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ckUp งานหลักสูตร\อัตรากำลัง\2566\คำสั่งแต่งตั้ง อัตรากำลัง 2566\"/>
    </mc:Choice>
  </mc:AlternateContent>
  <bookViews>
    <workbookView xWindow="0" yWindow="0" windowWidth="21570" windowHeight="10335" activeTab="1"/>
  </bookViews>
  <sheets>
    <sheet name="คำนวณ" sheetId="2" r:id="rId1"/>
    <sheet name="โครงสร้าง_23Mar" sheetId="20" r:id="rId2"/>
    <sheet name="อัตรากำลังตามโครงสร้าง" sheetId="16" r:id="rId3"/>
    <sheet name="กลุ่มสาระ" sheetId="27" r:id="rId4"/>
    <sheet name="คำสั่ง" sheetId="26" r:id="rId5"/>
    <sheet name="ปจช.&amp;ผช." sheetId="25" r:id="rId6"/>
    <sheet name="Sheet2" sheetId="37" r:id="rId7"/>
  </sheets>
  <definedNames>
    <definedName name="_xlnm.Print_Area" localSheetId="1">โครงสร้าง_23Mar!$A$1:$X$216</definedName>
    <definedName name="_xlnm.Print_Area" localSheetId="3">กลุ่มสาระ!$A$1:$Y$359</definedName>
    <definedName name="_xlnm.Print_Area" localSheetId="0">คำนวณ!$A$101:$N$111</definedName>
    <definedName name="_xlnm.Print_Area" localSheetId="4">คำสั่ง!$A$1:$X$195</definedName>
    <definedName name="_xlnm.Print_Area" localSheetId="5">'ปจช.&amp;ผช.'!$A$1:$F$34</definedName>
    <definedName name="_xlnm.Print_Area" localSheetId="2">อัตรากำลังตามโครงสร้าง!$A$1:$X$592</definedName>
    <definedName name="_xlnm.Print_Titles" localSheetId="4">คำสั่ง!$10:$12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mLnxPycgZRqCxU4vrSUjxts4iOg=="/>
    </ext>
  </extLst>
</workbook>
</file>

<file path=xl/calcChain.xml><?xml version="1.0" encoding="utf-8"?>
<calcChain xmlns="http://schemas.openxmlformats.org/spreadsheetml/2006/main">
  <c r="X477" i="16" l="1"/>
  <c r="R477" i="16"/>
  <c r="X473" i="16"/>
  <c r="T473" i="16"/>
  <c r="X465" i="16"/>
  <c r="R478" i="16" l="1"/>
  <c r="V478" i="16" s="1"/>
  <c r="X478" i="16" s="1"/>
  <c r="R476" i="16"/>
  <c r="V476" i="16" s="1"/>
  <c r="X476" i="16" s="1"/>
  <c r="U475" i="16"/>
  <c r="U474" i="16"/>
  <c r="X474" i="16" s="1"/>
  <c r="R473" i="16"/>
  <c r="R472" i="16"/>
  <c r="T475" i="16" s="1"/>
  <c r="T471" i="16"/>
  <c r="X471" i="16" s="1"/>
  <c r="R464" i="16"/>
  <c r="R461" i="16"/>
  <c r="T461" i="16" s="1"/>
  <c r="X461" i="16" s="1"/>
  <c r="R465" i="16"/>
  <c r="R466" i="16"/>
  <c r="S338" i="27"/>
  <c r="H338" i="27"/>
  <c r="R338" i="27"/>
  <c r="G338" i="27"/>
  <c r="R337" i="27"/>
  <c r="G337" i="27"/>
  <c r="R336" i="27"/>
  <c r="G336" i="27"/>
  <c r="R334" i="27"/>
  <c r="S334" i="27" s="1"/>
  <c r="X334" i="27" s="1"/>
  <c r="G334" i="27"/>
  <c r="H334" i="27" s="1"/>
  <c r="M334" i="27" s="1"/>
  <c r="R333" i="27"/>
  <c r="G333" i="27"/>
  <c r="R332" i="27"/>
  <c r="G332" i="27"/>
  <c r="R134" i="27"/>
  <c r="R132" i="27"/>
  <c r="X475" i="16" l="1"/>
  <c r="S332" i="27"/>
  <c r="X332" i="27" s="1"/>
  <c r="H336" i="27"/>
  <c r="M336" i="27" s="1"/>
  <c r="H332" i="27"/>
  <c r="M332" i="27" s="1"/>
  <c r="S336" i="27"/>
  <c r="X336" i="27" s="1"/>
  <c r="R313" i="27" l="1"/>
  <c r="S313" i="27" s="1"/>
  <c r="X313" i="27" s="1"/>
  <c r="G313" i="27"/>
  <c r="H313" i="27" s="1"/>
  <c r="M313" i="27" s="1"/>
  <c r="R311" i="27"/>
  <c r="S311" i="27" s="1"/>
  <c r="X311" i="27" s="1"/>
  <c r="G311" i="27"/>
  <c r="H311" i="27" s="1"/>
  <c r="M311" i="27" s="1"/>
  <c r="R310" i="27"/>
  <c r="G310" i="27"/>
  <c r="R309" i="27"/>
  <c r="G309" i="27"/>
  <c r="R308" i="27"/>
  <c r="G308" i="27"/>
  <c r="R307" i="27"/>
  <c r="G307" i="27"/>
  <c r="R306" i="27"/>
  <c r="G306" i="27"/>
  <c r="R305" i="27"/>
  <c r="G305" i="27"/>
  <c r="R304" i="27"/>
  <c r="G304" i="27"/>
  <c r="R303" i="27"/>
  <c r="G303" i="27"/>
  <c r="R301" i="27"/>
  <c r="S301" i="27" s="1"/>
  <c r="G301" i="27"/>
  <c r="H301" i="27" s="1"/>
  <c r="R154" i="27"/>
  <c r="S154" i="27" s="1"/>
  <c r="X154" i="27" s="1"/>
  <c r="G154" i="27"/>
  <c r="H154" i="27" s="1"/>
  <c r="M154" i="27" s="1"/>
  <c r="R292" i="27"/>
  <c r="S291" i="27" s="1"/>
  <c r="X291" i="27" s="1"/>
  <c r="G292" i="27"/>
  <c r="H291" i="27" s="1"/>
  <c r="M291" i="27" s="1"/>
  <c r="S222" i="27"/>
  <c r="X222" i="27" s="1"/>
  <c r="H222" i="27"/>
  <c r="M222" i="27" s="1"/>
  <c r="S188" i="27"/>
  <c r="X188" i="27" s="1"/>
  <c r="H188" i="27"/>
  <c r="M188" i="27" s="1"/>
  <c r="R16" i="27"/>
  <c r="S16" i="27" s="1"/>
  <c r="X16" i="27" s="1"/>
  <c r="G16" i="27"/>
  <c r="H16" i="27" s="1"/>
  <c r="M16" i="27" s="1"/>
  <c r="R60" i="27"/>
  <c r="G60" i="27"/>
  <c r="R59" i="27"/>
  <c r="G59" i="27"/>
  <c r="S274" i="27"/>
  <c r="X274" i="27" s="1"/>
  <c r="H274" i="27"/>
  <c r="M274" i="27" s="1"/>
  <c r="S353" i="27"/>
  <c r="X353" i="27" s="1"/>
  <c r="H353" i="27"/>
  <c r="M353" i="27" s="1"/>
  <c r="S152" i="27"/>
  <c r="X152" i="27" s="1"/>
  <c r="H152" i="27"/>
  <c r="M152" i="27" s="1"/>
  <c r="R14" i="27"/>
  <c r="S14" i="27" s="1"/>
  <c r="X14" i="27" s="1"/>
  <c r="G14" i="27"/>
  <c r="H14" i="27" s="1"/>
  <c r="M14" i="27" s="1"/>
  <c r="R130" i="27"/>
  <c r="R129" i="27"/>
  <c r="R128" i="27"/>
  <c r="H128" i="27"/>
  <c r="S184" i="27"/>
  <c r="X184" i="27" s="1"/>
  <c r="H184" i="27"/>
  <c r="M184" i="27" s="1"/>
  <c r="R102" i="27"/>
  <c r="G102" i="27"/>
  <c r="R101" i="27"/>
  <c r="G101" i="27"/>
  <c r="R100" i="27"/>
  <c r="G100" i="27"/>
  <c r="R151" i="27"/>
  <c r="S150" i="27" s="1"/>
  <c r="X150" i="27" s="1"/>
  <c r="G151" i="27"/>
  <c r="H150" i="27" s="1"/>
  <c r="M150" i="27" s="1"/>
  <c r="R58" i="27"/>
  <c r="G58" i="27"/>
  <c r="R57" i="27"/>
  <c r="G57" i="27"/>
  <c r="R56" i="27"/>
  <c r="G56" i="27"/>
  <c r="R55" i="27"/>
  <c r="G55" i="27"/>
  <c r="S272" i="27"/>
  <c r="X272" i="27" s="1"/>
  <c r="H272" i="27"/>
  <c r="M272" i="27" s="1"/>
  <c r="R98" i="27"/>
  <c r="G98" i="27"/>
  <c r="R96" i="27"/>
  <c r="G96" i="27"/>
  <c r="S242" i="27"/>
  <c r="X242" i="27" s="1"/>
  <c r="H242" i="27"/>
  <c r="M242" i="27" s="1"/>
  <c r="R94" i="27"/>
  <c r="G94" i="27"/>
  <c r="R92" i="27"/>
  <c r="G92" i="27"/>
  <c r="R54" i="27"/>
  <c r="G54" i="27"/>
  <c r="R53" i="27"/>
  <c r="G53" i="27"/>
  <c r="S239" i="27"/>
  <c r="H239" i="27"/>
  <c r="S217" i="27"/>
  <c r="X217" i="27" s="1"/>
  <c r="H217" i="27"/>
  <c r="M217" i="27" s="1"/>
  <c r="R12" i="27"/>
  <c r="S12" i="27" s="1"/>
  <c r="X12" i="27" s="1"/>
  <c r="G12" i="27"/>
  <c r="H12" i="27" s="1"/>
  <c r="M12" i="27" s="1"/>
  <c r="S182" i="27"/>
  <c r="X182" i="27" s="1"/>
  <c r="H182" i="27"/>
  <c r="M182" i="27" s="1"/>
  <c r="R10" i="27"/>
  <c r="S10" i="27" s="1"/>
  <c r="X10" i="27" s="1"/>
  <c r="G10" i="27"/>
  <c r="H10" i="27" s="1"/>
  <c r="M10" i="27" s="1"/>
  <c r="S124" i="27"/>
  <c r="X124" i="27" s="1"/>
  <c r="H124" i="27"/>
  <c r="M124" i="27" s="1"/>
  <c r="R148" i="27"/>
  <c r="S148" i="27" s="1"/>
  <c r="X148" i="27" s="1"/>
  <c r="G148" i="27"/>
  <c r="H148" i="27" s="1"/>
  <c r="M148" i="27" s="1"/>
  <c r="R271" i="27"/>
  <c r="G271" i="27"/>
  <c r="R270" i="27"/>
  <c r="G270" i="27"/>
  <c r="R91" i="27"/>
  <c r="G91" i="27"/>
  <c r="R90" i="27"/>
  <c r="G90" i="27"/>
  <c r="R89" i="27"/>
  <c r="S86" i="27" s="1"/>
  <c r="X86" i="27" s="1"/>
  <c r="G89" i="27"/>
  <c r="H86" i="27" s="1"/>
  <c r="M86" i="27" s="1"/>
  <c r="R52" i="27"/>
  <c r="G52" i="27"/>
  <c r="R51" i="27"/>
  <c r="G51" i="27"/>
  <c r="R50" i="27"/>
  <c r="G50" i="27"/>
  <c r="R49" i="27"/>
  <c r="G49" i="27"/>
  <c r="S179" i="27"/>
  <c r="X179" i="27" s="1"/>
  <c r="H179" i="27"/>
  <c r="M179" i="27" s="1"/>
  <c r="R83" i="27"/>
  <c r="S83" i="27" s="1"/>
  <c r="G83" i="27"/>
  <c r="H83" i="27" s="1"/>
  <c r="M83" i="27" s="1"/>
  <c r="R48" i="27"/>
  <c r="G48" i="27"/>
  <c r="R47" i="27"/>
  <c r="G47" i="27"/>
  <c r="R46" i="27"/>
  <c r="G46" i="27"/>
  <c r="R145" i="27"/>
  <c r="S145" i="27" s="1"/>
  <c r="X145" i="27" s="1"/>
  <c r="G145" i="27"/>
  <c r="H145" i="27" s="1"/>
  <c r="M145" i="27" s="1"/>
  <c r="R123" i="27"/>
  <c r="R122" i="27"/>
  <c r="R120" i="27"/>
  <c r="H120" i="27"/>
  <c r="M120" i="27" s="1"/>
  <c r="R269" i="27"/>
  <c r="G269" i="27"/>
  <c r="R268" i="27"/>
  <c r="G268" i="27"/>
  <c r="S212" i="27"/>
  <c r="X212" i="27" s="1"/>
  <c r="H212" i="27"/>
  <c r="M212" i="27" s="1"/>
  <c r="S177" i="27"/>
  <c r="X177" i="27" s="1"/>
  <c r="H177" i="27"/>
  <c r="M177" i="27" s="1"/>
  <c r="R8" i="27"/>
  <c r="S8" i="27" s="1"/>
  <c r="X8" i="27" s="1"/>
  <c r="G8" i="27"/>
  <c r="H8" i="27" s="1"/>
  <c r="M8" i="27" s="1"/>
  <c r="S174" i="27"/>
  <c r="X174" i="27" s="1"/>
  <c r="H174" i="27"/>
  <c r="M174" i="27" s="1"/>
  <c r="R288" i="27"/>
  <c r="S288" i="27" s="1"/>
  <c r="G288" i="27"/>
  <c r="H288" i="27" s="1"/>
  <c r="S117" i="27"/>
  <c r="X117" i="27" s="1"/>
  <c r="H117" i="27"/>
  <c r="M117" i="27" s="1"/>
  <c r="R143" i="27"/>
  <c r="S143" i="27" s="1"/>
  <c r="G143" i="27"/>
  <c r="H143" i="27" s="1"/>
  <c r="S207" i="27"/>
  <c r="H207" i="27"/>
  <c r="R45" i="27"/>
  <c r="G45" i="27"/>
  <c r="R44" i="27"/>
  <c r="G44" i="27"/>
  <c r="R43" i="27"/>
  <c r="G43" i="27"/>
  <c r="S113" i="27"/>
  <c r="H113" i="27"/>
  <c r="M113" i="27" s="1"/>
  <c r="R42" i="27"/>
  <c r="G42" i="27"/>
  <c r="R41" i="27"/>
  <c r="G41" i="27"/>
  <c r="R40" i="27"/>
  <c r="G40" i="27"/>
  <c r="R7" i="27"/>
  <c r="G7" i="27"/>
  <c r="R6" i="27"/>
  <c r="G6" i="27"/>
  <c r="R82" i="27"/>
  <c r="G82" i="27"/>
  <c r="R81" i="27"/>
  <c r="G81" i="27"/>
  <c r="R80" i="27"/>
  <c r="G80" i="27"/>
  <c r="S351" i="27"/>
  <c r="H351" i="27"/>
  <c r="R79" i="27"/>
  <c r="G79" i="27"/>
  <c r="R78" i="27"/>
  <c r="G78" i="27"/>
  <c r="R77" i="27"/>
  <c r="G77" i="27"/>
  <c r="R76" i="27"/>
  <c r="G76" i="27"/>
  <c r="R75" i="27"/>
  <c r="G75" i="27"/>
  <c r="R72" i="27"/>
  <c r="G72" i="27"/>
  <c r="R111" i="27"/>
  <c r="S110" i="27" s="1"/>
  <c r="H110" i="27"/>
  <c r="Q183" i="26"/>
  <c r="R183" i="26" s="1"/>
  <c r="W183" i="26" s="1"/>
  <c r="F183" i="26"/>
  <c r="G183" i="26" s="1"/>
  <c r="L183" i="26" s="1"/>
  <c r="Q181" i="26"/>
  <c r="R181" i="26" s="1"/>
  <c r="W181" i="26" s="1"/>
  <c r="F181" i="26"/>
  <c r="G181" i="26" s="1"/>
  <c r="L181" i="26" s="1"/>
  <c r="Q180" i="26"/>
  <c r="F180" i="26"/>
  <c r="Q179" i="26"/>
  <c r="R179" i="26" s="1"/>
  <c r="W179" i="26" s="1"/>
  <c r="F179" i="26"/>
  <c r="Q178" i="26"/>
  <c r="F178" i="26"/>
  <c r="Q177" i="26"/>
  <c r="R177" i="26" s="1"/>
  <c r="W177" i="26" s="1"/>
  <c r="F177" i="26"/>
  <c r="Q176" i="26"/>
  <c r="F176" i="26"/>
  <c r="Q175" i="26"/>
  <c r="F175" i="26"/>
  <c r="Q174" i="26"/>
  <c r="F174" i="26"/>
  <c r="Q173" i="26"/>
  <c r="F173" i="26"/>
  <c r="Q171" i="26"/>
  <c r="R171" i="26" s="1"/>
  <c r="W171" i="26" s="1"/>
  <c r="F171" i="26"/>
  <c r="G171" i="26" s="1"/>
  <c r="L171" i="26" s="1"/>
  <c r="Q169" i="26"/>
  <c r="R169" i="26" s="1"/>
  <c r="W169" i="26" s="1"/>
  <c r="F169" i="26"/>
  <c r="G169" i="26" s="1"/>
  <c r="L169" i="26" s="1"/>
  <c r="Q167" i="26"/>
  <c r="R166" i="26" s="1"/>
  <c r="W166" i="26" s="1"/>
  <c r="F167" i="26"/>
  <c r="G166" i="26" s="1"/>
  <c r="L166" i="26" s="1"/>
  <c r="R162" i="26"/>
  <c r="W162" i="26" s="1"/>
  <c r="G162" i="26"/>
  <c r="L162" i="26" s="1"/>
  <c r="R159" i="26"/>
  <c r="W159" i="26" s="1"/>
  <c r="G159" i="26"/>
  <c r="L159" i="26" s="1"/>
  <c r="Q157" i="26"/>
  <c r="R157" i="26" s="1"/>
  <c r="W157" i="26" s="1"/>
  <c r="F157" i="26"/>
  <c r="G157" i="26" s="1"/>
  <c r="L157" i="26" s="1"/>
  <c r="Q156" i="26"/>
  <c r="F156" i="26"/>
  <c r="Q155" i="26"/>
  <c r="F155" i="26"/>
  <c r="Q153" i="26"/>
  <c r="R153" i="26" s="1"/>
  <c r="W153" i="26" s="1"/>
  <c r="F153" i="26"/>
  <c r="G153" i="26" s="1"/>
  <c r="L153" i="26" s="1"/>
  <c r="R151" i="26"/>
  <c r="W151" i="26" s="1"/>
  <c r="G151" i="26"/>
  <c r="L151" i="26" s="1"/>
  <c r="R149" i="26"/>
  <c r="W149" i="26" s="1"/>
  <c r="G149" i="26"/>
  <c r="L149" i="26" s="1"/>
  <c r="Q147" i="26"/>
  <c r="R147" i="26" s="1"/>
  <c r="W147" i="26" s="1"/>
  <c r="F147" i="26"/>
  <c r="G147" i="26" s="1"/>
  <c r="L147" i="26" s="1"/>
  <c r="Q145" i="26"/>
  <c r="Q144" i="26"/>
  <c r="Q143" i="26"/>
  <c r="G143" i="26"/>
  <c r="L143" i="26" s="1"/>
  <c r="R139" i="26"/>
  <c r="W139" i="26" s="1"/>
  <c r="G139" i="26"/>
  <c r="L139" i="26" s="1"/>
  <c r="Q138" i="26"/>
  <c r="F138" i="26"/>
  <c r="Q137" i="26"/>
  <c r="F137" i="26"/>
  <c r="Q136" i="26"/>
  <c r="F136" i="26"/>
  <c r="Q135" i="26"/>
  <c r="R134" i="26" s="1"/>
  <c r="W134" i="26" s="1"/>
  <c r="F135" i="26"/>
  <c r="G134" i="26" s="1"/>
  <c r="L134" i="26" s="1"/>
  <c r="Q133" i="26"/>
  <c r="F133" i="26"/>
  <c r="Q132" i="26"/>
  <c r="F132" i="26"/>
  <c r="Q131" i="26"/>
  <c r="F131" i="26"/>
  <c r="Q130" i="26"/>
  <c r="F130" i="26"/>
  <c r="Q128" i="26"/>
  <c r="R128" i="26" s="1"/>
  <c r="W128" i="26" s="1"/>
  <c r="F128" i="26"/>
  <c r="G128" i="26" s="1"/>
  <c r="L128" i="26" s="1"/>
  <c r="Q126" i="26"/>
  <c r="F126" i="26"/>
  <c r="Q124" i="26"/>
  <c r="F124" i="26"/>
  <c r="R121" i="26"/>
  <c r="W121" i="26" s="1"/>
  <c r="G121" i="26"/>
  <c r="L121" i="26" s="1"/>
  <c r="Q120" i="26"/>
  <c r="F120" i="26"/>
  <c r="Q118" i="26"/>
  <c r="F118" i="26"/>
  <c r="Q117" i="26"/>
  <c r="F117" i="26"/>
  <c r="Q116" i="26"/>
  <c r="F116" i="26"/>
  <c r="R113" i="26"/>
  <c r="W113" i="26" s="1"/>
  <c r="G113" i="26"/>
  <c r="L113" i="26" s="1"/>
  <c r="R108" i="26"/>
  <c r="W108" i="26" s="1"/>
  <c r="G108" i="26"/>
  <c r="L108" i="26" s="1"/>
  <c r="Q106" i="26"/>
  <c r="R106" i="26" s="1"/>
  <c r="W106" i="26" s="1"/>
  <c r="F106" i="26"/>
  <c r="G106" i="26" s="1"/>
  <c r="L106" i="26" s="1"/>
  <c r="R104" i="26"/>
  <c r="W104" i="26" s="1"/>
  <c r="G104" i="26"/>
  <c r="L104" i="26" s="1"/>
  <c r="Q102" i="26"/>
  <c r="R102" i="26" s="1"/>
  <c r="W102" i="26" s="1"/>
  <c r="F102" i="26"/>
  <c r="G102" i="26" s="1"/>
  <c r="L102" i="26" s="1"/>
  <c r="R98" i="26"/>
  <c r="W98" i="26" s="1"/>
  <c r="G98" i="26"/>
  <c r="L98" i="26" s="1"/>
  <c r="Q96" i="26"/>
  <c r="R96" i="26" s="1"/>
  <c r="W96" i="26" s="1"/>
  <c r="F96" i="26"/>
  <c r="G96" i="26" s="1"/>
  <c r="L96" i="26" s="1"/>
  <c r="Q95" i="26"/>
  <c r="F95" i="26"/>
  <c r="Q94" i="26"/>
  <c r="F94" i="26"/>
  <c r="Q93" i="26"/>
  <c r="F93" i="26"/>
  <c r="Q92" i="26"/>
  <c r="F92" i="26"/>
  <c r="Q91" i="26"/>
  <c r="R88" i="26" s="1"/>
  <c r="W88" i="26" s="1"/>
  <c r="F91" i="26"/>
  <c r="G88" i="26" s="1"/>
  <c r="L88" i="26" s="1"/>
  <c r="Q87" i="26"/>
  <c r="F87" i="26"/>
  <c r="Q86" i="26"/>
  <c r="F86" i="26"/>
  <c r="Q85" i="26"/>
  <c r="F85" i="26"/>
  <c r="Q84" i="26"/>
  <c r="F84" i="26"/>
  <c r="R81" i="26"/>
  <c r="W81" i="26" s="1"/>
  <c r="G81" i="26"/>
  <c r="L81" i="26" s="1"/>
  <c r="Q78" i="26"/>
  <c r="R78" i="26" s="1"/>
  <c r="W78" i="26" s="1"/>
  <c r="F78" i="26"/>
  <c r="G78" i="26" s="1"/>
  <c r="L78" i="26" s="1"/>
  <c r="Q77" i="26"/>
  <c r="F77" i="26"/>
  <c r="Q76" i="26"/>
  <c r="F76" i="26"/>
  <c r="Q75" i="26"/>
  <c r="F75" i="26"/>
  <c r="Q72" i="26"/>
  <c r="R72" i="26" s="1"/>
  <c r="W72" i="26" s="1"/>
  <c r="F72" i="26"/>
  <c r="G72" i="26" s="1"/>
  <c r="L72" i="26" s="1"/>
  <c r="Q71" i="26"/>
  <c r="Q70" i="26"/>
  <c r="Q68" i="26"/>
  <c r="G68" i="26"/>
  <c r="L68" i="26" s="1"/>
  <c r="Q67" i="26"/>
  <c r="F67" i="26"/>
  <c r="Q66" i="26"/>
  <c r="F66" i="26"/>
  <c r="R61" i="26"/>
  <c r="W61" i="26" s="1"/>
  <c r="G61" i="26"/>
  <c r="L61" i="26" s="1"/>
  <c r="R59" i="26"/>
  <c r="W59" i="26" s="1"/>
  <c r="G59" i="26"/>
  <c r="L59" i="26" s="1"/>
  <c r="Q57" i="26"/>
  <c r="R57" i="26" s="1"/>
  <c r="W57" i="26" s="1"/>
  <c r="F57" i="26"/>
  <c r="G57" i="26" s="1"/>
  <c r="L57" i="26" s="1"/>
  <c r="R54" i="26"/>
  <c r="W54" i="26" s="1"/>
  <c r="G54" i="26"/>
  <c r="L54" i="26" s="1"/>
  <c r="Q51" i="26"/>
  <c r="R51" i="26" s="1"/>
  <c r="W51" i="26" s="1"/>
  <c r="F51" i="26"/>
  <c r="G51" i="26" s="1"/>
  <c r="L51" i="26" s="1"/>
  <c r="R48" i="26"/>
  <c r="W48" i="26" s="1"/>
  <c r="G48" i="26"/>
  <c r="L48" i="26" s="1"/>
  <c r="Q46" i="26"/>
  <c r="R46" i="26" s="1"/>
  <c r="W46" i="26" s="1"/>
  <c r="F46" i="26"/>
  <c r="G46" i="26" s="1"/>
  <c r="L46" i="26" s="1"/>
  <c r="R41" i="26"/>
  <c r="W41" i="26" s="1"/>
  <c r="G41" i="26"/>
  <c r="L41" i="26" s="1"/>
  <c r="Q40" i="26"/>
  <c r="F40" i="26"/>
  <c r="Q39" i="26"/>
  <c r="F39" i="26"/>
  <c r="Q38" i="26"/>
  <c r="F38" i="26"/>
  <c r="R34" i="26"/>
  <c r="W34" i="26" s="1"/>
  <c r="G34" i="26"/>
  <c r="L34" i="26" s="1"/>
  <c r="Q33" i="26"/>
  <c r="F33" i="26"/>
  <c r="Q32" i="26"/>
  <c r="F32" i="26"/>
  <c r="Q31" i="26"/>
  <c r="F31" i="26"/>
  <c r="Q30" i="26"/>
  <c r="F30" i="26"/>
  <c r="Q29" i="26"/>
  <c r="F29" i="26"/>
  <c r="Q28" i="26"/>
  <c r="F28" i="26"/>
  <c r="Q27" i="26"/>
  <c r="F27" i="26"/>
  <c r="Q26" i="26"/>
  <c r="F26" i="26"/>
  <c r="G26" i="26" s="1"/>
  <c r="L26" i="26" s="1"/>
  <c r="R24" i="26"/>
  <c r="W24" i="26" s="1"/>
  <c r="G24" i="26"/>
  <c r="L24" i="26" s="1"/>
  <c r="Q23" i="26"/>
  <c r="F23" i="26"/>
  <c r="Q22" i="26"/>
  <c r="F22" i="26"/>
  <c r="Q21" i="26"/>
  <c r="F21" i="26"/>
  <c r="Q20" i="26"/>
  <c r="F20" i="26"/>
  <c r="Q19" i="26"/>
  <c r="F19" i="26"/>
  <c r="Q16" i="26"/>
  <c r="F16" i="26"/>
  <c r="Q14" i="26"/>
  <c r="R13" i="26" s="1"/>
  <c r="W13" i="26" s="1"/>
  <c r="G13" i="26"/>
  <c r="L13" i="26" s="1"/>
  <c r="G155" i="26" l="1"/>
  <c r="L155" i="26" s="1"/>
  <c r="R116" i="26"/>
  <c r="W116" i="26" s="1"/>
  <c r="R175" i="26"/>
  <c r="W175" i="26" s="1"/>
  <c r="G116" i="26"/>
  <c r="L116" i="26" s="1"/>
  <c r="G118" i="26"/>
  <c r="L118" i="26" s="1"/>
  <c r="R155" i="26"/>
  <c r="W155" i="26" s="1"/>
  <c r="G173" i="26"/>
  <c r="L173" i="26" s="1"/>
  <c r="G179" i="26"/>
  <c r="L179" i="26" s="1"/>
  <c r="R31" i="26"/>
  <c r="W31" i="26" s="1"/>
  <c r="R123" i="26"/>
  <c r="W123" i="26" s="1"/>
  <c r="G92" i="26"/>
  <c r="L92" i="26" s="1"/>
  <c r="R136" i="26"/>
  <c r="W136" i="26" s="1"/>
  <c r="G21" i="26"/>
  <c r="L21" i="26" s="1"/>
  <c r="G66" i="26"/>
  <c r="L66" i="26" s="1"/>
  <c r="R130" i="26"/>
  <c r="W130" i="26" s="1"/>
  <c r="G175" i="26"/>
  <c r="L175" i="26" s="1"/>
  <c r="R118" i="26"/>
  <c r="W118" i="26" s="1"/>
  <c r="R94" i="26"/>
  <c r="W94" i="26" s="1"/>
  <c r="R26" i="26"/>
  <c r="W26" i="26" s="1"/>
  <c r="R68" i="26"/>
  <c r="W68" i="26" s="1"/>
  <c r="R21" i="26"/>
  <c r="W21" i="26" s="1"/>
  <c r="G29" i="26"/>
  <c r="L29" i="26" s="1"/>
  <c r="R173" i="26"/>
  <c r="W173" i="26" s="1"/>
  <c r="R92" i="26"/>
  <c r="W92" i="26" s="1"/>
  <c r="G38" i="26"/>
  <c r="L38" i="26" s="1"/>
  <c r="G16" i="26"/>
  <c r="L16" i="26" s="1"/>
  <c r="R84" i="26"/>
  <c r="W84" i="26" s="1"/>
  <c r="G31" i="26"/>
  <c r="L31" i="26" s="1"/>
  <c r="R75" i="26"/>
  <c r="W75" i="26" s="1"/>
  <c r="X207" i="27"/>
  <c r="S226" i="27"/>
  <c r="S227" i="27" s="1"/>
  <c r="M351" i="27"/>
  <c r="H358" i="27"/>
  <c r="H359" i="27" s="1"/>
  <c r="M239" i="27"/>
  <c r="H245" i="27"/>
  <c r="H246" i="27" s="1"/>
  <c r="X301" i="27"/>
  <c r="M207" i="27"/>
  <c r="H226" i="27"/>
  <c r="H227" i="27" s="1"/>
  <c r="M301" i="27"/>
  <c r="X351" i="27"/>
  <c r="S358" i="27"/>
  <c r="S359" i="27" s="1"/>
  <c r="X239" i="27"/>
  <c r="S245" i="27"/>
  <c r="S246" i="27" s="1"/>
  <c r="X110" i="27"/>
  <c r="M143" i="27"/>
  <c r="H157" i="27"/>
  <c r="H158" i="27" s="1"/>
  <c r="M288" i="27"/>
  <c r="H295" i="27"/>
  <c r="H296" i="27" s="1"/>
  <c r="X143" i="27"/>
  <c r="S157" i="27"/>
  <c r="S158" i="27" s="1"/>
  <c r="X288" i="27"/>
  <c r="S295" i="27"/>
  <c r="S296" i="27" s="1"/>
  <c r="M128" i="27"/>
  <c r="M110" i="27"/>
  <c r="H135" i="27"/>
  <c r="H136" i="27" s="1"/>
  <c r="X113" i="27"/>
  <c r="X83" i="27"/>
  <c r="S303" i="27"/>
  <c r="X303" i="27" s="1"/>
  <c r="S268" i="27"/>
  <c r="S90" i="27"/>
  <c r="X90" i="27" s="1"/>
  <c r="H49" i="27"/>
  <c r="M49" i="27" s="1"/>
  <c r="S270" i="27"/>
  <c r="X270" i="27" s="1"/>
  <c r="S6" i="27"/>
  <c r="S40" i="27"/>
  <c r="H100" i="27"/>
  <c r="M100" i="27" s="1"/>
  <c r="S77" i="27"/>
  <c r="X77" i="27" s="1"/>
  <c r="H53" i="27"/>
  <c r="M53" i="27" s="1"/>
  <c r="H55" i="27"/>
  <c r="M55" i="27" s="1"/>
  <c r="S309" i="27"/>
  <c r="X309" i="27" s="1"/>
  <c r="S92" i="27"/>
  <c r="X92" i="27" s="1"/>
  <c r="S80" i="27"/>
  <c r="X80" i="27" s="1"/>
  <c r="H46" i="27"/>
  <c r="M46" i="27" s="1"/>
  <c r="H92" i="27"/>
  <c r="M92" i="27" s="1"/>
  <c r="S128" i="27"/>
  <c r="H59" i="27"/>
  <c r="M59" i="27" s="1"/>
  <c r="H305" i="27"/>
  <c r="M305" i="27" s="1"/>
  <c r="H307" i="27"/>
  <c r="M307" i="27" s="1"/>
  <c r="S72" i="27"/>
  <c r="H95" i="27"/>
  <c r="M95" i="27" s="1"/>
  <c r="S59" i="27"/>
  <c r="X59" i="27" s="1"/>
  <c r="S305" i="27"/>
  <c r="X305" i="27" s="1"/>
  <c r="S307" i="27"/>
  <c r="X307" i="27" s="1"/>
  <c r="S49" i="27"/>
  <c r="X49" i="27" s="1"/>
  <c r="H309" i="27"/>
  <c r="M309" i="27" s="1"/>
  <c r="H72" i="27"/>
  <c r="H77" i="27"/>
  <c r="M77" i="27" s="1"/>
  <c r="H80" i="27"/>
  <c r="M80" i="27" s="1"/>
  <c r="H6" i="27"/>
  <c r="S43" i="27"/>
  <c r="X43" i="27" s="1"/>
  <c r="H268" i="27"/>
  <c r="S120" i="27"/>
  <c r="X120" i="27" s="1"/>
  <c r="H90" i="27"/>
  <c r="M90" i="27" s="1"/>
  <c r="H270" i="27"/>
  <c r="M270" i="27" s="1"/>
  <c r="S95" i="27"/>
  <c r="X95" i="27" s="1"/>
  <c r="S55" i="27"/>
  <c r="X55" i="27" s="1"/>
  <c r="H303" i="27"/>
  <c r="M303" i="27" s="1"/>
  <c r="H40" i="27"/>
  <c r="H43" i="27"/>
  <c r="M43" i="27" s="1"/>
  <c r="S46" i="27"/>
  <c r="X46" i="27" s="1"/>
  <c r="S53" i="27"/>
  <c r="X53" i="27" s="1"/>
  <c r="S100" i="27"/>
  <c r="X100" i="27" s="1"/>
  <c r="G177" i="26"/>
  <c r="L177" i="26" s="1"/>
  <c r="G94" i="26"/>
  <c r="L94" i="26" s="1"/>
  <c r="G123" i="26"/>
  <c r="L123" i="26" s="1"/>
  <c r="G130" i="26"/>
  <c r="L130" i="26" s="1"/>
  <c r="G136" i="26"/>
  <c r="L136" i="26" s="1"/>
  <c r="R16" i="26"/>
  <c r="W16" i="26" s="1"/>
  <c r="R29" i="26"/>
  <c r="W29" i="26" s="1"/>
  <c r="R38" i="26"/>
  <c r="W38" i="26" s="1"/>
  <c r="R66" i="26"/>
  <c r="W66" i="26" s="1"/>
  <c r="G75" i="26"/>
  <c r="L75" i="26" s="1"/>
  <c r="G84" i="26"/>
  <c r="L84" i="26" s="1"/>
  <c r="R143" i="26"/>
  <c r="W143" i="26" s="1"/>
  <c r="W348" i="16"/>
  <c r="R346" i="16"/>
  <c r="V344" i="16" s="1"/>
  <c r="X344" i="16" s="1"/>
  <c r="V345" i="16"/>
  <c r="X345" i="16" s="1"/>
  <c r="R343" i="16"/>
  <c r="U341" i="16" s="1"/>
  <c r="X341" i="16" s="1"/>
  <c r="R342" i="16"/>
  <c r="R340" i="16"/>
  <c r="T337" i="16"/>
  <c r="X337" i="16" s="1"/>
  <c r="U336" i="16"/>
  <c r="X336" i="16" s="1"/>
  <c r="W332" i="16"/>
  <c r="V329" i="16"/>
  <c r="T321" i="16"/>
  <c r="R330" i="16"/>
  <c r="V328" i="16" s="1"/>
  <c r="U320" i="16"/>
  <c r="H315" i="27" l="1"/>
  <c r="H316" i="27" s="1"/>
  <c r="S315" i="27"/>
  <c r="S316" i="27" s="1"/>
  <c r="S61" i="27"/>
  <c r="S62" i="27" s="1"/>
  <c r="S135" i="27"/>
  <c r="S136" i="27" s="1"/>
  <c r="M268" i="27"/>
  <c r="H279" i="27"/>
  <c r="H280" i="27" s="1"/>
  <c r="X72" i="27"/>
  <c r="S103" i="27"/>
  <c r="S104" i="27" s="1"/>
  <c r="X268" i="27"/>
  <c r="S279" i="27"/>
  <c r="S280" i="27" s="1"/>
  <c r="M40" i="27"/>
  <c r="H61" i="27"/>
  <c r="H62" i="27" s="1"/>
  <c r="M6" i="27"/>
  <c r="H18" i="27"/>
  <c r="H19" i="27" s="1"/>
  <c r="X40" i="27"/>
  <c r="X6" i="27"/>
  <c r="S18" i="27"/>
  <c r="S19" i="27" s="1"/>
  <c r="M72" i="27"/>
  <c r="H103" i="27"/>
  <c r="H104" i="27" s="1"/>
  <c r="X128" i="27"/>
  <c r="U340" i="16"/>
  <c r="X340" i="16" s="1"/>
  <c r="V588" i="16"/>
  <c r="U588" i="16"/>
  <c r="T583" i="16"/>
  <c r="X583" i="16" s="1"/>
  <c r="R586" i="16"/>
  <c r="R585" i="16"/>
  <c r="R584" i="16"/>
  <c r="R583" i="16"/>
  <c r="X588" i="16" l="1"/>
  <c r="G661" i="16"/>
  <c r="R660" i="16"/>
  <c r="U657" i="16" s="1"/>
  <c r="R659" i="16"/>
  <c r="U658" i="16" s="1"/>
  <c r="R658" i="16"/>
  <c r="T658" i="16" s="1"/>
  <c r="R657" i="16"/>
  <c r="T657" i="16" s="1"/>
  <c r="R656" i="16"/>
  <c r="V653" i="16" s="1"/>
  <c r="R655" i="16"/>
  <c r="U653" i="16" s="1"/>
  <c r="R654" i="16"/>
  <c r="T654" i="16" s="1"/>
  <c r="Y654" i="16" s="1"/>
  <c r="R653" i="16"/>
  <c r="T653" i="16" s="1"/>
  <c r="R652" i="16"/>
  <c r="T652" i="16" s="1"/>
  <c r="Y652" i="16" s="1"/>
  <c r="R651" i="16"/>
  <c r="X648" i="16" s="1"/>
  <c r="R650" i="16"/>
  <c r="W648" i="16" s="1"/>
  <c r="R649" i="16"/>
  <c r="V648" i="16" s="1"/>
  <c r="R648" i="16"/>
  <c r="U648" i="16" s="1"/>
  <c r="R647" i="16"/>
  <c r="R646" i="16"/>
  <c r="U645" i="16" s="1"/>
  <c r="R645" i="16"/>
  <c r="T645" i="16" s="1"/>
  <c r="R644" i="16"/>
  <c r="T644" i="16" s="1"/>
  <c r="G630" i="16"/>
  <c r="R629" i="16"/>
  <c r="U626" i="16" s="1"/>
  <c r="R628" i="16"/>
  <c r="U627" i="16" s="1"/>
  <c r="R627" i="16"/>
  <c r="T627" i="16" s="1"/>
  <c r="R626" i="16"/>
  <c r="T626" i="16" s="1"/>
  <c r="R625" i="16"/>
  <c r="V622" i="16" s="1"/>
  <c r="R624" i="16"/>
  <c r="U619" i="16" s="1"/>
  <c r="R623" i="16"/>
  <c r="U622" i="16" s="1"/>
  <c r="R622" i="16"/>
  <c r="T622" i="16" s="1"/>
  <c r="R621" i="16"/>
  <c r="U620" i="16" s="1"/>
  <c r="R620" i="16"/>
  <c r="T620" i="16" s="1"/>
  <c r="R619" i="16"/>
  <c r="T619" i="16" s="1"/>
  <c r="R618" i="16"/>
  <c r="X615" i="16" s="1"/>
  <c r="R617" i="16"/>
  <c r="W615" i="16" s="1"/>
  <c r="R616" i="16"/>
  <c r="V615" i="16" s="1"/>
  <c r="R615" i="16"/>
  <c r="U615" i="16" s="1"/>
  <c r="R614" i="16"/>
  <c r="R613" i="16"/>
  <c r="U612" i="16" s="1"/>
  <c r="R612" i="16"/>
  <c r="T612" i="16" s="1"/>
  <c r="R611" i="16"/>
  <c r="T611" i="16" s="1"/>
  <c r="R529" i="16"/>
  <c r="R528" i="16"/>
  <c r="V528" i="16" s="1"/>
  <c r="X528" i="16" s="1"/>
  <c r="R527" i="16"/>
  <c r="V527" i="16" s="1"/>
  <c r="R526" i="16"/>
  <c r="R525" i="16"/>
  <c r="U521" i="16" s="1"/>
  <c r="R524" i="16"/>
  <c r="U524" i="16" s="1"/>
  <c r="R523" i="16"/>
  <c r="T523" i="16" s="1"/>
  <c r="X523" i="16" s="1"/>
  <c r="R522" i="16"/>
  <c r="T522" i="16" s="1"/>
  <c r="R521" i="16"/>
  <c r="T521" i="16" s="1"/>
  <c r="R508" i="16"/>
  <c r="R507" i="16"/>
  <c r="R506" i="16"/>
  <c r="R505" i="16"/>
  <c r="R504" i="16"/>
  <c r="R503" i="16"/>
  <c r="U503" i="16" s="1"/>
  <c r="X503" i="16" s="1"/>
  <c r="R502" i="16"/>
  <c r="R501" i="16"/>
  <c r="R496" i="16"/>
  <c r="R495" i="16"/>
  <c r="R494" i="16"/>
  <c r="R493" i="16"/>
  <c r="R492" i="16"/>
  <c r="R491" i="16"/>
  <c r="U491" i="16" s="1"/>
  <c r="X491" i="16" s="1"/>
  <c r="R490" i="16"/>
  <c r="R489" i="16"/>
  <c r="V466" i="16"/>
  <c r="X466" i="16" s="1"/>
  <c r="V464" i="16"/>
  <c r="X464" i="16" s="1"/>
  <c r="U463" i="16"/>
  <c r="U462" i="16"/>
  <c r="X462" i="16" s="1"/>
  <c r="R460" i="16"/>
  <c r="T463" i="16" s="1"/>
  <c r="T459" i="16"/>
  <c r="X459" i="16" s="1"/>
  <c r="R447" i="16"/>
  <c r="R446" i="16"/>
  <c r="R445" i="16"/>
  <c r="R444" i="16"/>
  <c r="R443" i="16"/>
  <c r="T443" i="16" s="1"/>
  <c r="X443" i="16" s="1"/>
  <c r="R442" i="16"/>
  <c r="R441" i="16"/>
  <c r="G436" i="16"/>
  <c r="R435" i="16"/>
  <c r="R434" i="16"/>
  <c r="R433" i="16"/>
  <c r="R432" i="16"/>
  <c r="R431" i="16"/>
  <c r="R430" i="16"/>
  <c r="R429" i="16"/>
  <c r="T429" i="16" s="1"/>
  <c r="X429" i="16" s="1"/>
  <c r="R428" i="16"/>
  <c r="R427" i="16"/>
  <c r="V409" i="16"/>
  <c r="T409" i="16"/>
  <c r="V402" i="16"/>
  <c r="U402" i="16"/>
  <c r="V400" i="16"/>
  <c r="U400" i="16"/>
  <c r="T400" i="16"/>
  <c r="V392" i="16"/>
  <c r="U392" i="16"/>
  <c r="T392" i="16"/>
  <c r="V374" i="16"/>
  <c r="U374" i="16"/>
  <c r="V365" i="16"/>
  <c r="U365" i="16"/>
  <c r="V363" i="16"/>
  <c r="U363" i="16"/>
  <c r="T363" i="16"/>
  <c r="V357" i="16"/>
  <c r="U357" i="16"/>
  <c r="T357" i="16"/>
  <c r="X329" i="16"/>
  <c r="R327" i="16"/>
  <c r="R326" i="16"/>
  <c r="X320" i="16"/>
  <c r="R324" i="16"/>
  <c r="X321" i="16"/>
  <c r="G305" i="16"/>
  <c r="R304" i="16"/>
  <c r="V299" i="16" s="1"/>
  <c r="R303" i="16"/>
  <c r="R302" i="16"/>
  <c r="V302" i="16" s="1"/>
  <c r="R301" i="16"/>
  <c r="R300" i="16"/>
  <c r="V300" i="16" s="1"/>
  <c r="R299" i="16"/>
  <c r="U299" i="16" s="1"/>
  <c r="R298" i="16"/>
  <c r="R297" i="16"/>
  <c r="R296" i="16"/>
  <c r="R295" i="16"/>
  <c r="R294" i="16"/>
  <c r="U294" i="16" s="1"/>
  <c r="R293" i="16"/>
  <c r="T293" i="16" s="1"/>
  <c r="X293" i="16" s="1"/>
  <c r="R292" i="16"/>
  <c r="T294" i="16" s="1"/>
  <c r="R291" i="16"/>
  <c r="R290" i="16"/>
  <c r="U290" i="16" s="1"/>
  <c r="X290" i="16" s="1"/>
  <c r="R289" i="16"/>
  <c r="T300" i="16" s="1"/>
  <c r="R288" i="16"/>
  <c r="R287" i="16"/>
  <c r="G272" i="16"/>
  <c r="R271" i="16"/>
  <c r="V266" i="16" s="1"/>
  <c r="R270" i="16"/>
  <c r="R269" i="16"/>
  <c r="V269" i="16" s="1"/>
  <c r="R268" i="16"/>
  <c r="R267" i="16"/>
  <c r="V267" i="16" s="1"/>
  <c r="R266" i="16"/>
  <c r="U266" i="16" s="1"/>
  <c r="R265" i="16"/>
  <c r="R264" i="16"/>
  <c r="R263" i="16"/>
  <c r="R262" i="16"/>
  <c r="R261" i="16"/>
  <c r="R260" i="16"/>
  <c r="T260" i="16" s="1"/>
  <c r="X260" i="16" s="1"/>
  <c r="R259" i="16"/>
  <c r="R258" i="16"/>
  <c r="R257" i="16"/>
  <c r="U257" i="16" s="1"/>
  <c r="X257" i="16" s="1"/>
  <c r="R256" i="16"/>
  <c r="T267" i="16" s="1"/>
  <c r="R255" i="16"/>
  <c r="R254" i="16"/>
  <c r="G245" i="16"/>
  <c r="R244" i="16"/>
  <c r="R243" i="16"/>
  <c r="R242" i="16"/>
  <c r="R241" i="16"/>
  <c r="R240" i="16"/>
  <c r="V240" i="16" s="1"/>
  <c r="X240" i="16" s="1"/>
  <c r="R239" i="16"/>
  <c r="R238" i="16"/>
  <c r="R237" i="16"/>
  <c r="R236" i="16"/>
  <c r="R235" i="16"/>
  <c r="U223" i="16" s="1"/>
  <c r="R234" i="16"/>
  <c r="U237" i="16" s="1"/>
  <c r="R233" i="16"/>
  <c r="U233" i="16" s="1"/>
  <c r="X233" i="16" s="1"/>
  <c r="R232" i="16"/>
  <c r="R231" i="16"/>
  <c r="R230" i="16"/>
  <c r="R229" i="16"/>
  <c r="R228" i="16"/>
  <c r="R227" i="16"/>
  <c r="R226" i="16"/>
  <c r="R225" i="16"/>
  <c r="R224" i="16"/>
  <c r="R223" i="16"/>
  <c r="R222" i="16"/>
  <c r="G208" i="16"/>
  <c r="R207" i="16"/>
  <c r="R206" i="16"/>
  <c r="R205" i="16"/>
  <c r="V196" i="16" s="1"/>
  <c r="R204" i="16"/>
  <c r="R203" i="16"/>
  <c r="R202" i="16"/>
  <c r="R201" i="16"/>
  <c r="R200" i="16"/>
  <c r="U190" i="16" s="1"/>
  <c r="R199" i="16"/>
  <c r="U199" i="16" s="1"/>
  <c r="X199" i="16" s="1"/>
  <c r="R198" i="16"/>
  <c r="R197" i="16"/>
  <c r="U193" i="16" s="1"/>
  <c r="R196" i="16"/>
  <c r="R195" i="16"/>
  <c r="R194" i="16"/>
  <c r="R193" i="16"/>
  <c r="T193" i="16" s="1"/>
  <c r="R192" i="16"/>
  <c r="R191" i="16"/>
  <c r="R190" i="16"/>
  <c r="R189" i="16"/>
  <c r="G180" i="16"/>
  <c r="R179" i="16"/>
  <c r="R178" i="16"/>
  <c r="V152" i="16" s="1"/>
  <c r="R177" i="16"/>
  <c r="R176" i="16"/>
  <c r="R175" i="16"/>
  <c r="R174" i="16"/>
  <c r="R173" i="16"/>
  <c r="R172" i="16"/>
  <c r="R171" i="16"/>
  <c r="V171" i="16" s="1"/>
  <c r="R170" i="16"/>
  <c r="R169" i="16"/>
  <c r="R168" i="16"/>
  <c r="V149" i="16" s="1"/>
  <c r="R167" i="16"/>
  <c r="U173" i="16" s="1"/>
  <c r="R166" i="16"/>
  <c r="R165" i="16"/>
  <c r="R164" i="16"/>
  <c r="R163" i="16"/>
  <c r="R162" i="16"/>
  <c r="R161" i="16"/>
  <c r="R160" i="16"/>
  <c r="R159" i="16"/>
  <c r="R158" i="16"/>
  <c r="T171" i="16" s="1"/>
  <c r="R157" i="16"/>
  <c r="T173" i="16" s="1"/>
  <c r="R156" i="16"/>
  <c r="R155" i="16"/>
  <c r="R154" i="16"/>
  <c r="R153" i="16"/>
  <c r="R152" i="16"/>
  <c r="R151" i="16"/>
  <c r="T170" i="16" s="1"/>
  <c r="R150" i="16"/>
  <c r="R149" i="16"/>
  <c r="G140" i="16"/>
  <c r="R139" i="16"/>
  <c r="R138" i="16"/>
  <c r="V112" i="16" s="1"/>
  <c r="R137" i="16"/>
  <c r="R136" i="16"/>
  <c r="R135" i="16"/>
  <c r="R134" i="16"/>
  <c r="R133" i="16"/>
  <c r="R132" i="16"/>
  <c r="R131" i="16"/>
  <c r="V131" i="16" s="1"/>
  <c r="R130" i="16"/>
  <c r="R129" i="16"/>
  <c r="R128" i="16"/>
  <c r="V109" i="16" s="1"/>
  <c r="R127" i="16"/>
  <c r="U133" i="16" s="1"/>
  <c r="R126" i="16"/>
  <c r="R125" i="16"/>
  <c r="U131" i="16" s="1"/>
  <c r="R124" i="16"/>
  <c r="R123" i="16"/>
  <c r="R122" i="16"/>
  <c r="R121" i="16"/>
  <c r="R120" i="16"/>
  <c r="R119" i="16"/>
  <c r="R118" i="16"/>
  <c r="T131" i="16" s="1"/>
  <c r="R117" i="16"/>
  <c r="T133" i="16" s="1"/>
  <c r="R116" i="16"/>
  <c r="R115" i="16"/>
  <c r="R114" i="16"/>
  <c r="R113" i="16"/>
  <c r="R112" i="16"/>
  <c r="R111" i="16"/>
  <c r="T130" i="16" s="1"/>
  <c r="R110" i="16"/>
  <c r="R109" i="16"/>
  <c r="V133" i="16" l="1"/>
  <c r="X133" i="16" s="1"/>
  <c r="T222" i="16"/>
  <c r="X222" i="16" s="1"/>
  <c r="T228" i="16"/>
  <c r="X328" i="16"/>
  <c r="U325" i="16"/>
  <c r="X325" i="16" s="1"/>
  <c r="U324" i="16"/>
  <c r="X324" i="16" s="1"/>
  <c r="T434" i="16"/>
  <c r="U171" i="16"/>
  <c r="X171" i="16" s="1"/>
  <c r="Y658" i="16"/>
  <c r="X267" i="16"/>
  <c r="T150" i="16"/>
  <c r="X150" i="16" s="1"/>
  <c r="V232" i="16"/>
  <c r="V301" i="16"/>
  <c r="X301" i="16" s="1"/>
  <c r="X463" i="16"/>
  <c r="U232" i="16"/>
  <c r="V132" i="16"/>
  <c r="X132" i="16" s="1"/>
  <c r="U196" i="16"/>
  <c r="X196" i="16" s="1"/>
  <c r="U489" i="16"/>
  <c r="Y645" i="16"/>
  <c r="X365" i="16"/>
  <c r="V172" i="16"/>
  <c r="X172" i="16" s="1"/>
  <c r="U161" i="16"/>
  <c r="X161" i="16" s="1"/>
  <c r="U264" i="16"/>
  <c r="X264" i="16" s="1"/>
  <c r="X266" i="16"/>
  <c r="T287" i="16"/>
  <c r="X287" i="16" s="1"/>
  <c r="U501" i="16"/>
  <c r="U162" i="16"/>
  <c r="X162" i="16" s="1"/>
  <c r="T489" i="16"/>
  <c r="T189" i="16"/>
  <c r="X189" i="16" s="1"/>
  <c r="U297" i="16"/>
  <c r="X297" i="16" s="1"/>
  <c r="T110" i="16"/>
  <c r="X110" i="16" s="1"/>
  <c r="U122" i="16"/>
  <c r="X122" i="16" s="1"/>
  <c r="V130" i="16"/>
  <c r="X130" i="16" s="1"/>
  <c r="T152" i="16"/>
  <c r="X152" i="16" s="1"/>
  <c r="U230" i="16"/>
  <c r="U261" i="16"/>
  <c r="X261" i="16" s="1"/>
  <c r="X409" i="16"/>
  <c r="T446" i="16"/>
  <c r="V524" i="16"/>
  <c r="X524" i="16" s="1"/>
  <c r="U121" i="16"/>
  <c r="X121" i="16" s="1"/>
  <c r="X299" i="16"/>
  <c r="T149" i="16"/>
  <c r="X149" i="16" s="1"/>
  <c r="U195" i="16"/>
  <c r="X195" i="16" s="1"/>
  <c r="T230" i="16"/>
  <c r="V228" i="16"/>
  <c r="V237" i="16"/>
  <c r="X237" i="16" s="1"/>
  <c r="R272" i="16"/>
  <c r="T269" i="16"/>
  <c r="X269" i="16" s="1"/>
  <c r="V268" i="16"/>
  <c r="X268" i="16" s="1"/>
  <c r="X374" i="16"/>
  <c r="X402" i="16"/>
  <c r="V434" i="16"/>
  <c r="V446" i="16"/>
  <c r="Y657" i="16"/>
  <c r="Y653" i="16"/>
  <c r="T112" i="16"/>
  <c r="X112" i="16" s="1"/>
  <c r="X363" i="16"/>
  <c r="R436" i="16"/>
  <c r="V494" i="16"/>
  <c r="X494" i="16" s="1"/>
  <c r="X521" i="16"/>
  <c r="Y626" i="16"/>
  <c r="V170" i="16"/>
  <c r="X170" i="16" s="1"/>
  <c r="R208" i="16"/>
  <c r="V202" i="16"/>
  <c r="X202" i="16" s="1"/>
  <c r="V193" i="16"/>
  <c r="X193" i="16" s="1"/>
  <c r="X300" i="16"/>
  <c r="X357" i="16"/>
  <c r="X400" i="16"/>
  <c r="V506" i="16"/>
  <c r="X506" i="16" s="1"/>
  <c r="R140" i="16"/>
  <c r="V173" i="16"/>
  <c r="X173" i="16" s="1"/>
  <c r="R245" i="16"/>
  <c r="X392" i="16"/>
  <c r="U432" i="16"/>
  <c r="U444" i="16"/>
  <c r="X444" i="16" s="1"/>
  <c r="T501" i="16"/>
  <c r="Y622" i="16"/>
  <c r="Y627" i="16"/>
  <c r="Y648" i="16"/>
  <c r="Y619" i="16"/>
  <c r="Y615" i="16"/>
  <c r="Y612" i="16"/>
  <c r="Y620" i="16"/>
  <c r="U611" i="16"/>
  <c r="Y611" i="16" s="1"/>
  <c r="U644" i="16"/>
  <c r="Y644" i="16" s="1"/>
  <c r="T432" i="16"/>
  <c r="X294" i="16"/>
  <c r="T254" i="16"/>
  <c r="X254" i="16" s="1"/>
  <c r="T302" i="16"/>
  <c r="X302" i="16" s="1"/>
  <c r="R305" i="16"/>
  <c r="T190" i="16"/>
  <c r="X190" i="16" s="1"/>
  <c r="T223" i="16"/>
  <c r="X223" i="16" s="1"/>
  <c r="X131" i="16"/>
  <c r="R180" i="16"/>
  <c r="T109" i="16"/>
  <c r="X109" i="16" s="1"/>
  <c r="R30" i="16"/>
  <c r="R29" i="16"/>
  <c r="R28" i="16"/>
  <c r="V28" i="16" s="1"/>
  <c r="X28" i="16" s="1"/>
  <c r="X228" i="16" l="1"/>
  <c r="X434" i="16"/>
  <c r="X446" i="16"/>
  <c r="X230" i="16"/>
  <c r="X232" i="16"/>
  <c r="X489" i="16"/>
  <c r="X432" i="16"/>
  <c r="X501" i="16"/>
  <c r="X272" i="16"/>
  <c r="X140" i="16"/>
  <c r="Y630" i="16"/>
  <c r="V29" i="16"/>
  <c r="X29" i="16" s="1"/>
  <c r="X208" i="16"/>
  <c r="X305" i="16"/>
  <c r="Y661" i="16"/>
  <c r="X180" i="16"/>
  <c r="X245" i="16" l="1"/>
  <c r="G105" i="2" l="1"/>
  <c r="N105" i="2"/>
  <c r="N103" i="2"/>
  <c r="G103" i="2"/>
  <c r="N49" i="2"/>
  <c r="H196" i="20"/>
  <c r="G196" i="20"/>
  <c r="D196" i="20"/>
  <c r="C196" i="20"/>
  <c r="H64" i="20"/>
  <c r="G64" i="20"/>
  <c r="D64" i="20"/>
  <c r="C64" i="20"/>
  <c r="W215" i="20"/>
  <c r="S215" i="20"/>
  <c r="O215" i="20"/>
  <c r="K215" i="20"/>
  <c r="G215" i="20"/>
  <c r="C215" i="20"/>
  <c r="X203" i="20"/>
  <c r="W203" i="20"/>
  <c r="T203" i="20"/>
  <c r="S203" i="20"/>
  <c r="P203" i="20"/>
  <c r="O203" i="20"/>
  <c r="L203" i="20"/>
  <c r="K203" i="20"/>
  <c r="H203" i="20"/>
  <c r="G203" i="20"/>
  <c r="D203" i="20"/>
  <c r="C203" i="20"/>
  <c r="X196" i="20"/>
  <c r="X204" i="20" s="1"/>
  <c r="W196" i="20"/>
  <c r="T196" i="20"/>
  <c r="T204" i="20" s="1"/>
  <c r="S196" i="20"/>
  <c r="S204" i="20" s="1"/>
  <c r="P196" i="20"/>
  <c r="P204" i="20" s="1"/>
  <c r="O196" i="20"/>
  <c r="L196" i="20"/>
  <c r="L204" i="20" s="1"/>
  <c r="K196" i="20"/>
  <c r="K204" i="20" s="1"/>
  <c r="G173" i="20"/>
  <c r="C173" i="20"/>
  <c r="B173" i="20"/>
  <c r="W172" i="20"/>
  <c r="S172" i="20"/>
  <c r="O172" i="20"/>
  <c r="K172" i="20"/>
  <c r="X160" i="20"/>
  <c r="W160" i="20"/>
  <c r="T160" i="20"/>
  <c r="S160" i="20"/>
  <c r="P160" i="20"/>
  <c r="O160" i="20"/>
  <c r="L160" i="20"/>
  <c r="K160" i="20"/>
  <c r="X152" i="20"/>
  <c r="W152" i="20"/>
  <c r="T152" i="20"/>
  <c r="S152" i="20"/>
  <c r="P152" i="20"/>
  <c r="P161" i="20" s="1"/>
  <c r="O152" i="20"/>
  <c r="O161" i="20" s="1"/>
  <c r="L152" i="20"/>
  <c r="K152" i="20"/>
  <c r="W128" i="20"/>
  <c r="S128" i="20"/>
  <c r="O128" i="20"/>
  <c r="K128" i="20"/>
  <c r="G128" i="20"/>
  <c r="C128" i="20"/>
  <c r="X116" i="20"/>
  <c r="W116" i="20"/>
  <c r="T116" i="20"/>
  <c r="S116" i="20"/>
  <c r="P116" i="20"/>
  <c r="O116" i="20"/>
  <c r="L116" i="20"/>
  <c r="K116" i="20"/>
  <c r="H116" i="20"/>
  <c r="G116" i="20"/>
  <c r="D116" i="20"/>
  <c r="C116" i="20"/>
  <c r="X108" i="20"/>
  <c r="X117" i="20" s="1"/>
  <c r="W108" i="20"/>
  <c r="T108" i="20"/>
  <c r="T117" i="20" s="1"/>
  <c r="S108" i="20"/>
  <c r="P108" i="20"/>
  <c r="P117" i="20" s="1"/>
  <c r="O108" i="20"/>
  <c r="O117" i="20" s="1"/>
  <c r="L108" i="20"/>
  <c r="L117" i="20" s="1"/>
  <c r="K108" i="20"/>
  <c r="H108" i="20"/>
  <c r="H117" i="20" s="1"/>
  <c r="G108" i="20"/>
  <c r="G117" i="20" s="1"/>
  <c r="D108" i="20"/>
  <c r="C108" i="20"/>
  <c r="W86" i="20"/>
  <c r="S86" i="20"/>
  <c r="O86" i="20"/>
  <c r="K86" i="20"/>
  <c r="G86" i="20"/>
  <c r="C86" i="20"/>
  <c r="X74" i="20"/>
  <c r="W74" i="20"/>
  <c r="T74" i="20"/>
  <c r="S74" i="20"/>
  <c r="P74" i="20"/>
  <c r="O74" i="20"/>
  <c r="L74" i="20"/>
  <c r="K74" i="20"/>
  <c r="H74" i="20"/>
  <c r="G74" i="20"/>
  <c r="D74" i="20"/>
  <c r="C74" i="20"/>
  <c r="X64" i="20"/>
  <c r="X75" i="20" s="1"/>
  <c r="W64" i="20"/>
  <c r="W75" i="20" s="1"/>
  <c r="T64" i="20"/>
  <c r="T75" i="20" s="1"/>
  <c r="S64" i="20"/>
  <c r="P64" i="20"/>
  <c r="P75" i="20" s="1"/>
  <c r="O64" i="20"/>
  <c r="O75" i="20" s="1"/>
  <c r="L64" i="20"/>
  <c r="L75" i="20" s="1"/>
  <c r="K64" i="20"/>
  <c r="W41" i="20"/>
  <c r="S41" i="20"/>
  <c r="O41" i="20"/>
  <c r="K41" i="20"/>
  <c r="G41" i="20"/>
  <c r="C41" i="20"/>
  <c r="X29" i="20"/>
  <c r="W29" i="20"/>
  <c r="T29" i="20"/>
  <c r="S29" i="20"/>
  <c r="P29" i="20"/>
  <c r="O29" i="20"/>
  <c r="L29" i="20"/>
  <c r="K29" i="20"/>
  <c r="H29" i="20"/>
  <c r="G29" i="20"/>
  <c r="D29" i="20"/>
  <c r="C29" i="20"/>
  <c r="X20" i="20"/>
  <c r="X30" i="20" s="1"/>
  <c r="W20" i="20"/>
  <c r="W30" i="20" s="1"/>
  <c r="T20" i="20"/>
  <c r="S20" i="20"/>
  <c r="P20" i="20"/>
  <c r="P30" i="20" s="1"/>
  <c r="O20" i="20"/>
  <c r="O30" i="20" s="1"/>
  <c r="L20" i="20"/>
  <c r="L30" i="20" s="1"/>
  <c r="K20" i="20"/>
  <c r="H20" i="20"/>
  <c r="H30" i="20" s="1"/>
  <c r="G20" i="20"/>
  <c r="G30" i="20" s="1"/>
  <c r="D20" i="20"/>
  <c r="C20" i="20"/>
  <c r="G75" i="20" l="1"/>
  <c r="G87" i="20" s="1"/>
  <c r="G42" i="20"/>
  <c r="O173" i="20"/>
  <c r="O129" i="20"/>
  <c r="K216" i="20"/>
  <c r="X161" i="20"/>
  <c r="G129" i="20"/>
  <c r="T30" i="20"/>
  <c r="Y203" i="20"/>
  <c r="Y160" i="20"/>
  <c r="Y74" i="20"/>
  <c r="S161" i="20"/>
  <c r="S173" i="20" s="1"/>
  <c r="D204" i="20"/>
  <c r="Y152" i="20"/>
  <c r="Y29" i="20"/>
  <c r="H204" i="20"/>
  <c r="W117" i="20"/>
  <c r="W129" i="20" s="1"/>
  <c r="T161" i="20"/>
  <c r="C117" i="20"/>
  <c r="C129" i="20" s="1"/>
  <c r="W161" i="20"/>
  <c r="W173" i="20" s="1"/>
  <c r="C204" i="20"/>
  <c r="C216" i="20" s="1"/>
  <c r="O42" i="20"/>
  <c r="S30" i="20"/>
  <c r="S42" i="20" s="1"/>
  <c r="K75" i="20"/>
  <c r="K87" i="20" s="1"/>
  <c r="S75" i="20"/>
  <c r="S87" i="20" s="1"/>
  <c r="Y108" i="20"/>
  <c r="S216" i="20"/>
  <c r="K30" i="20"/>
  <c r="K42" i="20" s="1"/>
  <c r="O204" i="20"/>
  <c r="O216" i="20" s="1"/>
  <c r="K161" i="20"/>
  <c r="K173" i="20" s="1"/>
  <c r="S117" i="20"/>
  <c r="S129" i="20" s="1"/>
  <c r="O87" i="20"/>
  <c r="W87" i="20"/>
  <c r="W204" i="20"/>
  <c r="W216" i="20" s="1"/>
  <c r="W42" i="20"/>
  <c r="K117" i="20"/>
  <c r="K129" i="20" s="1"/>
  <c r="H75" i="20"/>
  <c r="G204" i="20"/>
  <c r="G216" i="20" s="1"/>
  <c r="C75" i="20"/>
  <c r="C87" i="20" s="1"/>
  <c r="Y64" i="20"/>
  <c r="Y20" i="20"/>
  <c r="C30" i="20"/>
  <c r="C42" i="20" s="1"/>
  <c r="B129" i="20"/>
  <c r="Y196" i="20"/>
  <c r="D75" i="20"/>
  <c r="D117" i="20"/>
  <c r="L161" i="20"/>
  <c r="D30" i="20"/>
  <c r="Y30" i="20" s="1"/>
  <c r="Y161" i="20" l="1"/>
  <c r="Y204" i="20"/>
  <c r="B87" i="20"/>
  <c r="Y75" i="20"/>
  <c r="B216" i="20"/>
  <c r="B42" i="20"/>
  <c r="Y117" i="20"/>
  <c r="Y116" i="20"/>
  <c r="R27" i="16" l="1"/>
  <c r="U22" i="16" s="1"/>
  <c r="R26" i="16"/>
  <c r="R25" i="16"/>
  <c r="U25" i="16" s="1"/>
  <c r="X25" i="16" s="1"/>
  <c r="R24" i="16"/>
  <c r="R23" i="16"/>
  <c r="R22" i="16"/>
  <c r="T22" i="16" s="1"/>
  <c r="R21" i="16"/>
  <c r="T21" i="16" l="1"/>
  <c r="X21" i="16" s="1"/>
  <c r="X22" i="16"/>
  <c r="U24" i="16"/>
  <c r="X24" i="16" s="1"/>
  <c r="R16" i="16" l="1"/>
  <c r="R15" i="16"/>
  <c r="R14" i="16"/>
  <c r="V14" i="16" s="1"/>
  <c r="R13" i="16"/>
  <c r="U8" i="16" s="1"/>
  <c r="R12" i="16"/>
  <c r="R11" i="16"/>
  <c r="U11" i="16" s="1"/>
  <c r="X11" i="16" s="1"/>
  <c r="R10" i="16"/>
  <c r="R9" i="16"/>
  <c r="R8" i="16"/>
  <c r="T8" i="16" s="1"/>
  <c r="R7" i="16"/>
  <c r="U10" i="16" l="1"/>
  <c r="X10" i="16" s="1"/>
  <c r="V15" i="16"/>
  <c r="X15" i="16" s="1"/>
  <c r="X14" i="16"/>
  <c r="T7" i="16"/>
  <c r="X7" i="16" s="1"/>
  <c r="X8" i="16"/>
  <c r="N170" i="2" l="1"/>
  <c r="G170" i="2"/>
  <c r="N169" i="2"/>
  <c r="G169" i="2"/>
  <c r="N168" i="2"/>
  <c r="G168" i="2"/>
  <c r="N165" i="2"/>
  <c r="G165" i="2"/>
  <c r="N164" i="2"/>
  <c r="G164" i="2"/>
  <c r="N163" i="2"/>
  <c r="G163" i="2"/>
  <c r="N160" i="2"/>
  <c r="G160" i="2"/>
  <c r="N159" i="2"/>
  <c r="G159" i="2"/>
  <c r="N158" i="2"/>
  <c r="G158" i="2"/>
  <c r="N154" i="2"/>
  <c r="G154" i="2"/>
  <c r="N153" i="2"/>
  <c r="G153" i="2"/>
  <c r="N152" i="2"/>
  <c r="G152" i="2"/>
  <c r="N151" i="2"/>
  <c r="G151" i="2"/>
  <c r="N150" i="2"/>
  <c r="G150" i="2"/>
  <c r="N149" i="2"/>
  <c r="G149" i="2"/>
  <c r="N144" i="2"/>
  <c r="G144" i="2"/>
  <c r="N143" i="2"/>
  <c r="G143" i="2"/>
  <c r="N142" i="2"/>
  <c r="G142" i="2"/>
  <c r="N141" i="2"/>
  <c r="G141" i="2"/>
  <c r="N140" i="2"/>
  <c r="G140" i="2"/>
  <c r="N139" i="2"/>
  <c r="G139" i="2"/>
  <c r="N137" i="2"/>
  <c r="G137" i="2"/>
  <c r="N132" i="2"/>
  <c r="G132" i="2"/>
  <c r="N131" i="2"/>
  <c r="G131" i="2"/>
  <c r="N130" i="2"/>
  <c r="G130" i="2"/>
  <c r="N124" i="2"/>
  <c r="G124" i="2"/>
  <c r="N123" i="2"/>
  <c r="G123" i="2"/>
  <c r="N122" i="2"/>
  <c r="G122" i="2"/>
  <c r="N117" i="2"/>
  <c r="G117" i="2"/>
  <c r="N116" i="2"/>
  <c r="G116" i="2"/>
  <c r="N115" i="2"/>
  <c r="G115" i="2"/>
  <c r="N110" i="2"/>
  <c r="G110" i="2"/>
  <c r="N109" i="2"/>
  <c r="G109" i="2"/>
  <c r="N108" i="2"/>
  <c r="G108" i="2"/>
  <c r="N107" i="2"/>
  <c r="G107" i="2"/>
  <c r="N98" i="2"/>
  <c r="G98" i="2"/>
  <c r="N97" i="2"/>
  <c r="G97" i="2"/>
  <c r="N96" i="2"/>
  <c r="G96" i="2"/>
  <c r="N95" i="2"/>
  <c r="G95" i="2"/>
  <c r="N94" i="2"/>
  <c r="G94" i="2"/>
  <c r="N93" i="2"/>
  <c r="G93" i="2"/>
  <c r="N88" i="2"/>
  <c r="N87" i="2"/>
  <c r="G87" i="2"/>
  <c r="N86" i="2"/>
  <c r="G86" i="2"/>
  <c r="N85" i="2"/>
  <c r="G85" i="2"/>
  <c r="N84" i="2"/>
  <c r="G84" i="2"/>
  <c r="N83" i="2"/>
  <c r="G83" i="2"/>
  <c r="N82" i="2"/>
  <c r="G82" i="2"/>
  <c r="N81" i="2"/>
  <c r="G81" i="2"/>
  <c r="N80" i="2"/>
  <c r="G80" i="2"/>
  <c r="N75" i="2"/>
  <c r="G75" i="2"/>
  <c r="N74" i="2"/>
  <c r="G74" i="2"/>
  <c r="N73" i="2"/>
  <c r="G73" i="2"/>
  <c r="N72" i="2"/>
  <c r="G72" i="2"/>
  <c r="N71" i="2"/>
  <c r="G71" i="2"/>
  <c r="N70" i="2"/>
  <c r="G70" i="2"/>
  <c r="N69" i="2"/>
  <c r="G69" i="2"/>
  <c r="N68" i="2"/>
  <c r="G68" i="2"/>
  <c r="N67" i="2"/>
  <c r="G67" i="2"/>
  <c r="N66" i="2"/>
  <c r="G66" i="2"/>
  <c r="N65" i="2"/>
  <c r="G65" i="2"/>
  <c r="N64" i="2"/>
  <c r="G64" i="2"/>
  <c r="N63" i="2"/>
  <c r="G63" i="2"/>
  <c r="N62" i="2"/>
  <c r="G62" i="2"/>
  <c r="N61" i="2"/>
  <c r="G61" i="2"/>
  <c r="N56" i="2"/>
  <c r="N55" i="2"/>
  <c r="G55" i="2"/>
  <c r="N54" i="2"/>
  <c r="G54" i="2"/>
  <c r="N53" i="2"/>
  <c r="G53" i="2"/>
  <c r="N52" i="2"/>
  <c r="G52" i="2"/>
  <c r="N51" i="2"/>
  <c r="N50" i="2"/>
  <c r="G50" i="2"/>
  <c r="G49" i="2"/>
  <c r="N48" i="2"/>
  <c r="G48" i="2"/>
  <c r="N42" i="2"/>
  <c r="G42" i="2"/>
  <c r="N41" i="2"/>
  <c r="G41" i="2"/>
  <c r="N40" i="2"/>
  <c r="G40" i="2"/>
  <c r="N38" i="2"/>
  <c r="G38" i="2"/>
  <c r="N37" i="2"/>
  <c r="G37" i="2"/>
  <c r="N36" i="2"/>
  <c r="G36" i="2"/>
  <c r="N35" i="2"/>
  <c r="G35" i="2"/>
  <c r="N34" i="2"/>
  <c r="G34" i="2"/>
  <c r="N33" i="2"/>
  <c r="G33" i="2"/>
  <c r="N32" i="2"/>
  <c r="G32" i="2"/>
  <c r="N26" i="2"/>
  <c r="G26" i="2"/>
  <c r="N25" i="2"/>
  <c r="G25" i="2"/>
  <c r="N24" i="2"/>
  <c r="G24" i="2"/>
  <c r="N22" i="2"/>
  <c r="G22" i="2"/>
  <c r="N21" i="2"/>
  <c r="G21" i="2"/>
  <c r="N20" i="2"/>
  <c r="G20" i="2"/>
  <c r="N19" i="2"/>
  <c r="G19" i="2"/>
  <c r="N18" i="2"/>
  <c r="G18" i="2"/>
  <c r="N17" i="2"/>
  <c r="G17" i="2"/>
  <c r="N16" i="2"/>
  <c r="G16" i="2"/>
  <c r="N11" i="2"/>
  <c r="G11" i="2"/>
  <c r="N10" i="2"/>
  <c r="G10" i="2"/>
  <c r="N9" i="2"/>
  <c r="G9" i="2"/>
  <c r="N8" i="2"/>
  <c r="G8" i="2"/>
  <c r="N7" i="2"/>
  <c r="G7" i="2"/>
  <c r="N6" i="2"/>
  <c r="G6" i="2"/>
  <c r="G118" i="2" l="1"/>
  <c r="N118" i="2"/>
  <c r="G133" i="2"/>
  <c r="N133" i="2"/>
  <c r="G125" i="2"/>
  <c r="G126" i="2" s="1"/>
  <c r="N89" i="2"/>
  <c r="G99" i="2"/>
  <c r="G111" i="2"/>
  <c r="G166" i="2"/>
  <c r="N166" i="2"/>
  <c r="N111" i="2"/>
  <c r="M111" i="2" s="1"/>
  <c r="N57" i="2"/>
  <c r="M57" i="2" s="1"/>
  <c r="G12" i="2"/>
  <c r="N12" i="2"/>
  <c r="N28" i="2"/>
  <c r="G145" i="2"/>
  <c r="N44" i="2"/>
  <c r="G89" i="2"/>
  <c r="N125" i="2"/>
  <c r="N126" i="2" s="1"/>
  <c r="N145" i="2"/>
  <c r="G44" i="2"/>
  <c r="N99" i="2"/>
  <c r="G155" i="2"/>
  <c r="H155" i="2" s="1"/>
  <c r="G161" i="2"/>
  <c r="G171" i="2"/>
  <c r="G28" i="2"/>
  <c r="G57" i="2"/>
  <c r="G77" i="2"/>
  <c r="N155" i="2"/>
  <c r="N161" i="2"/>
  <c r="N171" i="2"/>
  <c r="G76" i="2"/>
  <c r="N76" i="2"/>
</calcChain>
</file>

<file path=xl/sharedStrings.xml><?xml version="1.0" encoding="utf-8"?>
<sst xmlns="http://schemas.openxmlformats.org/spreadsheetml/2006/main" count="8233" uniqueCount="1183">
  <si>
    <t>โรงเรียนอัสสัมชัญ</t>
  </si>
  <si>
    <t>โครงสร้างหลักสูตรชั้นมัธยมศึกษาปีที่ 1 :  Gifted Science &amp; Mathematics Program และ ชั้นมัธยมศึกษาปีที่ 2-3 : Gifted (Advanced Science &amp; Mathematics Program) ปีการศึกษา 2566</t>
  </si>
  <si>
    <t>ชั้นมัธยมศึกษาปีที่ 1/1  :  Gifted Science &amp; Mathematics Program</t>
  </si>
  <si>
    <t>ชั้นมัธยมศึกษาปีที่ 2/1  :  Gifted (Advanced Science &amp; Mathematics Program)</t>
  </si>
  <si>
    <t>ชั้นมัธยมศึกษาปีที่ 3/1  :   Gifted (Advanced Science &amp; Mathematics Program)</t>
  </si>
  <si>
    <t>ภาคเรียนที่ 1</t>
  </si>
  <si>
    <t>ภาคเรียนที่ 2</t>
  </si>
  <si>
    <t>รหัสวิชา</t>
  </si>
  <si>
    <t>ชื่อรายวิชา</t>
  </si>
  <si>
    <t>ชม.</t>
  </si>
  <si>
    <t>นก.</t>
  </si>
  <si>
    <t xml:space="preserve"> </t>
  </si>
  <si>
    <t>สาระการเรียนรู้พื้นฐาน</t>
  </si>
  <si>
    <t xml:space="preserve">ท21101 </t>
  </si>
  <si>
    <t>ภาษาไทยพื้นฐาน 1</t>
  </si>
  <si>
    <t xml:space="preserve">ท21102 </t>
  </si>
  <si>
    <t>ภาษาไทยพื้นฐาน 2</t>
  </si>
  <si>
    <t xml:space="preserve">ท22101 </t>
  </si>
  <si>
    <t>ภาษาไทยพื้นฐาน 3</t>
  </si>
  <si>
    <t xml:space="preserve">ท22102 </t>
  </si>
  <si>
    <t>ภาษาไทยพื้นฐาน 4</t>
  </si>
  <si>
    <t xml:space="preserve">ท23101 </t>
  </si>
  <si>
    <t>ภาษาไทยพื้นฐาน 5</t>
  </si>
  <si>
    <t xml:space="preserve">ท23102 </t>
  </si>
  <si>
    <t>ภาษาไทยพื้นฐาน 6</t>
  </si>
  <si>
    <t xml:space="preserve">ค21101 </t>
  </si>
  <si>
    <t>คณิตศาสตร์พื้นฐาน 1</t>
  </si>
  <si>
    <t xml:space="preserve">ค21102 </t>
  </si>
  <si>
    <t>คณิตศาสตร์พื้นฐาน 2</t>
  </si>
  <si>
    <t xml:space="preserve">ค22101 </t>
  </si>
  <si>
    <t>คณิตศาสตร์พื้นฐาน 3</t>
  </si>
  <si>
    <t xml:space="preserve">ค22102 </t>
  </si>
  <si>
    <t>คณิตศาสตร์พื้นฐาน 4</t>
  </si>
  <si>
    <t xml:space="preserve">ค23101 </t>
  </si>
  <si>
    <t>คณิตศาสตร์พื้นฐาน 5</t>
  </si>
  <si>
    <t xml:space="preserve">ค23102 </t>
  </si>
  <si>
    <t>คณิตศาสตร์พื้นฐาน 6</t>
  </si>
  <si>
    <t xml:space="preserve">ว21101 </t>
  </si>
  <si>
    <t>วิทยาศาสตร์พื้นฐาน 1</t>
  </si>
  <si>
    <t xml:space="preserve">ว21102 </t>
  </si>
  <si>
    <t>วิทยาศาสตร์พื้นฐาน 2</t>
  </si>
  <si>
    <t xml:space="preserve">ว22101 </t>
  </si>
  <si>
    <t>วิทยาศาสตร์พื้นฐาน 3</t>
  </si>
  <si>
    <t xml:space="preserve">ว22102 </t>
  </si>
  <si>
    <t>วิทยาศาสตร์พื้นฐาน 4</t>
  </si>
  <si>
    <t xml:space="preserve">ว23101 </t>
  </si>
  <si>
    <t>วิทยาศาสตร์พื้นฐาน 5</t>
  </si>
  <si>
    <t xml:space="preserve">ว23102 </t>
  </si>
  <si>
    <t>วิทยาศาสตร์พื้นฐาน 6</t>
  </si>
  <si>
    <t>ว21103</t>
  </si>
  <si>
    <t>เทคโนโลยีและวิทยาการคำนวณ 1</t>
  </si>
  <si>
    <t>4/2</t>
  </si>
  <si>
    <t>--</t>
  </si>
  <si>
    <t>---</t>
  </si>
  <si>
    <t>ว22103</t>
  </si>
  <si>
    <t>เทคโนโลยีและวิทยาการคำนวณ 2</t>
  </si>
  <si>
    <t>ว23103</t>
  </si>
  <si>
    <t>เทคโนโลยีและวิทยาการคำนวณ 3</t>
  </si>
  <si>
    <t xml:space="preserve"> 4/2</t>
  </si>
  <si>
    <t xml:space="preserve">ส21101 </t>
  </si>
  <si>
    <t>สังคมศึกษาศาสนาและวัฒนธรรมพื้นฐาน 1</t>
  </si>
  <si>
    <t>3/2</t>
  </si>
  <si>
    <t>ส21103</t>
  </si>
  <si>
    <t>สังคมศึกษาศาสนาและวัฒนธรรมพื้นฐาน 2</t>
  </si>
  <si>
    <t xml:space="preserve">ส22101 </t>
  </si>
  <si>
    <t>สังคมศึกษาศาสนาและวัฒนธรรมพื้นฐาน 3</t>
  </si>
  <si>
    <t xml:space="preserve">ส22103 </t>
  </si>
  <si>
    <t>สังคมศึกษาศาสนาและวัฒนธรรมพื้นฐาน 4</t>
  </si>
  <si>
    <t xml:space="preserve">ส23101 </t>
  </si>
  <si>
    <t>สังคมศึกษาศาสนาและวัฒนธรรมพื้นฐาน 5</t>
  </si>
  <si>
    <t xml:space="preserve">ส23103 </t>
  </si>
  <si>
    <t>สังคมศึกษาศาสนาและวัฒนธรรมพื้นฐาน 6</t>
  </si>
  <si>
    <t xml:space="preserve">ส21102 </t>
  </si>
  <si>
    <t>ประวัติศาสตร์ 1</t>
  </si>
  <si>
    <t xml:space="preserve">ส21104 </t>
  </si>
  <si>
    <t>ประวัติศาสตร์ 2</t>
  </si>
  <si>
    <t xml:space="preserve">ส22102 </t>
  </si>
  <si>
    <t>ประวัติศาสตร์ 3</t>
  </si>
  <si>
    <t xml:space="preserve">ส22104 </t>
  </si>
  <si>
    <t>ประวัติศาสตร์ 4</t>
  </si>
  <si>
    <t xml:space="preserve">ส23102 </t>
  </si>
  <si>
    <t>ประวัติศาสตร์ 5</t>
  </si>
  <si>
    <t xml:space="preserve">ส23104 </t>
  </si>
  <si>
    <t>ประวัติศาสตร์ 6</t>
  </si>
  <si>
    <t xml:space="preserve">พ21101 </t>
  </si>
  <si>
    <t>สุขศึกษาพื้นฐาน 1</t>
  </si>
  <si>
    <t xml:space="preserve">พ21103 </t>
  </si>
  <si>
    <t>สุขศึกษาพื้นฐาน 2</t>
  </si>
  <si>
    <t xml:space="preserve">พ22101 </t>
  </si>
  <si>
    <t>สุขศึกษาพื้นฐาน 3</t>
  </si>
  <si>
    <t xml:space="preserve">พ22103 </t>
  </si>
  <si>
    <t>สุขศึกษาพื้นฐาน 4</t>
  </si>
  <si>
    <t xml:space="preserve">พ23101 </t>
  </si>
  <si>
    <t>สุขศึกษาพื้นฐาน 5</t>
  </si>
  <si>
    <t xml:space="preserve">พ23103 </t>
  </si>
  <si>
    <t>สุขศึกษาพื้นฐาน 6</t>
  </si>
  <si>
    <t xml:space="preserve">พ21102 </t>
  </si>
  <si>
    <t>พลศึกษาพื้นฐาน 1</t>
  </si>
  <si>
    <t xml:space="preserve">พ21104 </t>
  </si>
  <si>
    <t>พลศึกษาพื้นฐาน 2</t>
  </si>
  <si>
    <t xml:space="preserve">พ22102 </t>
  </si>
  <si>
    <t>พลศึกษาพื้นฐาน 3</t>
  </si>
  <si>
    <t xml:space="preserve">พ22104 </t>
  </si>
  <si>
    <t>พลศึกษาพื้นฐาน 4</t>
  </si>
  <si>
    <t xml:space="preserve">พ23102 </t>
  </si>
  <si>
    <t>พลศึกษาพื้นฐาน 5</t>
  </si>
  <si>
    <t xml:space="preserve">พ23104 </t>
  </si>
  <si>
    <t>พลศึกษาพื้นฐาน 6</t>
  </si>
  <si>
    <t xml:space="preserve">ศ21101 </t>
  </si>
  <si>
    <t>ศิลปะพื้นฐาน 1</t>
  </si>
  <si>
    <t xml:space="preserve">ศ21102 </t>
  </si>
  <si>
    <t>ศิลปะพื้นฐาน 2</t>
  </si>
  <si>
    <t xml:space="preserve">ศ22101 </t>
  </si>
  <si>
    <t>ศิลปะพื้นฐาน 3</t>
  </si>
  <si>
    <t>1</t>
  </si>
  <si>
    <t xml:space="preserve">ศ22102 </t>
  </si>
  <si>
    <t>ศิลปะพื้นฐาน 4</t>
  </si>
  <si>
    <t xml:space="preserve">ศ23101 </t>
  </si>
  <si>
    <t>ศิลปะพื้นฐาน 5</t>
  </si>
  <si>
    <t xml:space="preserve">ศ23102 </t>
  </si>
  <si>
    <t>ศิลปะพื้นฐาน 6</t>
  </si>
  <si>
    <t>ง21101</t>
  </si>
  <si>
    <t>การงานอาชีพพื้นฐาน 1</t>
  </si>
  <si>
    <t xml:space="preserve">ง22101 </t>
  </si>
  <si>
    <t>การงานอาชีพพื้นฐาน 3</t>
  </si>
  <si>
    <t xml:space="preserve">ง23101 </t>
  </si>
  <si>
    <t>การงานอาชีพพื้นฐาน 5</t>
  </si>
  <si>
    <t>ง21103</t>
  </si>
  <si>
    <t>การงานอาชีพพื้นฐาน 2</t>
  </si>
  <si>
    <t xml:space="preserve">ง22103 </t>
  </si>
  <si>
    <t>การงานอาชีพพื้นฐาน 4</t>
  </si>
  <si>
    <t xml:space="preserve">ง23103 </t>
  </si>
  <si>
    <t>การงานอาชีพพื้นฐาน 6</t>
  </si>
  <si>
    <t xml:space="preserve">อ21101 </t>
  </si>
  <si>
    <t>ภาษาอังกฤษพื้นฐาน 1</t>
  </si>
  <si>
    <t xml:space="preserve">อ21102 </t>
  </si>
  <si>
    <t>ภาษาอังกฤษพื้นฐาน 2</t>
  </si>
  <si>
    <t xml:space="preserve">อ22101 </t>
  </si>
  <si>
    <t>ภาษาอังกฤษพื้นฐาน 3</t>
  </si>
  <si>
    <t xml:space="preserve">อ22102 </t>
  </si>
  <si>
    <t>ภาษาอังกฤษพื้นฐาน 4</t>
  </si>
  <si>
    <t xml:space="preserve">อ23101 </t>
  </si>
  <si>
    <t>ภาษาอังกฤษพื้นฐาน 5</t>
  </si>
  <si>
    <t xml:space="preserve">อ23102 </t>
  </si>
  <si>
    <t>ภาษาอังกฤษพื้นฐาน 6</t>
  </si>
  <si>
    <t>รวม</t>
  </si>
  <si>
    <t>หน่วยกิตรวม (พื้นฐาน)</t>
  </si>
  <si>
    <r>
      <rPr>
        <b/>
        <u/>
        <sz val="11"/>
        <color theme="1"/>
        <rFont val="CordiaUPC"/>
        <family val="2"/>
      </rPr>
      <t>สาระการเรียนรู้เพิ่มเติม</t>
    </r>
    <r>
      <rPr>
        <b/>
        <u/>
        <sz val="11"/>
        <color theme="1"/>
        <rFont val="CordiaUPC"/>
        <family val="2"/>
      </rPr>
      <t xml:space="preserve"> *</t>
    </r>
  </si>
  <si>
    <t xml:space="preserve">ค20201 </t>
  </si>
  <si>
    <t>คณิตศาสตร์สากล 1</t>
  </si>
  <si>
    <t>ค20202</t>
  </si>
  <si>
    <t>คณิตศาสตร์สากล 2</t>
  </si>
  <si>
    <t>ค20203</t>
  </si>
  <si>
    <t>คณิตศาสตร์สากล 3</t>
  </si>
  <si>
    <t>ค20204</t>
  </si>
  <si>
    <t>คณิตศาสตร์สากล 4</t>
  </si>
  <si>
    <t>ค20205</t>
  </si>
  <si>
    <t>คณิตศาสตร์สากล 5</t>
  </si>
  <si>
    <t>ค20206</t>
  </si>
  <si>
    <t>คณิตศาสตร์สากล 6</t>
  </si>
  <si>
    <t>ค20213</t>
  </si>
  <si>
    <t>คณิตศาสตร์ขั้นสูง 1</t>
  </si>
  <si>
    <t>ค20214</t>
  </si>
  <si>
    <t>คณิตศาสตร์ขั้นสูง 2</t>
  </si>
  <si>
    <t>ค20215</t>
  </si>
  <si>
    <t>คณิตศาสตร์ขั้นสูง 3</t>
  </si>
  <si>
    <t>ค20216</t>
  </si>
  <si>
    <t>คณิตศาสตร์ขั้นสูง 4</t>
  </si>
  <si>
    <t>ค20217</t>
  </si>
  <si>
    <t>คณิตศาสตร์ขั้นสูง 5</t>
  </si>
  <si>
    <t>ค20218</t>
  </si>
  <si>
    <t>คณิตศาสตร์ขั้นสูง 6</t>
  </si>
  <si>
    <t xml:space="preserve">ว20201 </t>
  </si>
  <si>
    <t>วิทยาศาสตร์สากล 1</t>
  </si>
  <si>
    <t xml:space="preserve">ว20202 </t>
  </si>
  <si>
    <t>วิทยาศาสตร์สากล 2</t>
  </si>
  <si>
    <t xml:space="preserve">ว20203 </t>
  </si>
  <si>
    <t>วิทยาศาสตร์สากล 3</t>
  </si>
  <si>
    <t xml:space="preserve">ว20204 </t>
  </si>
  <si>
    <t>วิทยาศาสตร์สากล 4</t>
  </si>
  <si>
    <t xml:space="preserve">ว20205 </t>
  </si>
  <si>
    <t>วิทยาศาสตร์สากล 5</t>
  </si>
  <si>
    <t xml:space="preserve">ว20206 </t>
  </si>
  <si>
    <t>วิทยาศาสตร์สากล 6</t>
  </si>
  <si>
    <t>ว20213</t>
  </si>
  <si>
    <t>วิทยาศาสตร์ขั้นสูง 1</t>
  </si>
  <si>
    <t>ว20214</t>
  </si>
  <si>
    <t>วิทยาศาสตร์ขั้นสูง 2</t>
  </si>
  <si>
    <t xml:space="preserve">ว20215 </t>
  </si>
  <si>
    <t>วิทยาศาสตร์ขั้นสูง 3</t>
  </si>
  <si>
    <t xml:space="preserve">ว20216 </t>
  </si>
  <si>
    <t>วิทยาศาสตร์ขั้นสูง 4</t>
  </si>
  <si>
    <t xml:space="preserve">ว20217 </t>
  </si>
  <si>
    <t>วิทยาศาสตร์ขั้นสูง 5</t>
  </si>
  <si>
    <t xml:space="preserve">ว20218 </t>
  </si>
  <si>
    <t>วิทยาศาสตร์ขั้นสูง 6</t>
  </si>
  <si>
    <t>ส20201</t>
  </si>
  <si>
    <t>สังคมสากล 1</t>
  </si>
  <si>
    <t>ส20202</t>
  </si>
  <si>
    <t>สังคมสากล 2</t>
  </si>
  <si>
    <t>ส20203</t>
  </si>
  <si>
    <t>สังคมสากล 3</t>
  </si>
  <si>
    <t>ส20204</t>
  </si>
  <si>
    <t>สังคมสากล 4</t>
  </si>
  <si>
    <t>ส20205</t>
  </si>
  <si>
    <t>สังคมสากล 5</t>
  </si>
  <si>
    <t>ส20206</t>
  </si>
  <si>
    <t>สังคมสากล 6</t>
  </si>
  <si>
    <t xml:space="preserve">อ20201 </t>
  </si>
  <si>
    <t>ภาษาอังกฤษเพิ่มเติม 1</t>
  </si>
  <si>
    <t xml:space="preserve">อ20202 </t>
  </si>
  <si>
    <t>ภาษาอังกฤษเพิ่มเติม 2</t>
  </si>
  <si>
    <t xml:space="preserve">อ20203 </t>
  </si>
  <si>
    <t>ภาษาอังกฤษเพิ่มเติม 3</t>
  </si>
  <si>
    <t xml:space="preserve">อ20204 </t>
  </si>
  <si>
    <t>ภาษาอังกฤษเพิ่มเติม 4</t>
  </si>
  <si>
    <t xml:space="preserve">อ20205 </t>
  </si>
  <si>
    <t>ภาษาอังกฤษเพิ่มเติม 5</t>
  </si>
  <si>
    <t xml:space="preserve">อ20206 </t>
  </si>
  <si>
    <t>ภาษาอังกฤษเพิ่มเติม 6</t>
  </si>
  <si>
    <t xml:space="preserve">จ20213 </t>
  </si>
  <si>
    <t>การอ่านสัทอักษร 1</t>
  </si>
  <si>
    <t xml:space="preserve">จ20214 </t>
  </si>
  <si>
    <t>การอ่านสัทอักษร 2</t>
  </si>
  <si>
    <t>จ20215</t>
  </si>
  <si>
    <t>การเขียนตัวอักษรจีน 1</t>
  </si>
  <si>
    <t>จ20216</t>
  </si>
  <si>
    <t>การเขียนตัวอักษรจีน 2</t>
  </si>
  <si>
    <t>จ20217</t>
  </si>
  <si>
    <t>บทสนทนาพื้นฐาน 1</t>
  </si>
  <si>
    <t>จ20218</t>
  </si>
  <si>
    <t>บทสนทนาพื้นฐาน 2</t>
  </si>
  <si>
    <t>หน่วยกิตรวม (เพิ่มเติม)</t>
  </si>
  <si>
    <t>รวมตลอดภาคเรียน</t>
  </si>
  <si>
    <t>หน่วยกิตรวมทั้งหมด</t>
  </si>
  <si>
    <t>รหัสกิจกรรม</t>
  </si>
  <si>
    <t>ชื่อกิจกรรม</t>
  </si>
  <si>
    <t>นน.</t>
  </si>
  <si>
    <t>กิจกรรมพัฒนาผู้เรียน</t>
  </si>
  <si>
    <t xml:space="preserve"> 1) กิจกรรมนักเรียน</t>
  </si>
  <si>
    <t xml:space="preserve"> --</t>
  </si>
  <si>
    <r>
      <rPr>
        <sz val="11"/>
        <color theme="1"/>
        <rFont val="CordiaUPC"/>
        <family val="2"/>
      </rPr>
      <t xml:space="preserve">   -</t>
    </r>
    <r>
      <rPr>
        <sz val="11"/>
        <color theme="1"/>
        <rFont val="CordiaUPC"/>
        <family val="2"/>
      </rPr>
      <t xml:space="preserve"> </t>
    </r>
    <r>
      <rPr>
        <sz val="10"/>
        <color theme="1"/>
        <rFont val="CordiaUPC"/>
        <family val="2"/>
      </rPr>
      <t>ลูกเสือ/STEM/บูรณาการกิจกรรม</t>
    </r>
  </si>
  <si>
    <t>-</t>
  </si>
  <si>
    <t xml:space="preserve">   - ชมรม</t>
  </si>
  <si>
    <t xml:space="preserve">   - คุณธรรมจริยธรรม</t>
  </si>
  <si>
    <t xml:space="preserve"> 2) กิจกรรมแนะแนว</t>
  </si>
  <si>
    <t xml:space="preserve">   - แนะแนว</t>
  </si>
  <si>
    <t xml:space="preserve">     - แนะแนว</t>
  </si>
  <si>
    <r>
      <rPr>
        <sz val="11"/>
        <color theme="1"/>
        <rFont val="CordiaUPC"/>
        <family val="2"/>
      </rPr>
      <t>3)</t>
    </r>
    <r>
      <rPr>
        <sz val="11"/>
        <color theme="1"/>
        <rFont val="CordiaUPC"/>
        <family val="2"/>
      </rPr>
      <t xml:space="preserve"> </t>
    </r>
    <r>
      <rPr>
        <sz val="9"/>
        <color theme="1"/>
        <rFont val="CordiaUPC"/>
        <family val="2"/>
      </rPr>
      <t>กิจกรรมเพื่อสังคมและสาธารณประโยชน์</t>
    </r>
  </si>
  <si>
    <r>
      <rPr>
        <sz val="11"/>
        <color theme="1"/>
        <rFont val="CordiaUPC"/>
        <family val="2"/>
      </rPr>
      <t xml:space="preserve">    </t>
    </r>
    <r>
      <rPr>
        <sz val="9"/>
        <color theme="1"/>
        <rFont val="CordiaUPC"/>
        <family val="2"/>
      </rPr>
      <t>/เชียร์และแปรอักษร</t>
    </r>
  </si>
  <si>
    <t>หน่วยน้ำหนักรวม (กิจกรรมพัฒนาผู้เรียน)</t>
  </si>
  <si>
    <t xml:space="preserve">หมายเหตุ </t>
  </si>
  <si>
    <t>โครงสร้างหลักสูตรชั้นมัธยมศึกษาปีที่ 1-3  :  Science &amp; Mathematics Program  ปีการศึกษา 2566</t>
  </si>
  <si>
    <r>
      <rPr>
        <b/>
        <sz val="11"/>
        <color theme="1"/>
        <rFont val="CordiaUPC"/>
        <family val="2"/>
      </rPr>
      <t xml:space="preserve">ชั้นมัธยมศึกษาปีที่ </t>
    </r>
    <r>
      <rPr>
        <b/>
        <sz val="11"/>
        <color rgb="FFFF0000"/>
        <rFont val="CordiaUPC"/>
        <family val="2"/>
      </rPr>
      <t xml:space="preserve">1/2-4 </t>
    </r>
    <r>
      <rPr>
        <b/>
        <sz val="11"/>
        <color theme="1"/>
        <rFont val="CordiaUPC"/>
        <family val="2"/>
      </rPr>
      <t>:  Science &amp; Mathematics Program</t>
    </r>
  </si>
  <si>
    <t>ชั้นมัธยมศึกษาปีที่ 2/2-3  :   Science &amp; Mathematics Program</t>
  </si>
  <si>
    <t>ชั้นมัธยมศึกษาปีที่ 3/2-3  :  Science &amp; Mathematics Program</t>
  </si>
  <si>
    <t>ค20221</t>
  </si>
  <si>
    <t>คณิตศาสตร์เพิ่มเติม 1</t>
  </si>
  <si>
    <t>ค20222</t>
  </si>
  <si>
    <t>คณิตศาสตร์เพิ่มเติม 2</t>
  </si>
  <si>
    <t>ค20223</t>
  </si>
  <si>
    <t>คณิตศาสตร์เพิ่มเติม 3</t>
  </si>
  <si>
    <t>ค20224</t>
  </si>
  <si>
    <t>คณิตศาสตร์เพิ่มเติม 4</t>
  </si>
  <si>
    <t>ค20225</t>
  </si>
  <si>
    <t>คณิตศาสตร์เพิ่มเติม 5</t>
  </si>
  <si>
    <t>ค20226</t>
  </si>
  <si>
    <t>คณิตศาสตร์เพิ่มเติม 6</t>
  </si>
  <si>
    <t>ว20221</t>
  </si>
  <si>
    <t>วิทยาศาสตร์เพิ่มเติม 1</t>
  </si>
  <si>
    <t>ว20222</t>
  </si>
  <si>
    <t>วิทยาศาสตร์เพิ่มเติม 2</t>
  </si>
  <si>
    <t>ว20223</t>
  </si>
  <si>
    <t>วิทยาศาสตร์เพิ่มเติม 3</t>
  </si>
  <si>
    <t>ว20224</t>
  </si>
  <si>
    <t>วิทยาศาสตร์เพิ่มเติม 4</t>
  </si>
  <si>
    <t>ว20225</t>
  </si>
  <si>
    <t>วิทยาศาสตร์เพิ่มเติม 5</t>
  </si>
  <si>
    <t>ว20226</t>
  </si>
  <si>
    <t>วิทยาศาสตร์เพิ่มเติม 6</t>
  </si>
  <si>
    <t xml:space="preserve">ว20251 </t>
  </si>
  <si>
    <t>คอมพิวเตอร์เพื่อการศึกษา 1</t>
  </si>
  <si>
    <t xml:space="preserve">ว20252 </t>
  </si>
  <si>
    <t>คอมพิวเตอร์เพื่อการศึกษา 2</t>
  </si>
  <si>
    <t>ว20253</t>
  </si>
  <si>
    <t>คอมพิวเตอร์เพื่อการศึกษา 3</t>
  </si>
  <si>
    <t>ว20254</t>
  </si>
  <si>
    <t>คอมพิวเตอร์เพื่อการศึกษา 4</t>
  </si>
  <si>
    <t>ว20255</t>
  </si>
  <si>
    <t>โครงงานคอมพิวเตอร์ 1</t>
  </si>
  <si>
    <t>ว20256</t>
  </si>
  <si>
    <t>โครงงานคอมพิวเตอร์ 2</t>
  </si>
  <si>
    <t>โครงสร้างหลักสูตรชั้นมัธยมศึกษาปีที่ 1-3  :  Digital &amp; Technology  Program  ปีการศึกษา 2566</t>
  </si>
  <si>
    <t>ชั้นมัธยมศึกษาปีที่ 2/4-5 : Digital &amp; Technology Program</t>
  </si>
  <si>
    <t>ชั้นมัธยมศึกษาปีที่ 3/4-5 : Digital &amp; Technology Program</t>
  </si>
  <si>
    <t>ว20231</t>
  </si>
  <si>
    <t>การออกแบบกราฟิก</t>
  </si>
  <si>
    <t>ว20232</t>
  </si>
  <si>
    <t>สื่อประสม</t>
  </si>
  <si>
    <t>ว20233</t>
  </si>
  <si>
    <t>การออกแบบเว็บไซต์</t>
  </si>
  <si>
    <t>ว20234</t>
  </si>
  <si>
    <t>เว็บโปรแกรมมิ่ง</t>
  </si>
  <si>
    <t>ว20235</t>
  </si>
  <si>
    <t>การพัฒนาแอปพลิเคชัน</t>
  </si>
  <si>
    <t>ว20236</t>
  </si>
  <si>
    <t>การออกแบบเกมเบื้องต้น</t>
  </si>
  <si>
    <t xml:space="preserve">     - ลูกเสือ</t>
  </si>
  <si>
    <t xml:space="preserve">     - ชมรม</t>
  </si>
  <si>
    <t xml:space="preserve">  - ปีการศึกษา 2566 ห้อง 3/5 มี 2 แผนการเรียน 1) Digital &amp; Technology Program และ 2) Chinese &amp; English Program</t>
  </si>
  <si>
    <t>โครงสร้างหลักสูตรชั้นมัธยมศึกษาปีที่ 2-3  :  Chinese &amp; English Program   ปีการศึกษา 2566</t>
  </si>
  <si>
    <t>ชั้นมัธยมศึกษาปีที่ 2/6  :  Chinese &amp; English Program</t>
  </si>
  <si>
    <t>ชั้นมัธยมศึกษาปีที่ 3/5  :  Chinese &amp; English Program</t>
  </si>
  <si>
    <t xml:space="preserve">จ20203 </t>
  </si>
  <si>
    <t>ภาษาจีน 3</t>
  </si>
  <si>
    <t>2/3</t>
  </si>
  <si>
    <t xml:space="preserve">จ20204 </t>
  </si>
  <si>
    <t>ภาษาจีน 4</t>
  </si>
  <si>
    <t xml:space="preserve">จ20205 </t>
  </si>
  <si>
    <t>ภาษาจีน 5</t>
  </si>
  <si>
    <t xml:space="preserve">จ20206 </t>
  </si>
  <si>
    <t>ภาษาจีน 6</t>
  </si>
  <si>
    <t>โครงสร้างหลักสูตรชั้นมัธยมศึกษาปีที่ 1-3  :  BELL English Program  ปีการศึกษา 2566</t>
  </si>
  <si>
    <t>ชั้นมัธยมศึกษาปีที่ 1/7-8 :  Bell English Program</t>
  </si>
  <si>
    <t>ชั้นมัธยมศึกษาปีที่ 2/7-8 :  Bell English Program</t>
  </si>
  <si>
    <t>ชั้นมัธยมศึกษาปีที่ 3/6-8 :  Bell English Program</t>
  </si>
  <si>
    <t>อ20221</t>
  </si>
  <si>
    <t>ภาษาอังกฤษ Bell 1</t>
  </si>
  <si>
    <t>อ20222</t>
  </si>
  <si>
    <t>ภาษาอังกฤษ Bell 2</t>
  </si>
  <si>
    <t>อ20223</t>
  </si>
  <si>
    <t>ภาษาอังกฤษ Bell 3</t>
  </si>
  <si>
    <t>อ20224</t>
  </si>
  <si>
    <t>ภาษาอังกฤษ Bell 4</t>
  </si>
  <si>
    <t>อ20225</t>
  </si>
  <si>
    <t>ภาษาอังกฤษ Bell 5</t>
  </si>
  <si>
    <t>อ20226</t>
  </si>
  <si>
    <t>ภาษาอังกฤษ Bell 6</t>
  </si>
  <si>
    <t>คำนวณอัตรากำลัง มัธยมศึกษาปีที่ 1-3 ปีการศึกษา 2566</t>
  </si>
  <si>
    <t>ภาษาไทย [5 คน]</t>
  </si>
  <si>
    <t>หน่วยกิต</t>
  </si>
  <si>
    <t>ชม./สัปดาห์</t>
  </si>
  <si>
    <t>ห้องสอน</t>
  </si>
  <si>
    <t>จำนวน(ห้อง)</t>
  </si>
  <si>
    <t>รวมชั่วโมง</t>
  </si>
  <si>
    <t>ภาค 1/2566</t>
  </si>
  <si>
    <t>ภาค 2/2566</t>
  </si>
  <si>
    <t>ท21101</t>
  </si>
  <si>
    <t>1/1-8</t>
  </si>
  <si>
    <t>ท21102</t>
  </si>
  <si>
    <t>EP1/1-2</t>
  </si>
  <si>
    <t>ท22101</t>
  </si>
  <si>
    <t xml:space="preserve"> 2/1-8</t>
  </si>
  <si>
    <t>ท22102</t>
  </si>
  <si>
    <t>EP2/1-3</t>
  </si>
  <si>
    <t>ท23101</t>
  </si>
  <si>
    <t xml:space="preserve"> 3/1-8</t>
  </si>
  <si>
    <t>ท23102</t>
  </si>
  <si>
    <t>EP3/1-3</t>
  </si>
  <si>
    <t xml:space="preserve"> [มิสผกาวัลย์ มิสฐิติพร ม.คณาคร มิสกอบกาญจน์ ม.กฤษดา ครูภาษาไทย1 ]</t>
  </si>
  <si>
    <t>คณิตศาสตร์ [7 คน]</t>
  </si>
  <si>
    <t>ค21101</t>
  </si>
  <si>
    <t>ค21102</t>
  </si>
  <si>
    <t>ค20201</t>
  </si>
  <si>
    <t xml:space="preserve"> 1/1</t>
  </si>
  <si>
    <t>1/2-4</t>
  </si>
  <si>
    <t>ค22102</t>
  </si>
  <si>
    <t xml:space="preserve"> 2/1</t>
  </si>
  <si>
    <t>2/2-3</t>
  </si>
  <si>
    <t>ค23101</t>
  </si>
  <si>
    <t>ค23102</t>
  </si>
  <si>
    <t xml:space="preserve"> 3/1-2</t>
  </si>
  <si>
    <t>3/2-3</t>
  </si>
  <si>
    <t>วิทยาศาสตร์ [9 คน]</t>
  </si>
  <si>
    <t>ว21102</t>
  </si>
  <si>
    <t>ว20202</t>
  </si>
  <si>
    <t>ว22102</t>
  </si>
  <si>
    <t>ว20203</t>
  </si>
  <si>
    <t>ว20204</t>
  </si>
  <si>
    <t>ว20215</t>
  </si>
  <si>
    <t>ว20216</t>
  </si>
  <si>
    <t>ว23101</t>
  </si>
  <si>
    <t>ว23102</t>
  </si>
  <si>
    <t>ว20205</t>
  </si>
  <si>
    <t>ว20206</t>
  </si>
  <si>
    <t>ว20217</t>
  </si>
  <si>
    <t>ว20218</t>
  </si>
  <si>
    <t>[ม.สมพงศ์ มิสณัฏยาวดี มิสวิมลรัตน์ ม.กฤติพงษ์ ม.วัฒนา มิสพัศสรัญญ์ มิสเบ็ญจมาศ  มิสรัศมี มิสจิรภรณ์]</t>
  </si>
  <si>
    <t>เทคโนโลยี [6 คน]</t>
  </si>
  <si>
    <t>การออกแบบกราฟฟิก</t>
  </si>
  <si>
    <t>1/5,6</t>
  </si>
  <si>
    <t>ว20251</t>
  </si>
  <si>
    <t>1/2,3,4</t>
  </si>
  <si>
    <t>ว20252</t>
  </si>
  <si>
    <t>2/2-6</t>
  </si>
  <si>
    <t>2/1,7,8</t>
  </si>
  <si>
    <t>2/4,5</t>
  </si>
  <si>
    <t>2/2,3,6</t>
  </si>
  <si>
    <t>3/2,3,4,5</t>
  </si>
  <si>
    <t>3/1,6,7,8</t>
  </si>
  <si>
    <t>3/4,5</t>
  </si>
  <si>
    <t>3/2,3,5</t>
  </si>
  <si>
    <t>[ม.วรินทร มิสพึงพิศ มิสปราณิสา ม.พิธิวัฒน์ ครู A ครู B]</t>
  </si>
  <si>
    <t>สังคมศึกษา ศาสนาและวัฒนธรรม [7 คน]</t>
  </si>
  <si>
    <t>สังคมศึกษา ศาสนาและวัฒนธรรมพื้นฐาน 1</t>
  </si>
  <si>
    <t xml:space="preserve"> 3/2</t>
  </si>
  <si>
    <t>สังคมศึกษา ศาสนาและวัฒนธรรมพื้นฐาน 2</t>
  </si>
  <si>
    <t>ส21104</t>
  </si>
  <si>
    <t>สังคมศึกษา ศาสนาและวัฒนธรรมพื้นฐาน 3</t>
  </si>
  <si>
    <t>2/1-8</t>
  </si>
  <si>
    <t>ส22103</t>
  </si>
  <si>
    <t>สังคมศึกษา ศาสนาและวัฒนธรรมพื้นฐาน 4</t>
  </si>
  <si>
    <t>ส22104</t>
  </si>
  <si>
    <t>ส23101</t>
  </si>
  <si>
    <t>สังคมศึกษา ศาสนาและวัฒนธรรมพื้นฐาน 5</t>
  </si>
  <si>
    <t>3/1-8</t>
  </si>
  <si>
    <t>ส23103</t>
  </si>
  <si>
    <t>สังคมศึกษา ศาสนา และวัฒนธรรมพื้นฐาน 6</t>
  </si>
  <si>
    <t>ส23102</t>
  </si>
  <si>
    <t>ส23104</t>
  </si>
  <si>
    <t>สุขศึกษาและพลศึกษา [5 คน]</t>
  </si>
  <si>
    <t>พ21101</t>
  </si>
  <si>
    <t>พ21103</t>
  </si>
  <si>
    <t>พ21102</t>
  </si>
  <si>
    <t>พ21104</t>
  </si>
  <si>
    <t>พ22103</t>
  </si>
  <si>
    <t>พ22102</t>
  </si>
  <si>
    <t>พ22104</t>
  </si>
  <si>
    <t>พ23101</t>
  </si>
  <si>
    <t>พ23103</t>
  </si>
  <si>
    <t>พ23102</t>
  </si>
  <si>
    <t>พ23104</t>
  </si>
  <si>
    <t>[ม.นันทวัจน์ ม.อภิรัตน์ ม.เชี่ยวชาญ ม.อภิชาติ  ม.สนั่น]</t>
  </si>
  <si>
    <t>ศิลปะ [4 คน]</t>
  </si>
  <si>
    <t>ศิลปะพื้นฐาน 1 [ดนตรีสากล/นาฏศิลป์]</t>
  </si>
  <si>
    <t>ศ21102</t>
  </si>
  <si>
    <t>ศิลปะพื้นฐาน 2  [ดนตรีไทย/ทัศนศิลป์]</t>
  </si>
  <si>
    <t>ศิลปะพื้นฐาน 3 [ดนตรีไทย/ทัศนศิลป์]</t>
  </si>
  <si>
    <t>ศิลปะพื้นฐาน 4  [ดนตรีสากล/นาฏศิลป์]</t>
  </si>
  <si>
    <t>ศิลปะพื้นฐาน 5 [ดนตรีไทย-สากล/ทัศนศิลป์/นาฏศิลป์]</t>
  </si>
  <si>
    <t>ศิลปะพื้นฐาน 6  [ดนตรีไทย-สากล/ทัศนศิลป์/นาฏศิลป์]</t>
  </si>
  <si>
    <t>[ม.ต่อศักดิ์ ม.ศรัณย์ ม.ทัพไทย มิสมัลลิกา]</t>
  </si>
  <si>
    <t>การงานอาชีพ [2 คน]</t>
  </si>
  <si>
    <t>EP-M.1/1-2</t>
  </si>
  <si>
    <t xml:space="preserve"> -</t>
  </si>
  <si>
    <t>ง22101</t>
  </si>
  <si>
    <t>ง22103</t>
  </si>
  <si>
    <t>ง23101</t>
  </si>
  <si>
    <t>3/2-5</t>
  </si>
  <si>
    <t>ง23103</t>
  </si>
  <si>
    <t>[มิสกัญญาพัชร์ ม.วิชาญ]</t>
  </si>
  <si>
    <t>ภาษาต่างประเทศ [ครูไทย 4 คน]</t>
  </si>
  <si>
    <t>3</t>
  </si>
  <si>
    <t>อ21102</t>
  </si>
  <si>
    <t>อ22101</t>
  </si>
  <si>
    <t>8</t>
  </si>
  <si>
    <t>อ22102</t>
  </si>
  <si>
    <t>อ23101</t>
  </si>
  <si>
    <t>อ23102</t>
  </si>
  <si>
    <t>[ม.ปรัชญา ม.อนุรักษ์ มิสสิริวรรณ ม.กรัณย์ภัฎ]</t>
  </si>
  <si>
    <t>[ENS 3 คน]</t>
  </si>
  <si>
    <t>1/1-6</t>
  </si>
  <si>
    <t>อ20202</t>
  </si>
  <si>
    <t>อ20203</t>
  </si>
  <si>
    <t>2/1-6</t>
  </si>
  <si>
    <t>อ20204</t>
  </si>
  <si>
    <t>อ20205</t>
  </si>
  <si>
    <t>3/1-5</t>
  </si>
  <si>
    <t>5</t>
  </si>
  <si>
    <t>อ20206</t>
  </si>
  <si>
    <t>[(Mr.Tim Mr.Laurence Mr.Cortas]</t>
  </si>
  <si>
    <t xml:space="preserve"> 1 ชั่วโมงใช้ครู 2 คน (ห้อง 2/6 ครู 1/นร.21  )</t>
  </si>
  <si>
    <t>[Bell 7 คน]</t>
  </si>
  <si>
    <t>1/7-8</t>
  </si>
  <si>
    <t>5ชมx2ห้องx3แยกเรียน=30</t>
  </si>
  <si>
    <t>2/7-8</t>
  </si>
  <si>
    <t>5ชมx2ห้องx2แยกเรียน=20</t>
  </si>
  <si>
    <t>3/6-8</t>
  </si>
  <si>
    <t>5ชมx3ห้องx3แยกเรียน=45</t>
  </si>
  <si>
    <t>ภาษาอังกฤษ Bell6</t>
  </si>
  <si>
    <t>[ภาษาจีน 3 คน]</t>
  </si>
  <si>
    <t>จ20213</t>
  </si>
  <si>
    <t>จ20214</t>
  </si>
  <si>
    <t>2</t>
  </si>
  <si>
    <t>จ20203</t>
  </si>
  <si>
    <t>2/6</t>
  </si>
  <si>
    <t>จ20204</t>
  </si>
  <si>
    <t>2/1-5,7-8</t>
  </si>
  <si>
    <t>7</t>
  </si>
  <si>
    <t>จ20205</t>
  </si>
  <si>
    <t xml:space="preserve"> 2/3</t>
  </si>
  <si>
    <t>3/5</t>
  </si>
  <si>
    <t>จ20206</t>
  </si>
  <si>
    <t>[มิสเบญจรัตน์  ม.อัฐพร]</t>
  </si>
  <si>
    <t>แนะแนว [ 3 คน]</t>
  </si>
  <si>
    <t>แนะแนว</t>
  </si>
  <si>
    <t>[ม.สรพงษ์  มิสศรีประภา]</t>
  </si>
  <si>
    <t>Filipino Mathematics</t>
  </si>
  <si>
    <t>Filipino Science</t>
  </si>
  <si>
    <t>Filipino Social</t>
  </si>
  <si>
    <t>แบบสำรวจอัตรากำลังครูผู้สอน_ กลุ่มสาระการเรียนรู้ภาษาไทย</t>
  </si>
  <si>
    <t>ปีการศึกษา 2566</t>
  </si>
  <si>
    <t>ระดับชั้น</t>
  </si>
  <si>
    <t>รายวิชา</t>
  </si>
  <si>
    <t>ชั่วโมง/สัปดาห์</t>
  </si>
  <si>
    <t>ห้องที่สอน/ชั่วโมง</t>
  </si>
  <si>
    <t>ครูผู้สอน</t>
  </si>
  <si>
    <t>เลขห้องที่สอน</t>
  </si>
  <si>
    <t>หมายเหตุ</t>
  </si>
  <si>
    <t>ห้อง</t>
  </si>
  <si>
    <t>ชั่วโมง</t>
  </si>
  <si>
    <t>M1</t>
  </si>
  <si>
    <t>M2</t>
  </si>
  <si>
    <t>M3</t>
  </si>
  <si>
    <t>Total</t>
  </si>
  <si>
    <t>ม.1</t>
  </si>
  <si>
    <t>มิสฐิติพร</t>
  </si>
  <si>
    <t>ธิราเพ็ชร</t>
  </si>
  <si>
    <t>ครูภาษาไทย 1</t>
  </si>
  <si>
    <t>ม.2</t>
  </si>
  <si>
    <t>มิสผกาวัลย์</t>
  </si>
  <si>
    <t>แทบประสิทธิ์</t>
  </si>
  <si>
    <t>มิสกอบกาญจน์</t>
  </si>
  <si>
    <t>สุทธิชน</t>
  </si>
  <si>
    <t>EP-M.2/1-3</t>
  </si>
  <si>
    <t>ม.3</t>
  </si>
  <si>
    <t>ม.คณาคร</t>
  </si>
  <si>
    <t>อนันตวงศ์</t>
  </si>
  <si>
    <t>ม.กฤษดา</t>
  </si>
  <si>
    <t>สุดสาคร</t>
  </si>
  <si>
    <t>EP-M.3/1-3</t>
  </si>
  <si>
    <t>รวม (ชั่วโมง)</t>
  </si>
  <si>
    <t>ครู ม.ต้น 5 คน</t>
  </si>
  <si>
    <t>(มิสเหมพรรณ โนทะยะ)</t>
  </si>
  <si>
    <t>หัวหน้ากลุ่มสาระการเรียนรู้ภาษาไทย</t>
  </si>
  <si>
    <t>แบบสำรวจอัตรากำลังครูผู้สอน_กลุ่มสาระการเรียนรู้คณิตศาสตร์</t>
  </si>
  <si>
    <t>M4-6</t>
  </si>
  <si>
    <t>มิสนงค์ลักษณ์</t>
  </si>
  <si>
    <t>จูเมือง</t>
  </si>
  <si>
    <t>3รหัส</t>
  </si>
  <si>
    <t>ม.วีรพันธ์</t>
  </si>
  <si>
    <t>รัตนะวัน</t>
  </si>
  <si>
    <t>ครูไทยสอน 1 ชั่วโมง และครูฟิลิปินส์สอน 1 ชั่วโมง</t>
  </si>
  <si>
    <t>1/1</t>
  </si>
  <si>
    <t>มิสศิริวรรณ</t>
  </si>
  <si>
    <t>อัมพรจรัสแสง</t>
  </si>
  <si>
    <t>Gifted</t>
  </si>
  <si>
    <t>1/2-3</t>
  </si>
  <si>
    <t>Sci-Math</t>
  </si>
  <si>
    <t>ค22101</t>
  </si>
  <si>
    <t>มิสพูนธิวา</t>
  </si>
  <si>
    <t>ลาปะ</t>
  </si>
  <si>
    <t>ครูคณิตศาสตร์ 1</t>
  </si>
  <si>
    <t>2รหัส</t>
  </si>
  <si>
    <t>ม.ศุภกิตติ</t>
  </si>
  <si>
    <t>ช่อไสว</t>
  </si>
  <si>
    <t>2/1</t>
  </si>
  <si>
    <t>4</t>
  </si>
  <si>
    <t>ครูคณิตศาสตร์ 2</t>
  </si>
  <si>
    <t>4รหัส</t>
  </si>
  <si>
    <t>3/1</t>
  </si>
  <si>
    <t>ครู ม.ต้น 7 คน</t>
  </si>
  <si>
    <t>(ม.ธีรภัทร เสมาทอง)</t>
  </si>
  <si>
    <t>หัวหน้ากลุ่มสาระการเรียนรู้คณิตศาสตร์</t>
  </si>
  <si>
    <t>แบบสำรวจอัตรากำลังครูผู้สอน_กลุ่มสาระการเรียนรู้วิทยาศาสตร์ และเทคโนโลยี</t>
  </si>
  <si>
    <t>(1)</t>
  </si>
  <si>
    <t>Mr.William Fariolan</t>
  </si>
  <si>
    <t>เคมี</t>
  </si>
  <si>
    <t>ฟิสิกส์</t>
  </si>
  <si>
    <t>ชีว</t>
  </si>
  <si>
    <t>Sci&amp;Math</t>
  </si>
  <si>
    <t>เคมี ชีว</t>
  </si>
  <si>
    <t xml:space="preserve"> 3/1</t>
  </si>
  <si>
    <t>(มิสจิรภรณ์ วีรธีรโชติ)</t>
  </si>
  <si>
    <t>หัวหน้ากลุ่มสาระการเรียนรู้วิทยาศาสตร์</t>
  </si>
  <si>
    <t>แบบสำรวจแบบสำรวจอัตรากำลังครูผู้สอน_กลุ่มสาระการเรียนรู้วิทยาศาสตร์และเทคโนโลยี (เทคโนโลยี)</t>
  </si>
  <si>
    <t>ม.วรินทร</t>
  </si>
  <si>
    <t>จันสุปิน</t>
  </si>
  <si>
    <t>Gifted,Sci&amp;Math</t>
  </si>
  <si>
    <t>ม.พิธิวัฒน์</t>
  </si>
  <si>
    <t>อะทะพรม</t>
  </si>
  <si>
    <t>(ช่วยสอน)</t>
  </si>
  <si>
    <t>มิสเสาวภา</t>
  </si>
  <si>
    <t>กลิ่นสูงเนิน</t>
  </si>
  <si>
    <t>2/2,3,4,5,6</t>
  </si>
  <si>
    <t>มิสพึงพิศ</t>
  </si>
  <si>
    <t>บุญชูเลิศรัตน์</t>
  </si>
  <si>
    <t>ครูเทคโนโลยี 1</t>
  </si>
  <si>
    <t>มิสนงลักษณ์</t>
  </si>
  <si>
    <t>สีนิลแท้</t>
  </si>
  <si>
    <t>ม.อนุพันธ์</t>
  </si>
  <si>
    <t>ฉลูทอง</t>
  </si>
  <si>
    <t>ครูเทคโนโลยี 2</t>
  </si>
  <si>
    <t>มิสปราณิสา</t>
  </si>
  <si>
    <t>อ่ำทอง</t>
  </si>
  <si>
    <t>การพัฒนาแอพพลิเคชั่น</t>
  </si>
  <si>
    <t>3/5 นร.ครึ่งห้อง ต้องมีช่วยสอน? (จัด 3 ชม.ติด)</t>
  </si>
  <si>
    <t>3/5 นร.ครึ่งห้อง ต้องมีช่วยสอน?</t>
  </si>
  <si>
    <t>(มิสเสาวภา กลิ่นสูงเนิน)</t>
  </si>
  <si>
    <t>(51/6คน*2=17)</t>
  </si>
  <si>
    <t>ผู้ช่วยกลุ่มสาระการเรียนรู้วิทยาศาสตร์และและเทคโนโลยี</t>
  </si>
  <si>
    <t>Sci&amp;Math , Bell</t>
  </si>
  <si>
    <t>Gif, Bell</t>
  </si>
  <si>
    <t>(49/6คน*2=16.33)</t>
  </si>
  <si>
    <t>ส21101</t>
  </si>
  <si>
    <t>มิสพัชรีย์</t>
  </si>
  <si>
    <t>ชุมสาชัย</t>
  </si>
  <si>
    <t>ม.นิวัช</t>
  </si>
  <si>
    <t>ตันดี</t>
  </si>
  <si>
    <t>ส21102</t>
  </si>
  <si>
    <t>ม.ภาณุวัฒน์</t>
  </si>
  <si>
    <t>จิตรจิระวาณิชย์</t>
  </si>
  <si>
    <t>มิสชิดชนก</t>
  </si>
  <si>
    <t>เจริญมงคงการ</t>
  </si>
  <si>
    <t>Mr.Elliesper Torayno</t>
  </si>
  <si>
    <t>ส22101</t>
  </si>
  <si>
    <t>ม.วาชรัตน์</t>
  </si>
  <si>
    <t>ไทยอาริยะ</t>
  </si>
  <si>
    <t>มิสนิสาชล</t>
  </si>
  <si>
    <t>จันทร์คงฉาย</t>
  </si>
  <si>
    <t>ส22102</t>
  </si>
  <si>
    <t>Ms.Gloria Dales Fernandez</t>
  </si>
  <si>
    <t>มิสสุภัตรา</t>
  </si>
  <si>
    <t>วรรณุลัย</t>
  </si>
  <si>
    <t>สังคมศึกษา ศาสนาและวัฒนธรรมพื้นฐาน 6</t>
  </si>
  <si>
    <t>แบบสำรวจอัตรากำลังครูผู้สอนครู _กลุ่มสาระการเรียนรู้สุขศึกษาและพลศึกษา</t>
  </si>
  <si>
    <t>ม.นันทวัจน์</t>
  </si>
  <si>
    <t>สุวรรณาพิสิทธิ์</t>
  </si>
  <si>
    <t>ม.เชี่ยวชาญ</t>
  </si>
  <si>
    <t>แพรขุนทด</t>
  </si>
  <si>
    <t>ฟุตซอล</t>
  </si>
  <si>
    <t>พ22101</t>
  </si>
  <si>
    <t>โชติเนตร</t>
  </si>
  <si>
    <t>ม.อภิรัตน์</t>
  </si>
  <si>
    <t>วิมานรัตน์</t>
  </si>
  <si>
    <t>บาสเกตบอล</t>
  </si>
  <si>
    <t>ม.สนั่น</t>
  </si>
  <si>
    <t>อ้นเกตุ</t>
  </si>
  <si>
    <t>วอลเล่ย์บอล</t>
  </si>
  <si>
    <t>(ม.ธงไชย มุขพันธ์)</t>
  </si>
  <si>
    <t>หัวหน้ากลุ่มสาระการเรียนรู้สุขศึกษาและพลศึกษา</t>
  </si>
  <si>
    <t>แบบสำรวจอัตรากำลังครูผู้สอน_กลุ่มสาระการเรียนรู้ศิลปะ</t>
  </si>
  <si>
    <t>ศ21101</t>
  </si>
  <si>
    <t>ม.ทัพไทย</t>
  </si>
  <si>
    <t>หลักศิลากุล</t>
  </si>
  <si>
    <t>2ห้อง=1ชม.</t>
  </si>
  <si>
    <t>(ดนตรี ทัศนศิลป์ นาฏศิลป์)</t>
  </si>
  <si>
    <t>ม.ศรัณย์</t>
  </si>
  <si>
    <t>มิสมัลลิกา</t>
  </si>
  <si>
    <t>หนบรรเลง</t>
  </si>
  <si>
    <t>ศ22101</t>
  </si>
  <si>
    <t>ม.ต่อศักดิ์</t>
  </si>
  <si>
    <t>เขียวสะอาด</t>
  </si>
  <si>
    <t>3ห้อง=1ชม.</t>
  </si>
  <si>
    <t>ศ23101</t>
  </si>
  <si>
    <t>ครู ม.ต้น 4 คน (ม.ต่อศักดิ์ ม.ทัพไทย ม.ศรัณย์ มิสมัลลิกา)</t>
  </si>
  <si>
    <t>(มิสมัลลิกา หนบรรเลง)</t>
  </si>
  <si>
    <t>หัวหน้ากลุ่มสาระการเรียนรู้ศิลปะ</t>
  </si>
  <si>
    <t>0.5</t>
  </si>
  <si>
    <t>ศ22102</t>
  </si>
  <si>
    <t>ศ23102</t>
  </si>
  <si>
    <t>แบบสำรวจอัตรากำลังครูผู้สอน_กลุ่มสาระการเรียนรู้การงานอาชีพ</t>
  </si>
  <si>
    <t>มิสกัญญาพัชร์</t>
  </si>
  <si>
    <t>ม.วิชาญ</t>
  </si>
  <si>
    <t>ม.สุเมธ</t>
  </si>
  <si>
    <t>ครู ม.ต้น 2 คน (มิสกัญญาพัชร์ ม.วิชาญ)</t>
  </si>
  <si>
    <t>(ม.พชร จันทร์ศิริ)</t>
  </si>
  <si>
    <t>หมายเหตุ จัด 2 ชั่วโมงติด เข้าห้องปฏิบัติการ</t>
  </si>
  <si>
    <t>หัวหน้ากลุ่มสาระการเรียนรู้การงานอาชีพ</t>
  </si>
  <si>
    <t>แบบสำรวจอัตรากำลังครูผู้สอน_กลุ่มสาระการเรียนรู้ภาษาต่างประเทศ</t>
  </si>
  <si>
    <t>อ21101</t>
  </si>
  <si>
    <t>ม.ฐาณัฏฐ์</t>
  </si>
  <si>
    <t>ราชพุฒิ</t>
  </si>
  <si>
    <t>มิสสิริวรรณ</t>
  </si>
  <si>
    <t>ม.อนุรักษ์</t>
  </si>
  <si>
    <t>ม.ปรัชญา</t>
  </si>
  <si>
    <t>พูนผล</t>
  </si>
  <si>
    <t>ม.นนทพัทธ์</t>
  </si>
  <si>
    <t>รุ่งวิชานิวัฒน์</t>
  </si>
  <si>
    <t>ชูจันทร์</t>
  </si>
  <si>
    <t>ม.กรัณย์ภัฎ</t>
  </si>
  <si>
    <t>เสียงเสนาะ</t>
  </si>
  <si>
    <t>ฉิมมุจฉา</t>
  </si>
  <si>
    <t>ครู ม.ต้น : 4 คน</t>
  </si>
  <si>
    <t>(มิสลภัสนันท์ จันทน์โรจน์)</t>
  </si>
  <si>
    <t>หัวหน้ากลุ่มสาระการเรียนรู้ภาษาต่างประเทศ</t>
  </si>
  <si>
    <t>แบบสำรวจอัตรากำลังครูผู้สอน_กลุ่มสาระการเรียนรู้ภาษาต่างประเทศ (ภาษาจีน)</t>
  </si>
  <si>
    <t>มิสเบญจรัตน์</t>
  </si>
  <si>
    <t>อมรพฤกษ์ชัย</t>
  </si>
  <si>
    <t>มิสปรารถนา</t>
  </si>
  <si>
    <t>ดาระดาษ</t>
  </si>
  <si>
    <t>Chi&amp;Eng</t>
  </si>
  <si>
    <t>ม.อัฐพร</t>
  </si>
  <si>
    <t>เนตรพรหม</t>
  </si>
  <si>
    <t>แบบสำรวจอัตรากำลังครูผู้สอน_กลุ่มสาระการเรียนรู้ภาษาต่างประเทศ_ENS</t>
  </si>
  <si>
    <t>M.1</t>
  </si>
  <si>
    <t>EN20201-2</t>
  </si>
  <si>
    <t>Supplemental English 1-2</t>
  </si>
  <si>
    <t>Mr.Ahmed Choudhury</t>
  </si>
  <si>
    <t>Mr.Laurence Grgurin</t>
  </si>
  <si>
    <t>M.2</t>
  </si>
  <si>
    <t>EN20203-4</t>
  </si>
  <si>
    <t>Supplemental English 3-4</t>
  </si>
  <si>
    <t>2/1-5,6(1)</t>
  </si>
  <si>
    <t>Mr.Costas Milan Cortez</t>
  </si>
  <si>
    <t>M.3</t>
  </si>
  <si>
    <t>EN20205-6</t>
  </si>
  <si>
    <t>Supplemental English 5-6</t>
  </si>
  <si>
    <t>3/1,5-8</t>
  </si>
  <si>
    <t>Mr.Brendan Shusterman</t>
  </si>
  <si>
    <t>Mr.Logan Chase</t>
  </si>
  <si>
    <t>แบบสำรวจอัตรากำลังครูผู้สอน_กลุ่มสาระการเรียนรู้ภาษาต่างประเทศ_BELL</t>
  </si>
  <si>
    <t>EN20221-2</t>
  </si>
  <si>
    <t>English Bell 1-2</t>
  </si>
  <si>
    <t>1/6,7</t>
  </si>
  <si>
    <t>Eric Markowitz</t>
  </si>
  <si>
    <t>Patrick Grundy</t>
  </si>
  <si>
    <t>Benjamin Lloyd</t>
  </si>
  <si>
    <t>Zachary Maloney</t>
  </si>
  <si>
    <t>EN20223-4</t>
  </si>
  <si>
    <t>English Bell 3-4</t>
  </si>
  <si>
    <t>2/7,8</t>
  </si>
  <si>
    <t>EN20225-6</t>
  </si>
  <si>
    <t>English Bell 5-6</t>
  </si>
  <si>
    <t>3/6,7,8</t>
  </si>
  <si>
    <t>Christopher Reese</t>
  </si>
  <si>
    <t>David Hynes</t>
  </si>
  <si>
    <t>Michael Chammen</t>
  </si>
  <si>
    <t>แบบสำรวจอัตรากำลังครูผู้สอน_งานแนะแนว</t>
  </si>
  <si>
    <t>ภาคเรียนที่ 1-2</t>
  </si>
  <si>
    <t>ม.สรพงษ์</t>
  </si>
  <si>
    <t>ภูเขาทอง</t>
  </si>
  <si>
    <t>มิสศรีประภา</t>
  </si>
  <si>
    <t>ไชยานนท์</t>
  </si>
  <si>
    <t>มิสอาทิตยา</t>
  </si>
  <si>
    <t>มิสปฐมา</t>
  </si>
  <si>
    <t>มิสสุภาวดี เหลี่ยวเจริญ</t>
  </si>
  <si>
    <t>ม.สรพงษ์,มิสศรีประภา</t>
  </si>
  <si>
    <t>หัวหน้างานแนะแนว</t>
  </si>
  <si>
    <t>Assumption College</t>
  </si>
  <si>
    <t>Class</t>
  </si>
  <si>
    <t>S.Code</t>
  </si>
  <si>
    <t>Subjects</t>
  </si>
  <si>
    <t>Credit</t>
  </si>
  <si>
    <t>H/W</t>
  </si>
  <si>
    <t>StudyRoom/TotalHours</t>
  </si>
  <si>
    <t>Teachers</t>
  </si>
  <si>
    <t>Total H/P</t>
  </si>
  <si>
    <t>Remark</t>
  </si>
  <si>
    <t>StudyRoom</t>
  </si>
  <si>
    <t>Hours</t>
  </si>
  <si>
    <t xml:space="preserve">Number: Teaching Room </t>
  </si>
  <si>
    <t>1/6</t>
  </si>
  <si>
    <t>3/3</t>
  </si>
  <si>
    <t>3/4</t>
  </si>
  <si>
    <t>มิสณัฏยาวดี</t>
  </si>
  <si>
    <t>หิรัญกาญจน์</t>
  </si>
  <si>
    <t>มิสวิมลรัตน์</t>
  </si>
  <si>
    <t>มากทรัพย์</t>
  </si>
  <si>
    <t>มิสรัศมี</t>
  </si>
  <si>
    <t>เลิศอารมย์</t>
  </si>
  <si>
    <t>ม.สมพงศ์</t>
  </si>
  <si>
    <t>สินศาสตร์</t>
  </si>
  <si>
    <t>มิสจิรภรณ์</t>
  </si>
  <si>
    <t>วีรธีรโชติ</t>
  </si>
  <si>
    <t>มิสเบ็ญจมาศ</t>
  </si>
  <si>
    <t>อุปพงษ์</t>
  </si>
  <si>
    <t>มิสพัศสรัญญ์</t>
  </si>
  <si>
    <t>วงค์เจริญ</t>
  </si>
  <si>
    <t>ม.กฤติพงษ์</t>
  </si>
  <si>
    <t>ม.วัฒนา</t>
  </si>
  <si>
    <t>เอี่ยมอินทร์</t>
  </si>
  <si>
    <t>Digital จัด3ชม.ติดกัน</t>
  </si>
  <si>
    <t>crossword 1h</t>
  </si>
  <si>
    <t>Proposal Staffing Filipino Teacher  Semester 1-2  Academic Year 2023</t>
  </si>
  <si>
    <t>MA20201</t>
  </si>
  <si>
    <t>Universal Mathematics 1</t>
  </si>
  <si>
    <t>New Teacher</t>
  </si>
  <si>
    <t>Christina</t>
  </si>
  <si>
    <t>MA20203</t>
  </si>
  <si>
    <t>Universal Mathematics 3</t>
  </si>
  <si>
    <t>Mr. Delfin Solidarios</t>
  </si>
  <si>
    <t>MA20205</t>
  </si>
  <si>
    <t>Universal Mathematics 5</t>
  </si>
  <si>
    <t>Delfin</t>
  </si>
  <si>
    <t>M.4</t>
  </si>
  <si>
    <t>MA30101</t>
  </si>
  <si>
    <t>Foundation Mathematics 1</t>
  </si>
  <si>
    <t>4/1-8</t>
  </si>
  <si>
    <t>MA30219</t>
  </si>
  <si>
    <t>SAT Math Basic 1</t>
  </si>
  <si>
    <t>4/6-7</t>
  </si>
  <si>
    <t>Ms. Maria Christina Rezon</t>
  </si>
  <si>
    <t>M.5</t>
  </si>
  <si>
    <t>MA30103</t>
  </si>
  <si>
    <t>Foundation Mathematics 3</t>
  </si>
  <si>
    <t>5/1-8</t>
  </si>
  <si>
    <t>MA30221</t>
  </si>
  <si>
    <t>SAT Math Basic 3</t>
  </si>
  <si>
    <t>5/7-8</t>
  </si>
  <si>
    <t>M.6</t>
  </si>
  <si>
    <t>MA30229</t>
  </si>
  <si>
    <t>Mathematics For SAT 1</t>
  </si>
  <si>
    <t>6/7-8</t>
  </si>
  <si>
    <t>ST20201</t>
  </si>
  <si>
    <t>Universal Science 1</t>
  </si>
  <si>
    <t>Mr. William Fariolan</t>
  </si>
  <si>
    <t>ST20203</t>
  </si>
  <si>
    <t>Universal Science 3</t>
  </si>
  <si>
    <t>New teacher</t>
  </si>
  <si>
    <t>ST20205</t>
  </si>
  <si>
    <t>Universal Science 5</t>
  </si>
  <si>
    <t>New tearcher</t>
  </si>
  <si>
    <t>ST30101</t>
  </si>
  <si>
    <t>Foundation Physics</t>
  </si>
  <si>
    <t>Mr. Fredirick Caliguiran</t>
  </si>
  <si>
    <t>ST30102</t>
  </si>
  <si>
    <t>Foundation Chemistry</t>
  </si>
  <si>
    <t>4/1-5</t>
  </si>
  <si>
    <t>ST30103</t>
  </si>
  <si>
    <t>Foundation Biology</t>
  </si>
  <si>
    <t>ST30104</t>
  </si>
  <si>
    <t>Foundation Earth, Stars and Universe</t>
  </si>
  <si>
    <t>SO20201</t>
  </si>
  <si>
    <t>Universal Social 1</t>
  </si>
  <si>
    <t>Mr. Elliesper Torayno</t>
  </si>
  <si>
    <t>SO20203</t>
  </si>
  <si>
    <t>Universal Social 3</t>
  </si>
  <si>
    <t xml:space="preserve">Ms. Gloria Dales Fernandez </t>
  </si>
  <si>
    <t>SO20205</t>
  </si>
  <si>
    <t>Universal Social 5</t>
  </si>
  <si>
    <t>SO30103</t>
  </si>
  <si>
    <t>Foundation Social Studies, Religion and Culture 3</t>
  </si>
  <si>
    <t>MA20202</t>
  </si>
  <si>
    <t>Universal Mathematics 2</t>
  </si>
  <si>
    <t>MA20204</t>
  </si>
  <si>
    <t>Universal Mathematics 4</t>
  </si>
  <si>
    <t>MA20206</t>
  </si>
  <si>
    <t>Universal Mathematics 6</t>
  </si>
  <si>
    <t>MA30102</t>
  </si>
  <si>
    <t>Foundation Mathematics 2</t>
  </si>
  <si>
    <t>MA30220</t>
  </si>
  <si>
    <t>SAT Math Basic 2</t>
  </si>
  <si>
    <t>MA30104</t>
  </si>
  <si>
    <t>Foundation Mathematics 4</t>
  </si>
  <si>
    <t>MA30222</t>
  </si>
  <si>
    <t>SAT Math Basic 4</t>
  </si>
  <si>
    <t>MA30230</t>
  </si>
  <si>
    <t>Mathematics For SAT 2</t>
  </si>
  <si>
    <t>ST20202</t>
  </si>
  <si>
    <t>Universal Science 2</t>
  </si>
  <si>
    <t>ST20204</t>
  </si>
  <si>
    <t>Universal Science 4</t>
  </si>
  <si>
    <t>ST20206</t>
  </si>
  <si>
    <t>Universal Science 6</t>
  </si>
  <si>
    <t>4/6-8</t>
  </si>
  <si>
    <t>SO30104</t>
  </si>
  <si>
    <t>Foundation Social Studies, Religion and Culture 4</t>
  </si>
  <si>
    <t>สังคมสากล ม.1-3 ครูฟิลิปินส์(สอน)</t>
  </si>
  <si>
    <t>ทานกระโทก</t>
  </si>
  <si>
    <t>อันธพันธ์</t>
  </si>
  <si>
    <t>สุดแสง</t>
  </si>
  <si>
    <t>(มิสฐิติพร ม.กฤษดา ม.คณาคร มิสกอบกาญจน์ ครูภาษาไทย 1)</t>
  </si>
  <si>
    <t>1/2,4,6,8</t>
  </si>
  <si>
    <t>2/2,4,5,6,8</t>
  </si>
  <si>
    <t>EP-M.2/2,3</t>
  </si>
  <si>
    <t>1/1,3,4,6</t>
  </si>
  <si>
    <t>1/2,5,7,8</t>
  </si>
  <si>
    <t>1/2,3</t>
  </si>
  <si>
    <t>2/1,4,8</t>
  </si>
  <si>
    <t>2/2,3,5,6,7</t>
  </si>
  <si>
    <t>2/2,3</t>
  </si>
  <si>
    <t>3/1,4,5,6,7</t>
  </si>
  <si>
    <t>3/3,8</t>
  </si>
  <si>
    <t>3/2,3,8</t>
  </si>
  <si>
    <t>ใช้ภาษาอังกฤษเป็นสื่อ</t>
  </si>
  <si>
    <t>1/1,7</t>
  </si>
  <si>
    <t>1/5,8</t>
  </si>
  <si>
    <t>2/1,3,5,7</t>
  </si>
  <si>
    <t>2/2,4,6,8</t>
  </si>
  <si>
    <t>3/1,3,6</t>
  </si>
  <si>
    <t>3/4,7</t>
  </si>
  <si>
    <t>3/2,3</t>
  </si>
  <si>
    <t>1/5</t>
  </si>
  <si>
    <t>2/4</t>
  </si>
  <si>
    <t>2/5</t>
  </si>
  <si>
    <t>ช่วยสอน</t>
  </si>
  <si>
    <t>1/1-8,EP-M.1/1-2</t>
  </si>
  <si>
    <t>ง30222</t>
  </si>
  <si>
    <t>ง30221</t>
  </si>
  <si>
    <t>อ30105</t>
  </si>
  <si>
    <t>อ30106</t>
  </si>
  <si>
    <t>จ30202</t>
  </si>
  <si>
    <t>4/8</t>
  </si>
  <si>
    <t>EN20202</t>
  </si>
  <si>
    <t>EN20204</t>
  </si>
  <si>
    <t>EN20206</t>
  </si>
  <si>
    <t>EN20201</t>
  </si>
  <si>
    <t>EN20203</t>
  </si>
  <si>
    <t>EN20205</t>
  </si>
  <si>
    <t>อัตรากำลังครูผู้สอน_กลุ่มสาระการเรียนรู้ภาษาต่างประเทศ_ENS</t>
  </si>
  <si>
    <t>Mr.Christopher Reese</t>
  </si>
  <si>
    <t>Mr.Benjamin Lloyd</t>
  </si>
  <si>
    <t>Mr.Eric Markowitz</t>
  </si>
  <si>
    <t>Mr.Patrick Grundy</t>
  </si>
  <si>
    <t>Mr.Zachary Maloney</t>
  </si>
  <si>
    <t>Mr.David Hynes</t>
  </si>
  <si>
    <t>Mr.Michael Chammen</t>
  </si>
  <si>
    <t>EN20226</t>
  </si>
  <si>
    <t>EN20222</t>
  </si>
  <si>
    <t>EN20224</t>
  </si>
  <si>
    <t>EN20225</t>
  </si>
  <si>
    <t>EN20221</t>
  </si>
  <si>
    <t>EN20223</t>
  </si>
  <si>
    <t>อัตรากำลังครูผู้สอน ปีการศึกษา 2566_กลุ่มสาระการเรียนรู้คณิตศาสตร์</t>
  </si>
  <si>
    <t>อัตรากำลังครูผู้สอน ปีการศึกษา 2566_กลุ่มสาระการเรียนรู้ภาษาไทย</t>
  </si>
  <si>
    <t>2/1,3,7,EP-M.2/1</t>
  </si>
  <si>
    <t>ศ23104</t>
  </si>
  <si>
    <t>ม.ภูริพันธ์</t>
  </si>
  <si>
    <t>โชติหิรัญธนนนท์</t>
  </si>
  <si>
    <t>ภาคเรียนที่ 1 ปรับ 9/3/66</t>
  </si>
  <si>
    <t>M5/7-8(4)ง20222</t>
  </si>
  <si>
    <t>(ดนตรี นาฏศิล์ ทัศนศิลป์)</t>
  </si>
  <si>
    <t>(ดนตรี  ทัศนศิลป์)</t>
  </si>
  <si>
    <t>1/4-6</t>
  </si>
  <si>
    <t>1/4,5,6</t>
  </si>
  <si>
    <t>1/4 นร.ครึ่งห้อง</t>
  </si>
  <si>
    <r>
      <t>[มิสพัชรีย์ ม.วาชรัตน์ มิสนิสาชล มิสสุภัตรา มิสชิดชนก ม.นิวัช] ไม่นั</t>
    </r>
    <r>
      <rPr>
        <u/>
        <sz val="10"/>
        <color theme="1"/>
        <rFont val="TH SarabunPSK"/>
        <family val="2"/>
      </rPr>
      <t>บ ชม.สากล</t>
    </r>
  </si>
  <si>
    <t xml:space="preserve">1/1 ครูไทย 1 ฟิลิปินส์ 1 | 1/2-8 ครูไทยสอน 1  และเข้าคู่ครูฟิลิปินส์ 1 </t>
  </si>
  <si>
    <t xml:space="preserve">2/1 ครูไทย 1 ฟิลิปินส์ 1 | 2/2-8 ครูไทยสอน 1  และเข้าคู่ครูฟิลิปินส์ 1 </t>
  </si>
  <si>
    <t xml:space="preserve">3/1 ครูไทย 1 ฟิลิปินส์ 1 | 3/2-8 ครูไทยสอน 1  และเข้าคู่ครูฟิลิปินส์ 1 </t>
  </si>
  <si>
    <t>แบบสำรวจอัตรากำลังครูผู้สอน_ กลุ่มสาระการเรียนรู้สังคมศึกษา ศาสนาและวัฒนธรรม  ปีการศึกษา 2566</t>
  </si>
  <si>
    <t>Sci&amp;Math,Digital,Chi&amp;Eng</t>
  </si>
  <si>
    <t>Sci-Math,Digital,Chi-Eng</t>
  </si>
  <si>
    <t>(ช่วยสอน) ห้อง3/5จัดตรงกับเน้นจีน/Ens</t>
  </si>
  <si>
    <t>Gif,Bell</t>
  </si>
  <si>
    <t>Sci-Math,Chi-Eng</t>
  </si>
  <si>
    <t>เจริญมงคลลการ</t>
  </si>
  <si>
    <t>เจริญมงคลการ</t>
  </si>
  <si>
    <t>(มิสสุปรียา เอกอินทร์)</t>
  </si>
  <si>
    <t>หัวหน้ากลุ่มสาระการเรียนรู้สังคมศึกษา ศาสนาและวัฒนธรรม</t>
  </si>
  <si>
    <t>1/1,7,8</t>
  </si>
  <si>
    <t>1/2,3,4,5,6</t>
  </si>
  <si>
    <t>ภาคเรียนที่ 1(23/3/66)</t>
  </si>
  <si>
    <t>ภาคเรียนที่ 2 (23/3/66)</t>
  </si>
  <si>
    <t>ครู ม.ต้น 6 คน (ม.นันทวัจน์ ม.เชี่ยวชาญ ม.อภิรัตน์ ม.ภูริพันธ์ ม.อภิชาติ ม.สนั่น)</t>
  </si>
  <si>
    <t>(มิสนงลักษณ์ ม.วีรพันธ์ มิสพูนธิวา ม.ศุภกิตติ มิสศิริวรรณ ครูคณิต 1 ครูคณิต 2)</t>
  </si>
  <si>
    <t>1/2</t>
  </si>
  <si>
    <t>EP-M.2/1,2</t>
  </si>
  <si>
    <t>1/3,4,6,8</t>
  </si>
  <si>
    <t>1/5,7</t>
  </si>
  <si>
    <t>2/2,4,8</t>
  </si>
  <si>
    <t>2/3,7</t>
  </si>
  <si>
    <t>2/5,6</t>
  </si>
  <si>
    <t>ว30252</t>
  </si>
  <si>
    <t>3/5,6</t>
  </si>
  <si>
    <t>1/3,4</t>
  </si>
  <si>
    <t>2/2,3,4,5</t>
  </si>
  <si>
    <t>2/1,2,3,4,5,6</t>
  </si>
  <si>
    <t>5/7,8</t>
  </si>
  <si>
    <t>1/1,2,3,4,5,6</t>
  </si>
  <si>
    <t>1/7,8</t>
  </si>
  <si>
    <t>3/1,2,3</t>
  </si>
  <si>
    <t>3/3,4,5</t>
  </si>
  <si>
    <t>2/1,2,3,4,5</t>
  </si>
  <si>
    <t>3/1,2</t>
  </si>
  <si>
    <t>1/4,5</t>
  </si>
  <si>
    <r>
      <t xml:space="preserve">ชั้นมัธยมศึกษาปีที่ </t>
    </r>
    <r>
      <rPr>
        <b/>
        <sz val="11"/>
        <color rgb="FFFF0000"/>
        <rFont val="CordiaUPC"/>
        <family val="2"/>
      </rPr>
      <t>1/4-6</t>
    </r>
    <r>
      <rPr>
        <b/>
        <sz val="11"/>
        <color theme="1"/>
        <rFont val="CordiaUPC"/>
        <family val="2"/>
      </rPr>
      <t xml:space="preserve">  : Digital &amp; Technology Program</t>
    </r>
  </si>
  <si>
    <r>
      <rPr>
        <u/>
        <sz val="12"/>
        <color theme="1"/>
        <rFont val="CordiaUPC"/>
        <family val="2"/>
      </rPr>
      <t>หมายเหตุ</t>
    </r>
    <r>
      <rPr>
        <sz val="12"/>
        <color theme="1"/>
        <rFont val="CordiaUPC"/>
        <family val="2"/>
      </rPr>
      <t xml:space="preserve"> 1/4 มี 2 แผนการเรียน คือ Science&amp;Math และ Digital</t>
    </r>
  </si>
  <si>
    <t>สาระการเรียนรู้เพิ่มเติม *</t>
  </si>
  <si>
    <r>
      <t xml:space="preserve">   - </t>
    </r>
    <r>
      <rPr>
        <sz val="10"/>
        <color theme="1"/>
        <rFont val="CordiaUPC"/>
        <family val="2"/>
      </rPr>
      <t>ลูกเสือ/STEM/บูรณาการกิจกรรม</t>
    </r>
  </si>
  <si>
    <r>
      <t xml:space="preserve">3) </t>
    </r>
    <r>
      <rPr>
        <sz val="9"/>
        <color theme="1"/>
        <rFont val="CordiaUPC"/>
        <family val="2"/>
      </rPr>
      <t>กิจกรรมเพื่อสังคมและสาธารณประโยชน์</t>
    </r>
  </si>
  <si>
    <r>
      <t xml:space="preserve">    </t>
    </r>
    <r>
      <rPr>
        <sz val="9"/>
        <color theme="1"/>
        <rFont val="CordiaUPC"/>
        <family val="2"/>
      </rPr>
      <t>/เชียร์และแปรอักษร</t>
    </r>
  </si>
  <si>
    <t>ครู ม.ต้น 5 คน (มิสพัชรีย์ มิสนิสาชล ม.วาชรัตน์ มิสสุภัตรา มิสชิดชนก)</t>
  </si>
  <si>
    <t>ห้องที่สอน</t>
  </si>
  <si>
    <t>ชั่วโมงสอน</t>
  </si>
  <si>
    <t>รวมชั่วโมงสอน</t>
  </si>
  <si>
    <t>ชมรม</t>
  </si>
  <si>
    <t>รวมชั่วโมงทั้งหมด</t>
  </si>
  <si>
    <t>ผู้อำนวยการโรงเรียนอัสสัมชัญ</t>
  </si>
  <si>
    <t>ทั้งนี้ตั้งแต่วันที่ 1 พฤษภาคม 2566 ถึง 30 เมษายน 2567</t>
  </si>
  <si>
    <t>ศูนย์ภาษา Bell</t>
  </si>
  <si>
    <t>M4/6-8(6) ง30221</t>
  </si>
  <si>
    <t>4/6,7,8</t>
  </si>
  <si>
    <t>หัวหน้าระดับชั้น ม.1</t>
  </si>
  <si>
    <t>หัวหน้าระดับชั้น ม.3</t>
  </si>
  <si>
    <t>ผู้ช่วยหัวหน้าระดับชั้น ม.1</t>
  </si>
  <si>
    <t>ครูประจำชั้น ม.1/1</t>
  </si>
  <si>
    <t>ครูประจำชั้น ม.2/2</t>
  </si>
  <si>
    <t>ครูผู้ช่วยประจำชั้น ม.1/1</t>
  </si>
  <si>
    <t>ครูผู้ช่วยประจำชั้น ม.3/3</t>
  </si>
  <si>
    <t>ครูผู้ช่วยประจำชั้น ม.2/2</t>
  </si>
  <si>
    <t>ครูประจำชั้น ม.1/2</t>
  </si>
  <si>
    <t>ครูผู้ช่วยประจำชั้น ม.1/2</t>
  </si>
  <si>
    <t>ครูประจำชั้น ม.1/3</t>
  </si>
  <si>
    <t>ครูผู้ช่วยประจำชั้น ม.1/3</t>
  </si>
  <si>
    <t>ครูประจำชั้น ม.1/4</t>
  </si>
  <si>
    <t>ครูผู้ช่วยประจำชั้น ม.1/4</t>
  </si>
  <si>
    <t>ครูประจำชั้น ม.1/5</t>
  </si>
  <si>
    <t>ครูผู้ช่วยประจำชั้น ม.1/5</t>
  </si>
  <si>
    <t>ครูผู้ช่วยประจำชั้น ม.2/3</t>
  </si>
  <si>
    <t>ครูผู้ช่วยประจำชั้น ม.2/8</t>
  </si>
  <si>
    <t>ครูประจำชั้น ม.1/6</t>
  </si>
  <si>
    <t>ครูผู้ช่วยประจำชั้น ม.1/6</t>
  </si>
  <si>
    <t>ครูประจำชั้น ม.1/7</t>
  </si>
  <si>
    <t>ครูผู้ช่วยประจำชั้น ม.1/7</t>
  </si>
  <si>
    <t>ครูผู้ช่วยประจำชั้น ม.3/7</t>
  </si>
  <si>
    <t>ครูประจำชั้น ม.1/8</t>
  </si>
  <si>
    <t>ครูประจำชั้น ม.3/8</t>
  </si>
  <si>
    <t>ครูผู้ช่วยประจำชั้น ม.1/8</t>
  </si>
  <si>
    <t>หัวหน้าระดับชั้น ม.2</t>
  </si>
  <si>
    <t>ผู้ช่วยหัวหน้าระดับชั้น ม.2</t>
  </si>
  <si>
    <t xml:space="preserve">ใช้ห้องปฏิบัติการ </t>
  </si>
  <si>
    <t>ครูผู้ช่วยประจำชั้น ม.2/1</t>
  </si>
  <si>
    <t>ครูประจำชั้น ม.2/1</t>
  </si>
  <si>
    <t>ครูประจำชั้น ม.2/3</t>
  </si>
  <si>
    <t>ครูประจำชั้น ม.3/3</t>
  </si>
  <si>
    <t>ครูประจำชั้น ม.2/4</t>
  </si>
  <si>
    <t>ครูผู้ช่วยประจำชั้น ม.2/4</t>
  </si>
  <si>
    <t>ครูประจำชั้น ม.2/5</t>
  </si>
  <si>
    <t>ครูผู้ช่วยประจำชั้น ม.2/5</t>
  </si>
  <si>
    <t>ครูประจำชั้น ม.2/6</t>
  </si>
  <si>
    <t>ครูผู้ช่วยประจำชั้น ม.2/6</t>
  </si>
  <si>
    <t>ครูประจำชั้น ม.2/7</t>
  </si>
  <si>
    <t>ครูผู้ช่วยประจำชั้น ม.2/7</t>
  </si>
  <si>
    <t>ครูประจำชั้น ม.2/8</t>
  </si>
  <si>
    <t>ครูผู้ช่วยประจำชั้น ม.3/6</t>
  </si>
  <si>
    <t>ผู้ช่วยหัวหน้าระดับชั้น ม.3</t>
  </si>
  <si>
    <t>ครูประจำชั้น ม.3/1</t>
  </si>
  <si>
    <t>ครูประจำชั้น ม.3/2</t>
  </si>
  <si>
    <t>ครูผู้ช่วยประจำชั้น ม.3/1</t>
  </si>
  <si>
    <t>ครูผู้ช่วยประจำชั้น ม.3/2</t>
  </si>
  <si>
    <t>ครูประจำชั้น ม.3/4</t>
  </si>
  <si>
    <t>ครูผู้ช่วยประจำชั้น ม.3/4</t>
  </si>
  <si>
    <t>ครูประจำชั้น ม.3/5</t>
  </si>
  <si>
    <t>ครูผู้ช่วยประจำชั้น ม.3/5</t>
  </si>
  <si>
    <t>ครูประจำชั้น ม.3/6</t>
  </si>
  <si>
    <t>ครูประจำชั้น ม.3/7</t>
  </si>
  <si>
    <t>ครูผู้ช่วยประจำชั้น ม.3/8</t>
  </si>
  <si>
    <t>3/1,3,5,6,7</t>
  </si>
  <si>
    <t>3/2,5,7</t>
  </si>
  <si>
    <t>3/4,8</t>
  </si>
  <si>
    <t>[ครูคณิต1 ครูคณิต2  มิสพูนธิวา ม.วีรพันธ์ ม.ศุภกิตติ มิสนงค์ลักษณ์ มิสศิริวรรณ]</t>
  </si>
  <si>
    <t>ครู ม.ต้น 9 คน (ม.สมพงศ์ มิสณัฏยาวดี มิสวิมลรัตน์ มิสพัศสรัญญ์ มิสเบ็ญจมาศ ม.วัฒนา มิสรัศมี มิสจิรภรณ์ ม.กฤติพงษ์ )</t>
  </si>
  <si>
    <t>โกมลอัศวเหมทร์</t>
  </si>
  <si>
    <t>เน้นฝึกปฏิบัติในห้องปฏิบัติการ</t>
  </si>
  <si>
    <t>มิสสุภาวดี</t>
  </si>
  <si>
    <t>เหลี่ยวเจริญ</t>
  </si>
  <si>
    <t>ม.อภิชาติ.</t>
  </si>
  <si>
    <t>กล้า</t>
  </si>
  <si>
    <t>โก้</t>
  </si>
  <si>
    <t>ประนุ</t>
  </si>
  <si>
    <t>M4</t>
  </si>
  <si>
    <t>M5</t>
  </si>
  <si>
    <t>M5=2</t>
  </si>
  <si>
    <t>M6</t>
  </si>
  <si>
    <t>M5=3</t>
  </si>
  <si>
    <t>EP-M.2/1</t>
  </si>
  <si>
    <t>5/8</t>
  </si>
  <si>
    <t>พ30209</t>
  </si>
  <si>
    <t>พ30211</t>
  </si>
  <si>
    <t>พ30213</t>
  </si>
  <si>
    <t>6/9</t>
  </si>
  <si>
    <t>EP-M.3/1</t>
  </si>
  <si>
    <t xml:space="preserve">ม.อภิชาติ </t>
  </si>
  <si>
    <t>พ30210</t>
  </si>
  <si>
    <t>พ30212</t>
  </si>
  <si>
    <t>ภาคเรียนที่ 1 (ปรับ 30/3/66)</t>
  </si>
  <si>
    <t>คุณธรรมจริยธรรม/STEM</t>
  </si>
  <si>
    <t>ลูกเสือ</t>
  </si>
  <si>
    <t>2/2,3,4</t>
  </si>
  <si>
    <t>จ30201</t>
  </si>
  <si>
    <t>ชีวะ</t>
  </si>
  <si>
    <t>เคมี,ชีวะะ</t>
  </si>
  <si>
    <t>ว22101</t>
  </si>
  <si>
    <t>Bell</t>
  </si>
  <si>
    <t xml:space="preserve"> 3/8</t>
  </si>
  <si>
    <t xml:space="preserve"> 3/7</t>
  </si>
  <si>
    <t xml:space="preserve"> 3/6</t>
  </si>
  <si>
    <t>Digital &amp; Chi-Eng</t>
  </si>
  <si>
    <t xml:space="preserve"> 3/5</t>
  </si>
  <si>
    <t>Digital</t>
  </si>
  <si>
    <t xml:space="preserve"> 3/4</t>
  </si>
  <si>
    <t xml:space="preserve"> 3/3</t>
  </si>
  <si>
    <t>ครูผู้ช่วย</t>
  </si>
  <si>
    <t>ครูประจำชั้น</t>
  </si>
  <si>
    <t>แผนการเรียน</t>
  </si>
  <si>
    <t>ชั้น/ห้อง</t>
  </si>
  <si>
    <t>ผู้ช่วยหัวหน้าระดับ ม.3 : ม.วิชาญ อันธพันธ์</t>
  </si>
  <si>
    <t>หัวหน้าระดับ ม.3 : ม.วัฒนา เอี่ยมอินทร์</t>
  </si>
  <si>
    <t xml:space="preserve"> 2/8</t>
  </si>
  <si>
    <t xml:space="preserve"> 2/7</t>
  </si>
  <si>
    <t>Chi-Eng</t>
  </si>
  <si>
    <t xml:space="preserve"> 2/6</t>
  </si>
  <si>
    <t xml:space="preserve"> 2/5</t>
  </si>
  <si>
    <t xml:space="preserve"> 2/4</t>
  </si>
  <si>
    <t xml:space="preserve"> 2/2</t>
  </si>
  <si>
    <t>ผู้ช่วยหัวหน้าระดับ ม.2 : ม.วาชรัตน์ ไทยอาริยะ</t>
  </si>
  <si>
    <t>หัวหน้าระดับ ม.2 : มิสพึงพิศ บุญชูเลิศรัตน์</t>
  </si>
  <si>
    <t xml:space="preserve"> 1/8</t>
  </si>
  <si>
    <t xml:space="preserve"> 1/7</t>
  </si>
  <si>
    <t xml:space="preserve"> 1/6</t>
  </si>
  <si>
    <t xml:space="preserve"> 1/5</t>
  </si>
  <si>
    <t>Sci&amp;Math, Digital</t>
  </si>
  <si>
    <t xml:space="preserve"> 1/4</t>
  </si>
  <si>
    <t xml:space="preserve"> 1/3</t>
  </si>
  <si>
    <t xml:space="preserve"> 1/2</t>
  </si>
  <si>
    <t>ผู้ช่วยหัวหน้าระดับ ม.1 :  ม.สมพงศ์ สินศาสตร์</t>
  </si>
  <si>
    <t>หัวหน้าระดับ ม.1 : ม.วรินทร จันสุปิน</t>
  </si>
  <si>
    <t>ผู้ช่วยหัวหน้าฝ่ายวิชาการ  :   มิสนงลักษณ์ สีนิลแท้</t>
  </si>
  <si>
    <t>หัวหน้าฝ่ายวิชาการ : มิสณัฎฐี เจริญเกียรติบวร</t>
  </si>
  <si>
    <t>หัวหน้าระดับ/ผู้ช่วยหัวหน้าระดับ/ครูประจำชั้น/ครูผู้ช่วยประจำชั้น  ระดับมัธยมศึกษาตอนต้น ปีการศึกษา 2566</t>
  </si>
  <si>
    <t>คำสั่งที่    /2566</t>
  </si>
  <si>
    <t>เรื่อง  แต่งตั้งครูผู้สอน ระดับชั้นมัธยมศึกษาปีที่ 1 - 3  ปีการศึกษา 2566</t>
  </si>
  <si>
    <t xml:space="preserve">                  เพื่อให้การดำเนินการจัดการเรียนการสอน  ประจำปีการศึกษา 2566   เป็นไปอย่างมีคุณภาพ  เกิดประสิทธิภาพและประสิทธิผล  ตามเป้าหมายของโรงเรียน  และสอดคล้องกับพระราชบัญญัติโรงเรียนเอกชน พุทธศักราช 2550 แก้ไขเพิ่มเติม (ฉบับที่ 2) พุทธศักราช 2554  จึงขอแต่งตั้งครูผู้สอน ระดับชั้นมัธยมศึกษาปีที่ 1 - 3 ปีการศึกษา 2566  ดังนี้  </t>
  </si>
  <si>
    <t>โฮมรูม/อบรม</t>
  </si>
  <si>
    <t>1/1-8,EP-M.1/1</t>
  </si>
  <si>
    <t>Sports</t>
  </si>
  <si>
    <t>ง21101+03</t>
  </si>
  <si>
    <t>ง22101+03</t>
  </si>
  <si>
    <t>6</t>
  </si>
  <si>
    <t>ง23101+03</t>
  </si>
  <si>
    <t>EP-M.1/2</t>
  </si>
  <si>
    <t>3/1-8,EP-M.3/2,3</t>
  </si>
  <si>
    <t>3/1-8,EP-M.3/1-3</t>
  </si>
  <si>
    <t xml:space="preserve">     1. ครูผู้สอนทุกท่านจะต้องส่งแผนการจัดการเรียนรู้ของภาคเรียนที่ 1 ภายในวันที่ 16 พฤษภาคม 2566</t>
  </si>
  <si>
    <t xml:space="preserve">     2. อาจมีการเปลี่ยนแปลงตามความเหมาะสม</t>
  </si>
  <si>
    <t>สั่ง ณ วันที่ 31 มีนาคม พ.ศ.2566</t>
  </si>
  <si>
    <t xml:space="preserve"> ( ภราดา ดร.อาวุธ  ศิลาเกษ )</t>
  </si>
  <si>
    <t>สุดแสน</t>
  </si>
  <si>
    <t>2/1-8,EP-M.2/3</t>
  </si>
  <si>
    <t>1/1-8, EP-M.1/1-2</t>
  </si>
  <si>
    <t>1/1,3,5,7,EP-M.1/1-2</t>
  </si>
  <si>
    <t>2/1-8,EP-M.2/1-3</t>
  </si>
  <si>
    <t>2/1-8,EP-M.2/2,3</t>
  </si>
  <si>
    <t>3/2,4,8,EP-M.3/1-3</t>
  </si>
  <si>
    <t>อัตรากำลังครูผู้สอน ปีการศึกษา 2566_กลุ่มสาระการเรียนรู้วิทยาศาสตร์และเทคโนโลยี</t>
  </si>
  <si>
    <t>อัตรากำลังครูผู้สอน ปีการศึกษา 2566_กลุ่มสาระการเรียนรู้สังคมศึกษา ศาสนาและวัฒนธรรม</t>
  </si>
  <si>
    <t>อัตรากำลังครูผู้สอน ปีการศึกษา 2566_กลุ่มสาระการเรียนรู้ภาษาต่างประเทศ</t>
  </si>
  <si>
    <t>อัตรากำลังครูผู้สอน ปีการศึกษา 2566_กลุ่มสาระการเรียนรู้สุขศึกษาและพลศึกษา</t>
  </si>
  <si>
    <t>อัตรากำลังครูผู้สอน ปีการศึกษา 2566_กลุ่มสาระการเรียนรู้ศิลปะ</t>
  </si>
  <si>
    <t>อัตรากำลังครูผู้สอน ปีการศึกษา 2566_กลุ่มสาระการเรียนรู้การงานอาชีพ</t>
  </si>
  <si>
    <t>อัตรากำลังครูผู้สอน ปีการศึกษา 2566_งานแนะแนว</t>
  </si>
  <si>
    <t>ชั่วโมงสอนเฉลี่ย</t>
  </si>
  <si>
    <t>อัตรากำลังครูผู้สอน ปีการศึกษา 2566_กลุ่มสาระการเรียนรู้ภาษาต่างประเทศ (จีน)</t>
  </si>
  <si>
    <t>อัตรากำลังครูผู้สอน ปีการศึกษา 2566_BELL</t>
  </si>
  <si>
    <t>6/4,5,6,7,8,9</t>
  </si>
  <si>
    <t>ม.ฐาณัฎฐ์</t>
  </si>
  <si>
    <t>1/1,2,3,4</t>
  </si>
  <si>
    <t>2/1-5,7,8</t>
  </si>
  <si>
    <t>สิมะวัฒนา</t>
  </si>
  <si>
    <t>จันทร์เพ็ง</t>
  </si>
  <si>
    <t>ม.ปารเมศ</t>
  </si>
  <si>
    <t>โมทองศรี</t>
  </si>
  <si>
    <t>มิสปภัสรา</t>
  </si>
  <si>
    <t>บัวบุนนาค</t>
  </si>
  <si>
    <t>มิสกฤษติญาใจ</t>
  </si>
  <si>
    <t>ขึ้นลือ</t>
  </si>
  <si>
    <t>มิสณัฐณิชา</t>
  </si>
  <si>
    <t>พิทักษ์รักษากุล</t>
  </si>
  <si>
    <t>ม.ภัทรวรรธน์</t>
  </si>
  <si>
    <t>สมานทอง</t>
  </si>
  <si>
    <t xml:space="preserve">ม.ภัทรวรรธน์  </t>
  </si>
  <si>
    <t>บัวบุญนาค</t>
  </si>
  <si>
    <t xml:space="preserve">มิสกฤษติญาใจ  </t>
  </si>
  <si>
    <t>Ms.Anelita</t>
  </si>
  <si>
    <t xml:space="preserve"> Ms.Christina 3/5/66</t>
  </si>
  <si>
    <t>Mr.Sean Charles Kelly</t>
  </si>
  <si>
    <t>ครูภาษาอังกฤษ</t>
  </si>
  <si>
    <t>Mr.Delfin Solidarios 3/5/66</t>
  </si>
  <si>
    <t>(NewTeacher ม.อนุรักษ์ มิสสิริวรรณ ม.กรัณย์ภัฎ)</t>
  </si>
  <si>
    <t>ม.ปรัชญา (ลาออก)</t>
  </si>
  <si>
    <t>3/1-3,5-8</t>
  </si>
  <si>
    <t>New Teacher (ม.ต้น)</t>
  </si>
  <si>
    <t>New Teacher (ม.ปลาย)</t>
  </si>
  <si>
    <t>6/1-9</t>
  </si>
  <si>
    <t>ครูคณิต1</t>
  </si>
  <si>
    <t>ครูคณิต2</t>
  </si>
  <si>
    <t>ครูเทคโนฯ1</t>
  </si>
  <si>
    <t>ครูเทคโนฯ2</t>
  </si>
  <si>
    <t>(ม.วรินทร มิสพึงพิศ มิสปราณิสา ม.พิธิวัฒน์ มิสณัฐณิชา ม.ภัทรวรรธน์)</t>
  </si>
  <si>
    <t>ม.ศุภชัย</t>
  </si>
  <si>
    <t>สังคะรินทร์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</si>
</sst>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"/>
  </numFmts>
  <fonts count="65" x14ac:knownFonts="1">
    <font>
      <sz val="14"/>
      <color rgb="FF000000"/>
      <name val="Cordia New"/>
      <scheme val="minor"/>
    </font>
    <font>
      <b/>
      <sz val="15"/>
      <color theme="1"/>
      <name val="CordiaUPC"/>
      <family val="2"/>
    </font>
    <font>
      <sz val="15"/>
      <color theme="1"/>
      <name val="CordiaUPC"/>
      <family val="2"/>
    </font>
    <font>
      <sz val="11"/>
      <color theme="1"/>
      <name val="CordiaUPC"/>
      <family val="2"/>
    </font>
    <font>
      <b/>
      <sz val="11"/>
      <color theme="1"/>
      <name val="CordiaUPC"/>
      <family val="2"/>
    </font>
    <font>
      <sz val="14"/>
      <name val="Cordia New"/>
      <family val="2"/>
    </font>
    <font>
      <b/>
      <u/>
      <sz val="11"/>
      <color theme="1"/>
      <name val="CordiaUPC"/>
      <family val="2"/>
    </font>
    <font>
      <sz val="9"/>
      <color theme="1"/>
      <name val="CordiaUPC"/>
      <family val="2"/>
    </font>
    <font>
      <b/>
      <sz val="14"/>
      <color theme="1"/>
      <name val="CordiaUPC"/>
      <family val="2"/>
    </font>
    <font>
      <b/>
      <u/>
      <sz val="11"/>
      <color theme="1"/>
      <name val="CordiaUPC"/>
      <family val="2"/>
    </font>
    <font>
      <sz val="8"/>
      <color theme="1"/>
      <name val="CordiaUPC"/>
      <family val="2"/>
    </font>
    <font>
      <b/>
      <sz val="16"/>
      <color theme="1"/>
      <name val="CordiaUPC"/>
      <family val="2"/>
    </font>
    <font>
      <sz val="16"/>
      <color theme="1"/>
      <name val="CordiaUPC"/>
      <family val="2"/>
    </font>
    <font>
      <sz val="11"/>
      <color rgb="FFFF0000"/>
      <name val="CordiaUPC"/>
      <family val="2"/>
    </font>
    <font>
      <sz val="14"/>
      <color theme="1"/>
      <name val="Cordia New"/>
      <family val="2"/>
    </font>
    <font>
      <sz val="14"/>
      <color rgb="FFFF0000"/>
      <name val="Cordia New"/>
      <family val="2"/>
    </font>
    <font>
      <sz val="14"/>
      <color rgb="FF000000"/>
      <name val="Cordia New"/>
      <family val="2"/>
    </font>
    <font>
      <sz val="10"/>
      <color theme="1"/>
      <name val="CordiaUPC"/>
      <family val="2"/>
    </font>
    <font>
      <b/>
      <sz val="11"/>
      <color rgb="FFFF0000"/>
      <name val="CordiaUPC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b/>
      <sz val="12"/>
      <color rgb="FFFF0000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sz val="10"/>
      <color rgb="FF000000"/>
      <name val="TH SarabunPSK"/>
      <family val="2"/>
    </font>
    <font>
      <b/>
      <sz val="12"/>
      <color theme="1"/>
      <name val="TH SarabunPSK"/>
      <family val="2"/>
    </font>
    <font>
      <sz val="8"/>
      <color theme="1"/>
      <name val="TH SarabunPSK"/>
      <family val="2"/>
    </font>
    <font>
      <b/>
      <sz val="8"/>
      <color theme="1"/>
      <name val="TH SarabunPSK"/>
      <family val="2"/>
    </font>
    <font>
      <sz val="14"/>
      <color theme="1"/>
      <name val="TH SarabunPSK"/>
      <family val="2"/>
    </font>
    <font>
      <sz val="9"/>
      <color theme="1"/>
      <name val="TH SarabunPSK"/>
      <family val="2"/>
    </font>
    <font>
      <sz val="9"/>
      <color rgb="FF000000"/>
      <name val="TH SarabunPSK"/>
      <family val="2"/>
    </font>
    <font>
      <sz val="14"/>
      <name val="TH SarabunPSK"/>
      <family val="2"/>
    </font>
    <font>
      <sz val="10"/>
      <color theme="1"/>
      <name val="TH SarabunPSK"/>
      <family val="2"/>
    </font>
    <font>
      <u/>
      <sz val="10"/>
      <color theme="1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3"/>
      <color rgb="FF000000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CordiaUPC"/>
      <family val="2"/>
    </font>
    <font>
      <u/>
      <sz val="12"/>
      <color theme="1"/>
      <name val="CordiaUPC"/>
      <family val="2"/>
    </font>
    <font>
      <sz val="14"/>
      <color theme="1"/>
      <name val="Cordia New"/>
      <family val="2"/>
      <scheme val="minor"/>
    </font>
    <font>
      <sz val="10"/>
      <color rgb="FFFF0000"/>
      <name val="TH SarabunPSK"/>
      <family val="2"/>
    </font>
    <font>
      <b/>
      <sz val="10"/>
      <color rgb="FFFF0000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sz val="8"/>
      <color theme="1"/>
      <name val="Cordia New"/>
      <family val="2"/>
      <scheme val="minor"/>
    </font>
    <font>
      <sz val="10"/>
      <name val="Arial"/>
      <family val="2"/>
    </font>
    <font>
      <sz val="8"/>
      <color rgb="FFFF0000"/>
      <name val="Cordia Ne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rgb="FFFF0000"/>
      <name val="Cordia New"/>
      <family val="2"/>
      <scheme val="minor"/>
    </font>
    <font>
      <sz val="10"/>
      <color rgb="FFFF0000"/>
      <name val="Arial"/>
      <family val="2"/>
    </font>
    <font>
      <b/>
      <sz val="14"/>
      <name val="TH SarabunPSK"/>
      <family val="2"/>
    </font>
    <font>
      <sz val="9"/>
      <name val="TH SarabunPSK"/>
      <family val="2"/>
    </font>
    <font>
      <sz val="7"/>
      <name val="TH SarabunPSK"/>
      <family val="2"/>
    </font>
    <font>
      <sz val="6"/>
      <name val="TH SarabunPSK"/>
      <family val="2"/>
    </font>
    <font>
      <sz val="8"/>
      <name val="TH SarabunPSK"/>
      <family val="2"/>
    </font>
    <font>
      <b/>
      <sz val="11"/>
      <color theme="1"/>
      <name val="TH SarabunPSK"/>
      <family val="2"/>
    </font>
    <font>
      <sz val="11"/>
      <name val="TH SarabunPSK"/>
      <family val="2"/>
    </font>
    <font>
      <b/>
      <u/>
      <sz val="13"/>
      <name val="TH SarabunPSK"/>
      <family val="2"/>
    </font>
    <font>
      <sz val="11.5"/>
      <name val="TH SarabunPSK"/>
      <family val="2"/>
    </font>
    <font>
      <sz val="14"/>
      <color rgb="FFFF0000"/>
      <name val="TH SarabunPSK"/>
      <family val="2"/>
    </font>
    <font>
      <b/>
      <sz val="8"/>
      <color rgb="FFFF000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C4D79B"/>
        <bgColor rgb="FFC4D79B"/>
      </patternFill>
    </fill>
    <fill>
      <patternFill patternType="solid">
        <fgColor rgb="FFD8E4BC"/>
        <bgColor rgb="FFD8E4BC"/>
      </patternFill>
    </fill>
    <fill>
      <patternFill patternType="solid">
        <fgColor rgb="FFD6E3BC"/>
        <bgColor rgb="FFD6E3BC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E4DFEC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D8E4BC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6" tint="0.59999389629810485"/>
        <bgColor rgb="FFD8E4B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BE5F1"/>
      </patternFill>
    </fill>
  </fills>
  <borders count="233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</borders>
  <cellStyleXfs count="4">
    <xf numFmtId="0" fontId="0" fillId="0" borderId="0"/>
    <xf numFmtId="0" fontId="5" fillId="0" borderId="83"/>
    <xf numFmtId="0" fontId="48" fillId="0" borderId="83"/>
    <xf numFmtId="0" fontId="5" fillId="0" borderId="83"/>
  </cellStyleXfs>
  <cellXfs count="15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64" fontId="4" fillId="3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164" fontId="3" fillId="4" borderId="20" xfId="0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24" xfId="0" applyNumberFormat="1" applyFont="1" applyFill="1" applyBorder="1" applyAlignment="1">
      <alignment horizontal="center" vertical="center"/>
    </xf>
    <xf numFmtId="0" fontId="3" fillId="4" borderId="18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164" fontId="3" fillId="4" borderId="20" xfId="0" quotePrefix="1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64" fontId="3" fillId="0" borderId="23" xfId="0" quotePrefix="1" applyNumberFormat="1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164" fontId="3" fillId="5" borderId="32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4" fontId="3" fillId="5" borderId="30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4" borderId="19" xfId="0" quotePrefix="1" applyFont="1" applyFill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164" fontId="3" fillId="5" borderId="37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64" fontId="3" fillId="5" borderId="41" xfId="0" applyNumberFormat="1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3" fillId="0" borderId="45" xfId="0" applyNumberFormat="1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164" fontId="3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5" borderId="16" xfId="0" applyNumberFormat="1" applyFont="1" applyFill="1" applyBorder="1" applyAlignment="1">
      <alignment horizontal="center" vertical="center"/>
    </xf>
    <xf numFmtId="1" fontId="3" fillId="0" borderId="5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/>
    </xf>
    <xf numFmtId="0" fontId="3" fillId="0" borderId="22" xfId="0" quotePrefix="1" applyFont="1" applyBorder="1" applyAlignment="1">
      <alignment horizontal="left" vertical="center"/>
    </xf>
    <xf numFmtId="49" fontId="3" fillId="5" borderId="36" xfId="0" applyNumberFormat="1" applyFont="1" applyFill="1" applyBorder="1" applyAlignment="1">
      <alignment horizontal="center" vertical="center"/>
    </xf>
    <xf numFmtId="164" fontId="3" fillId="5" borderId="52" xfId="0" applyNumberFormat="1" applyFont="1" applyFill="1" applyBorder="1" applyAlignment="1">
      <alignment horizontal="center" vertical="center"/>
    </xf>
    <xf numFmtId="49" fontId="3" fillId="5" borderId="16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164" fontId="3" fillId="0" borderId="55" xfId="0" applyNumberFormat="1" applyFont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3" fillId="4" borderId="24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4" borderId="1" xfId="0" applyFont="1" applyFill="1" applyBorder="1"/>
    <xf numFmtId="0" fontId="15" fillId="4" borderId="1" xfId="0" applyFont="1" applyFill="1" applyBorder="1"/>
    <xf numFmtId="0" fontId="19" fillId="0" borderId="0" xfId="0" applyFont="1"/>
    <xf numFmtId="0" fontId="19" fillId="0" borderId="0" xfId="0" applyFont="1" applyAlignment="1">
      <alignment vertical="center"/>
    </xf>
    <xf numFmtId="49" fontId="23" fillId="6" borderId="66" xfId="0" applyNumberFormat="1" applyFont="1" applyFill="1" applyBorder="1" applyAlignment="1">
      <alignment horizontal="center" vertical="center"/>
    </xf>
    <xf numFmtId="0" fontId="23" fillId="6" borderId="67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83" xfId="0" applyFont="1" applyBorder="1"/>
    <xf numFmtId="0" fontId="19" fillId="15" borderId="0" xfId="0" applyFont="1" applyFill="1"/>
    <xf numFmtId="0" fontId="23" fillId="0" borderId="52" xfId="0" applyFont="1" applyBorder="1" applyAlignment="1">
      <alignment horizontal="center" vertical="center"/>
    </xf>
    <xf numFmtId="0" fontId="23" fillId="0" borderId="89" xfId="0" applyFont="1" applyBorder="1" applyAlignment="1">
      <alignment horizontal="left" vertical="center"/>
    </xf>
    <xf numFmtId="0" fontId="23" fillId="0" borderId="81" xfId="0" applyFont="1" applyBorder="1" applyAlignment="1">
      <alignment horizontal="center" vertical="center"/>
    </xf>
    <xf numFmtId="49" fontId="23" fillId="0" borderId="89" xfId="0" applyNumberFormat="1" applyFont="1" applyBorder="1" applyAlignment="1">
      <alignment horizontal="center" vertical="center"/>
    </xf>
    <xf numFmtId="0" fontId="30" fillId="0" borderId="0" xfId="0" applyFont="1"/>
    <xf numFmtId="0" fontId="23" fillId="0" borderId="86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23" fillId="0" borderId="102" xfId="0" applyFont="1" applyBorder="1" applyAlignment="1">
      <alignment horizontal="left" vertical="center"/>
    </xf>
    <xf numFmtId="0" fontId="23" fillId="0" borderId="101" xfId="0" applyFont="1" applyBorder="1" applyAlignment="1">
      <alignment horizontal="left" vertical="center"/>
    </xf>
    <xf numFmtId="0" fontId="23" fillId="0" borderId="114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49" fontId="23" fillId="0" borderId="102" xfId="0" applyNumberFormat="1" applyFont="1" applyBorder="1" applyAlignment="1">
      <alignment horizontal="center" vertical="center"/>
    </xf>
    <xf numFmtId="0" fontId="23" fillId="13" borderId="86" xfId="0" applyFont="1" applyFill="1" applyBorder="1" applyAlignment="1">
      <alignment horizontal="center" vertical="center"/>
    </xf>
    <xf numFmtId="0" fontId="23" fillId="13" borderId="99" xfId="0" applyFont="1" applyFill="1" applyBorder="1" applyAlignment="1">
      <alignment horizontal="center" vertical="center"/>
    </xf>
    <xf numFmtId="0" fontId="23" fillId="13" borderId="102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164" fontId="23" fillId="4" borderId="1" xfId="0" applyNumberFormat="1" applyFont="1" applyFill="1" applyBorder="1" applyAlignment="1">
      <alignment horizontal="center" vertical="center"/>
    </xf>
    <xf numFmtId="49" fontId="23" fillId="16" borderId="65" xfId="0" applyNumberFormat="1" applyFont="1" applyFill="1" applyBorder="1" applyAlignment="1">
      <alignment horizontal="center" vertical="center"/>
    </xf>
    <xf numFmtId="0" fontId="23" fillId="16" borderId="30" xfId="0" applyFont="1" applyFill="1" applyBorder="1" applyAlignment="1">
      <alignment horizontal="center" vertical="center"/>
    </xf>
    <xf numFmtId="0" fontId="23" fillId="0" borderId="90" xfId="0" applyFont="1" applyBorder="1" applyAlignment="1">
      <alignment horizontal="left" vertical="center"/>
    </xf>
    <xf numFmtId="0" fontId="23" fillId="0" borderId="95" xfId="0" applyFont="1" applyBorder="1" applyAlignment="1">
      <alignment horizontal="center" vertical="center"/>
    </xf>
    <xf numFmtId="0" fontId="23" fillId="0" borderId="84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1" fontId="23" fillId="4" borderId="72" xfId="0" applyNumberFormat="1" applyFont="1" applyFill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98" xfId="0" applyFont="1" applyBorder="1" applyAlignment="1">
      <alignment horizontal="left" vertical="center"/>
    </xf>
    <xf numFmtId="0" fontId="23" fillId="0" borderId="93" xfId="0" applyFont="1" applyBorder="1" applyAlignment="1">
      <alignment horizontal="left" vertical="center"/>
    </xf>
    <xf numFmtId="0" fontId="23" fillId="0" borderId="93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49" fontId="23" fillId="0" borderId="71" xfId="0" applyNumberFormat="1" applyFont="1" applyBorder="1" applyAlignment="1">
      <alignment horizontal="center" vertical="center"/>
    </xf>
    <xf numFmtId="1" fontId="23" fillId="16" borderId="71" xfId="0" applyNumberFormat="1" applyFont="1" applyFill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69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49" fontId="23" fillId="0" borderId="77" xfId="0" applyNumberFormat="1" applyFont="1" applyBorder="1" applyAlignment="1">
      <alignment horizontal="center" vertical="center"/>
    </xf>
    <xf numFmtId="1" fontId="23" fillId="16" borderId="77" xfId="0" applyNumberFormat="1" applyFont="1" applyFill="1" applyBorder="1" applyAlignment="1">
      <alignment horizontal="center" vertical="center"/>
    </xf>
    <xf numFmtId="1" fontId="23" fillId="4" borderId="77" xfId="0" applyNumberFormat="1" applyFont="1" applyFill="1" applyBorder="1" applyAlignment="1">
      <alignment horizontal="center" vertical="center"/>
    </xf>
    <xf numFmtId="1" fontId="23" fillId="4" borderId="75" xfId="0" applyNumberFormat="1" applyFont="1" applyFill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49" fontId="23" fillId="0" borderId="92" xfId="0" applyNumberFormat="1" applyFont="1" applyBorder="1" applyAlignment="1">
      <alignment horizontal="center" vertical="center"/>
    </xf>
    <xf numFmtId="1" fontId="23" fillId="4" borderId="93" xfId="0" applyNumberFormat="1" applyFont="1" applyFill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85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49" fontId="23" fillId="0" borderId="73" xfId="0" applyNumberFormat="1" applyFont="1" applyBorder="1" applyAlignment="1">
      <alignment horizontal="center" vertical="center"/>
    </xf>
    <xf numFmtId="1" fontId="23" fillId="4" borderId="74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1" fontId="23" fillId="4" borderId="71" xfId="0" applyNumberFormat="1" applyFont="1" applyFill="1" applyBorder="1" applyAlignment="1">
      <alignment horizontal="center" vertical="center"/>
    </xf>
    <xf numFmtId="1" fontId="23" fillId="16" borderId="72" xfId="0" applyNumberFormat="1" applyFont="1" applyFill="1" applyBorder="1" applyAlignment="1">
      <alignment horizontal="center" vertical="center"/>
    </xf>
    <xf numFmtId="49" fontId="23" fillId="16" borderId="71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0" fontId="23" fillId="0" borderId="101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15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6" borderId="66" xfId="0" applyFont="1" applyFill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49" fontId="23" fillId="0" borderId="86" xfId="0" applyNumberFormat="1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0" fontId="23" fillId="0" borderId="99" xfId="0" applyFont="1" applyBorder="1" applyAlignment="1">
      <alignment vertical="center"/>
    </xf>
    <xf numFmtId="164" fontId="23" fillId="0" borderId="99" xfId="0" applyNumberFormat="1" applyFont="1" applyBorder="1" applyAlignment="1">
      <alignment horizontal="center" vertical="center"/>
    </xf>
    <xf numFmtId="49" fontId="23" fillId="0" borderId="99" xfId="0" applyNumberFormat="1" applyFont="1" applyBorder="1" applyAlignment="1">
      <alignment horizontal="center" vertical="center"/>
    </xf>
    <xf numFmtId="0" fontId="23" fillId="0" borderId="100" xfId="0" applyFont="1" applyBorder="1" applyAlignment="1">
      <alignment horizontal="left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left" vertical="center"/>
    </xf>
    <xf numFmtId="164" fontId="23" fillId="0" borderId="107" xfId="0" applyNumberFormat="1" applyFont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49" fontId="23" fillId="0" borderId="107" xfId="0" applyNumberFormat="1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06" xfId="0" applyFont="1" applyBorder="1" applyAlignment="1">
      <alignment horizontal="left" vertical="center"/>
    </xf>
    <xf numFmtId="0" fontId="23" fillId="0" borderId="109" xfId="0" applyFont="1" applyBorder="1" applyAlignment="1">
      <alignment horizontal="left" vertical="center"/>
    </xf>
    <xf numFmtId="164" fontId="23" fillId="0" borderId="86" xfId="0" applyNumberFormat="1" applyFont="1" applyBorder="1" applyAlignment="1">
      <alignment horizontal="center" vertical="center"/>
    </xf>
    <xf numFmtId="0" fontId="23" fillId="13" borderId="102" xfId="0" applyFont="1" applyFill="1" applyBorder="1" applyAlignment="1">
      <alignment horizontal="center" vertical="center"/>
    </xf>
    <xf numFmtId="0" fontId="23" fillId="13" borderId="99" xfId="0" applyFont="1" applyFill="1" applyBorder="1" applyAlignment="1">
      <alignment vertical="center"/>
    </xf>
    <xf numFmtId="164" fontId="23" fillId="13" borderId="99" xfId="0" applyNumberFormat="1" applyFont="1" applyFill="1" applyBorder="1" applyAlignment="1">
      <alignment horizontal="center" vertical="center"/>
    </xf>
    <xf numFmtId="49" fontId="23" fillId="13" borderId="99" xfId="0" applyNumberFormat="1" applyFont="1" applyFill="1" applyBorder="1" applyAlignment="1">
      <alignment horizontal="center" vertical="center"/>
    </xf>
    <xf numFmtId="0" fontId="23" fillId="13" borderId="100" xfId="0" applyFont="1" applyFill="1" applyBorder="1" applyAlignment="1">
      <alignment horizontal="left" vertical="center"/>
    </xf>
    <xf numFmtId="0" fontId="23" fillId="0" borderId="86" xfId="0" applyFont="1" applyBorder="1" applyAlignment="1">
      <alignment horizontal="left" vertical="center"/>
    </xf>
    <xf numFmtId="0" fontId="23" fillId="0" borderId="99" xfId="0" applyFont="1" applyBorder="1" applyAlignment="1">
      <alignment horizontal="left" vertical="center"/>
    </xf>
    <xf numFmtId="0" fontId="23" fillId="0" borderId="107" xfId="0" applyFont="1" applyBorder="1" applyAlignment="1">
      <alignment vertical="center"/>
    </xf>
    <xf numFmtId="0" fontId="23" fillId="0" borderId="87" xfId="0" applyFont="1" applyBorder="1" applyAlignment="1">
      <alignment horizontal="center" vertical="center"/>
    </xf>
    <xf numFmtId="0" fontId="23" fillId="0" borderId="65" xfId="0" applyFont="1" applyBorder="1" applyAlignment="1">
      <alignment horizontal="left" vertical="center"/>
    </xf>
    <xf numFmtId="164" fontId="23" fillId="0" borderId="65" xfId="0" applyNumberFormat="1" applyFont="1" applyBorder="1" applyAlignment="1">
      <alignment horizontal="center" vertical="center"/>
    </xf>
    <xf numFmtId="0" fontId="23" fillId="0" borderId="96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87" xfId="0" applyFont="1" applyBorder="1" applyAlignment="1">
      <alignment horizontal="left" vertical="center"/>
    </xf>
    <xf numFmtId="0" fontId="23" fillId="0" borderId="88" xfId="0" applyFont="1" applyBorder="1" applyAlignment="1">
      <alignment horizontal="left" vertical="center"/>
    </xf>
    <xf numFmtId="49" fontId="23" fillId="0" borderId="65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horizontal="left" vertical="center"/>
    </xf>
    <xf numFmtId="164" fontId="23" fillId="0" borderId="52" xfId="0" applyNumberFormat="1" applyFont="1" applyBorder="1" applyAlignment="1">
      <alignment horizontal="center" vertical="center"/>
    </xf>
    <xf numFmtId="0" fontId="23" fillId="13" borderId="77" xfId="0" applyFont="1" applyFill="1" applyBorder="1" applyAlignment="1">
      <alignment horizontal="center" vertical="center"/>
    </xf>
    <xf numFmtId="0" fontId="23" fillId="13" borderId="87" xfId="0" applyFont="1" applyFill="1" applyBorder="1" applyAlignment="1">
      <alignment horizontal="center" vertical="center"/>
    </xf>
    <xf numFmtId="0" fontId="23" fillId="13" borderId="65" xfId="0" applyFont="1" applyFill="1" applyBorder="1" applyAlignment="1">
      <alignment vertical="center"/>
    </xf>
    <xf numFmtId="164" fontId="23" fillId="13" borderId="65" xfId="0" applyNumberFormat="1" applyFont="1" applyFill="1" applyBorder="1" applyAlignment="1">
      <alignment horizontal="center" vertical="center"/>
    </xf>
    <xf numFmtId="49" fontId="23" fillId="13" borderId="65" xfId="0" applyNumberFormat="1" applyFont="1" applyFill="1" applyBorder="1" applyAlignment="1">
      <alignment horizontal="center" vertical="center"/>
    </xf>
    <xf numFmtId="49" fontId="23" fillId="0" borderId="52" xfId="0" applyNumberFormat="1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shrinkToFit="1"/>
    </xf>
    <xf numFmtId="164" fontId="23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shrinkToFit="1"/>
    </xf>
    <xf numFmtId="164" fontId="23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shrinkToFit="1"/>
    </xf>
    <xf numFmtId="16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49" fontId="23" fillId="7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/>
    </xf>
    <xf numFmtId="0" fontId="25" fillId="2" borderId="1" xfId="0" applyFont="1" applyFill="1" applyBorder="1" applyAlignment="1">
      <alignment horizontal="center"/>
    </xf>
    <xf numFmtId="0" fontId="27" fillId="5" borderId="31" xfId="0" applyFon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left" shrinkToFit="1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left" shrinkToFit="1"/>
    </xf>
    <xf numFmtId="164" fontId="23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7" fillId="5" borderId="3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shrinkToFit="1"/>
    </xf>
    <xf numFmtId="49" fontId="25" fillId="4" borderId="1" xfId="0" applyNumberFormat="1" applyFont="1" applyFill="1" applyBorder="1" applyAlignment="1">
      <alignment horizontal="left"/>
    </xf>
    <xf numFmtId="0" fontId="25" fillId="4" borderId="1" xfId="0" applyFont="1" applyFill="1" applyBorder="1" applyAlignment="1">
      <alignment horizontal="center"/>
    </xf>
    <xf numFmtId="0" fontId="19" fillId="4" borderId="1" xfId="0" applyFont="1" applyFill="1" applyBorder="1"/>
    <xf numFmtId="16" fontId="23" fillId="2" borderId="1" xfId="0" applyNumberFormat="1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shrinkToFit="1"/>
    </xf>
    <xf numFmtId="164" fontId="23" fillId="17" borderId="1" xfId="0" applyNumberFormat="1" applyFont="1" applyFill="1" applyBorder="1" applyAlignment="1">
      <alignment horizontal="center"/>
    </xf>
    <xf numFmtId="0" fontId="27" fillId="17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shrinkToFit="1"/>
    </xf>
    <xf numFmtId="164" fontId="23" fillId="8" borderId="1" xfId="0" applyNumberFormat="1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/>
    </xf>
    <xf numFmtId="2" fontId="23" fillId="0" borderId="0" xfId="0" applyNumberFormat="1" applyFont="1" applyAlignment="1">
      <alignment vertical="center"/>
    </xf>
    <xf numFmtId="49" fontId="27" fillId="5" borderId="31" xfId="0" applyNumberFormat="1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shrinkToFit="1"/>
    </xf>
    <xf numFmtId="49" fontId="23" fillId="4" borderId="1" xfId="0" applyNumberFormat="1" applyFont="1" applyFill="1" applyBorder="1" applyAlignment="1">
      <alignment vertical="center"/>
    </xf>
    <xf numFmtId="0" fontId="27" fillId="4" borderId="36" xfId="0" applyFont="1" applyFill="1" applyBorder="1" applyAlignment="1">
      <alignment horizontal="center" vertical="center"/>
    </xf>
    <xf numFmtId="0" fontId="23" fillId="4" borderId="1" xfId="0" applyFont="1" applyFill="1" applyBorder="1"/>
    <xf numFmtId="0" fontId="23" fillId="4" borderId="1" xfId="0" applyFont="1" applyFill="1" applyBorder="1" applyAlignment="1">
      <alignment horizontal="left"/>
    </xf>
    <xf numFmtId="0" fontId="27" fillId="4" borderId="3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left" vertical="center" shrinkToFit="1"/>
    </xf>
    <xf numFmtId="49" fontId="23" fillId="4" borderId="1" xfId="0" applyNumberFormat="1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left" vertical="center" shrinkToFit="1"/>
    </xf>
    <xf numFmtId="49" fontId="23" fillId="4" borderId="61" xfId="0" applyNumberFormat="1" applyFont="1" applyFill="1" applyBorder="1" applyAlignment="1">
      <alignment horizontal="center" vertical="center"/>
    </xf>
    <xf numFmtId="49" fontId="23" fillId="4" borderId="61" xfId="0" applyNumberFormat="1" applyFont="1" applyFill="1" applyBorder="1" applyAlignment="1">
      <alignment horizontal="center" vertical="center" wrapText="1"/>
    </xf>
    <xf numFmtId="0" fontId="27" fillId="4" borderId="61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49" fontId="27" fillId="5" borderId="31" xfId="0" applyNumberFormat="1" applyFont="1" applyFill="1" applyBorder="1" applyAlignment="1">
      <alignment horizontal="center"/>
    </xf>
    <xf numFmtId="49" fontId="27" fillId="4" borderId="1" xfId="0" applyNumberFormat="1" applyFont="1" applyFill="1" applyBorder="1" applyAlignment="1">
      <alignment horizontal="center"/>
    </xf>
    <xf numFmtId="2" fontId="23" fillId="0" borderId="0" xfId="0" applyNumberFormat="1" applyFont="1"/>
    <xf numFmtId="164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34" fillId="0" borderId="86" xfId="0" applyFont="1" applyBorder="1" applyAlignment="1">
      <alignment horizontal="left" vertical="center"/>
    </xf>
    <xf numFmtId="0" fontId="34" fillId="0" borderId="100" xfId="0" applyFont="1" applyBorder="1" applyAlignment="1">
      <alignment horizontal="left" vertical="center"/>
    </xf>
    <xf numFmtId="0" fontId="34" fillId="0" borderId="99" xfId="0" applyFont="1" applyBorder="1" applyAlignment="1">
      <alignment vertical="center"/>
    </xf>
    <xf numFmtId="0" fontId="34" fillId="0" borderId="90" xfId="0" applyFont="1" applyBorder="1" applyAlignment="1">
      <alignment horizontal="left" vertical="center"/>
    </xf>
    <xf numFmtId="0" fontId="34" fillId="0" borderId="65" xfId="0" applyFont="1" applyBorder="1" applyAlignment="1">
      <alignment vertical="center"/>
    </xf>
    <xf numFmtId="0" fontId="20" fillId="0" borderId="0" xfId="0" applyFont="1" applyAlignment="1">
      <alignment wrapText="1"/>
    </xf>
    <xf numFmtId="0" fontId="38" fillId="0" borderId="0" xfId="0" applyFont="1" applyAlignment="1">
      <alignment vertical="center" wrapText="1"/>
    </xf>
    <xf numFmtId="0" fontId="23" fillId="16" borderId="65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3" fillId="0" borderId="71" xfId="0" applyFont="1" applyBorder="1" applyAlignment="1">
      <alignment vertical="center"/>
    </xf>
    <xf numFmtId="164" fontId="23" fillId="0" borderId="71" xfId="0" applyNumberFormat="1" applyFont="1" applyBorder="1" applyAlignment="1">
      <alignment horizontal="center" vertical="center"/>
    </xf>
    <xf numFmtId="164" fontId="23" fillId="0" borderId="77" xfId="0" applyNumberFormat="1" applyFont="1" applyBorder="1" applyAlignment="1">
      <alignment horizontal="center" vertical="center"/>
    </xf>
    <xf numFmtId="0" fontId="23" fillId="0" borderId="92" xfId="0" applyFont="1" applyBorder="1" applyAlignment="1">
      <alignment vertical="center"/>
    </xf>
    <xf numFmtId="164" fontId="23" fillId="0" borderId="92" xfId="0" applyNumberFormat="1" applyFont="1" applyBorder="1" applyAlignment="1">
      <alignment horizontal="center" vertical="center"/>
    </xf>
    <xf numFmtId="0" fontId="23" fillId="0" borderId="73" xfId="0" applyFont="1" applyBorder="1" applyAlignment="1">
      <alignment vertical="center"/>
    </xf>
    <xf numFmtId="164" fontId="23" fillId="0" borderId="73" xfId="0" applyNumberFormat="1" applyFont="1" applyBorder="1" applyAlignment="1">
      <alignment horizontal="center" vertical="center"/>
    </xf>
    <xf numFmtId="0" fontId="23" fillId="16" borderId="87" xfId="0" applyFont="1" applyFill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0" fillId="4" borderId="1" xfId="0" applyFont="1" applyFill="1" applyBorder="1"/>
    <xf numFmtId="0" fontId="19" fillId="0" borderId="0" xfId="0" applyFont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7" fillId="2" borderId="49" xfId="0" applyFont="1" applyFill="1" applyBorder="1" applyAlignment="1">
      <alignment horizontal="center" vertical="center"/>
    </xf>
    <xf numFmtId="0" fontId="27" fillId="2" borderId="64" xfId="0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5" xfId="0" applyFont="1" applyFill="1" applyBorder="1" applyAlignment="1">
      <alignment horizontal="center" vertical="center"/>
    </xf>
    <xf numFmtId="0" fontId="27" fillId="2" borderId="9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3" fillId="2" borderId="0" xfId="0" applyFont="1" applyFill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49" xfId="0" applyFont="1" applyBorder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86" xfId="0" applyFont="1" applyFill="1" applyBorder="1" applyAlignment="1">
      <alignment horizontal="center" vertical="center"/>
    </xf>
    <xf numFmtId="0" fontId="23" fillId="2" borderId="90" xfId="0" applyFont="1" applyFill="1" applyBorder="1" applyAlignment="1">
      <alignment horizontal="center" vertical="center"/>
    </xf>
    <xf numFmtId="0" fontId="23" fillId="10" borderId="90" xfId="0" applyFont="1" applyFill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2" borderId="66" xfId="0" applyFont="1" applyFill="1" applyBorder="1" applyAlignment="1">
      <alignment horizontal="left" vertical="center"/>
    </xf>
    <xf numFmtId="0" fontId="23" fillId="2" borderId="65" xfId="0" applyFont="1" applyFill="1" applyBorder="1" applyAlignment="1">
      <alignment horizontal="center" vertical="center"/>
    </xf>
    <xf numFmtId="0" fontId="23" fillId="2" borderId="88" xfId="0" applyFont="1" applyFill="1" applyBorder="1" applyAlignment="1">
      <alignment horizontal="center" vertical="center"/>
    </xf>
    <xf numFmtId="0" fontId="23" fillId="10" borderId="88" xfId="0" applyFont="1" applyFill="1" applyBorder="1" applyAlignment="1">
      <alignment horizontal="center" vertical="center"/>
    </xf>
    <xf numFmtId="0" fontId="27" fillId="2" borderId="88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left" vertical="center"/>
    </xf>
    <xf numFmtId="164" fontId="23" fillId="2" borderId="49" xfId="0" applyNumberFormat="1" applyFont="1" applyFill="1" applyBorder="1" applyAlignment="1">
      <alignment horizontal="center" vertical="center"/>
    </xf>
    <xf numFmtId="49" fontId="23" fillId="2" borderId="2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164" fontId="23" fillId="0" borderId="66" xfId="0" applyNumberFormat="1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/>
    </xf>
    <xf numFmtId="0" fontId="23" fillId="0" borderId="143" xfId="0" applyFont="1" applyBorder="1" applyAlignment="1">
      <alignment horizontal="center" vertical="center"/>
    </xf>
    <xf numFmtId="0" fontId="23" fillId="0" borderId="142" xfId="0" applyFont="1" applyBorder="1" applyAlignment="1">
      <alignment horizontal="left" vertical="center"/>
    </xf>
    <xf numFmtId="0" fontId="23" fillId="0" borderId="145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49" fontId="23" fillId="0" borderId="142" xfId="0" applyNumberFormat="1" applyFont="1" applyBorder="1" applyAlignment="1">
      <alignment horizontal="center" vertical="center"/>
    </xf>
    <xf numFmtId="0" fontId="23" fillId="2" borderId="142" xfId="0" applyFont="1" applyFill="1" applyBorder="1" applyAlignment="1">
      <alignment horizontal="center" vertical="center"/>
    </xf>
    <xf numFmtId="0" fontId="23" fillId="2" borderId="145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left" vertical="center"/>
    </xf>
    <xf numFmtId="49" fontId="23" fillId="2" borderId="86" xfId="0" applyNumberFormat="1" applyFont="1" applyFill="1" applyBorder="1" applyAlignment="1">
      <alignment horizontal="center" vertical="center"/>
    </xf>
    <xf numFmtId="164" fontId="23" fillId="0" borderId="90" xfId="0" applyNumberFormat="1" applyFont="1" applyBorder="1" applyAlignment="1">
      <alignment horizontal="center" vertical="center"/>
    </xf>
    <xf numFmtId="49" fontId="23" fillId="0" borderId="66" xfId="0" applyNumberFormat="1" applyFont="1" applyBorder="1" applyAlignment="1">
      <alignment horizontal="center" vertical="center"/>
    </xf>
    <xf numFmtId="0" fontId="23" fillId="2" borderId="101" xfId="0" applyFont="1" applyFill="1" applyBorder="1" applyAlignment="1">
      <alignment horizontal="left" vertical="center"/>
    </xf>
    <xf numFmtId="0" fontId="23" fillId="2" borderId="100" xfId="0" applyFont="1" applyFill="1" applyBorder="1" applyAlignment="1">
      <alignment horizontal="left" vertical="center"/>
    </xf>
    <xf numFmtId="0" fontId="23" fillId="2" borderId="66" xfId="0" applyFont="1" applyFill="1" applyBorder="1" applyAlignment="1">
      <alignment horizontal="center" vertical="center"/>
    </xf>
    <xf numFmtId="49" fontId="23" fillId="2" borderId="66" xfId="0" applyNumberFormat="1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64" xfId="0" applyFont="1" applyFill="1" applyBorder="1" applyAlignment="1">
      <alignment horizontal="center" vertical="center"/>
    </xf>
    <xf numFmtId="0" fontId="23" fillId="2" borderId="99" xfId="0" applyFont="1" applyFill="1" applyBorder="1" applyAlignment="1">
      <alignment horizontal="center" vertical="center"/>
    </xf>
    <xf numFmtId="0" fontId="23" fillId="2" borderId="100" xfId="0" applyFont="1" applyFill="1" applyBorder="1" applyAlignment="1">
      <alignment vertical="center"/>
    </xf>
    <xf numFmtId="164" fontId="23" fillId="2" borderId="100" xfId="0" applyNumberFormat="1" applyFont="1" applyFill="1" applyBorder="1" applyAlignment="1">
      <alignment horizontal="center" vertical="center"/>
    </xf>
    <xf numFmtId="0" fontId="23" fillId="2" borderId="100" xfId="0" applyFont="1" applyFill="1" applyBorder="1" applyAlignment="1">
      <alignment horizontal="center" vertical="center"/>
    </xf>
    <xf numFmtId="49" fontId="23" fillId="2" borderId="100" xfId="0" applyNumberFormat="1" applyFont="1" applyFill="1" applyBorder="1" applyAlignment="1">
      <alignment horizontal="center" vertical="center"/>
    </xf>
    <xf numFmtId="0" fontId="23" fillId="10" borderId="100" xfId="0" applyFont="1" applyFill="1" applyBorder="1" applyAlignment="1">
      <alignment horizontal="center" vertical="center"/>
    </xf>
    <xf numFmtId="0" fontId="27" fillId="2" borderId="100" xfId="0" applyFont="1" applyFill="1" applyBorder="1" applyAlignment="1">
      <alignment horizontal="center" vertical="center"/>
    </xf>
    <xf numFmtId="0" fontId="23" fillId="0" borderId="49" xfId="0" applyFont="1" applyBorder="1" applyAlignment="1">
      <alignment horizontal="left" vertical="center"/>
    </xf>
    <xf numFmtId="164" fontId="23" fillId="0" borderId="49" xfId="0" applyNumberFormat="1" applyFont="1" applyBorder="1" applyAlignment="1">
      <alignment horizontal="center" vertical="center"/>
    </xf>
    <xf numFmtId="49" fontId="23" fillId="0" borderId="49" xfId="0" applyNumberFormat="1" applyFont="1" applyBorder="1" applyAlignment="1">
      <alignment horizontal="center" vertical="center"/>
    </xf>
    <xf numFmtId="0" fontId="23" fillId="2" borderId="63" xfId="0" applyFont="1" applyFill="1" applyBorder="1" applyAlignment="1">
      <alignment horizontal="center" vertical="center"/>
    </xf>
    <xf numFmtId="0" fontId="23" fillId="6" borderId="148" xfId="0" applyFont="1" applyFill="1" applyBorder="1" applyAlignment="1">
      <alignment horizontal="center" vertical="center"/>
    </xf>
    <xf numFmtId="0" fontId="23" fillId="0" borderId="146" xfId="0" applyFont="1" applyBorder="1" applyAlignment="1">
      <alignment horizontal="center" vertical="center"/>
    </xf>
    <xf numFmtId="165" fontId="23" fillId="0" borderId="83" xfId="0" applyNumberFormat="1" applyFont="1" applyBorder="1" applyAlignment="1">
      <alignment horizontal="center" vertical="center"/>
    </xf>
    <xf numFmtId="0" fontId="23" fillId="0" borderId="123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3" fillId="0" borderId="139" xfId="0" applyFont="1" applyBorder="1" applyAlignment="1">
      <alignment horizontal="center" vertical="center"/>
    </xf>
    <xf numFmtId="0" fontId="23" fillId="0" borderId="122" xfId="0" applyFont="1" applyBorder="1" applyAlignment="1">
      <alignment horizontal="center" vertical="center"/>
    </xf>
    <xf numFmtId="0" fontId="23" fillId="2" borderId="105" xfId="0" applyFont="1" applyFill="1" applyBorder="1" applyAlignment="1">
      <alignment horizontal="center" vertical="center"/>
    </xf>
    <xf numFmtId="164" fontId="23" fillId="2" borderId="113" xfId="0" applyNumberFormat="1" applyFont="1" applyFill="1" applyBorder="1" applyAlignment="1">
      <alignment horizontal="center" vertical="center"/>
    </xf>
    <xf numFmtId="0" fontId="23" fillId="2" borderId="123" xfId="0" applyFont="1" applyFill="1" applyBorder="1" applyAlignment="1">
      <alignment horizontal="center" vertical="center"/>
    </xf>
    <xf numFmtId="164" fontId="23" fillId="0" borderId="139" xfId="0" applyNumberFormat="1" applyFont="1" applyBorder="1" applyAlignment="1">
      <alignment horizontal="center" vertical="center"/>
    </xf>
    <xf numFmtId="0" fontId="23" fillId="0" borderId="96" xfId="0" applyFont="1" applyBorder="1" applyAlignment="1">
      <alignment horizontal="left" vertical="center"/>
    </xf>
    <xf numFmtId="0" fontId="23" fillId="2" borderId="113" xfId="0" applyFont="1" applyFill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164" fontId="23" fillId="0" borderId="114" xfId="0" applyNumberFormat="1" applyFont="1" applyBorder="1" applyAlignment="1">
      <alignment horizontal="center" vertical="center"/>
    </xf>
    <xf numFmtId="0" fontId="23" fillId="2" borderId="124" xfId="0" applyFont="1" applyFill="1" applyBorder="1" applyAlignment="1">
      <alignment horizontal="center" vertical="center"/>
    </xf>
    <xf numFmtId="164" fontId="23" fillId="0" borderId="113" xfId="0" applyNumberFormat="1" applyFont="1" applyBorder="1" applyAlignment="1">
      <alignment horizontal="center" vertical="center"/>
    </xf>
    <xf numFmtId="0" fontId="23" fillId="0" borderId="114" xfId="0" applyFont="1" applyBorder="1" applyAlignment="1">
      <alignment vertical="center"/>
    </xf>
    <xf numFmtId="0" fontId="23" fillId="0" borderId="124" xfId="0" applyFont="1" applyBorder="1" applyAlignment="1">
      <alignment horizontal="center" vertical="center"/>
    </xf>
    <xf numFmtId="0" fontId="23" fillId="2" borderId="147" xfId="0" applyFont="1" applyFill="1" applyBorder="1" applyAlignment="1">
      <alignment horizontal="center" vertical="center"/>
    </xf>
    <xf numFmtId="0" fontId="23" fillId="2" borderId="139" xfId="0" applyFont="1" applyFill="1" applyBorder="1" applyAlignment="1">
      <alignment horizontal="center" vertical="center"/>
    </xf>
    <xf numFmtId="0" fontId="23" fillId="2" borderId="96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2" borderId="110" xfId="0" applyFont="1" applyFill="1" applyBorder="1" applyAlignment="1">
      <alignment horizontal="center" vertical="center"/>
    </xf>
    <xf numFmtId="0" fontId="23" fillId="2" borderId="101" xfId="0" applyFont="1" applyFill="1" applyBorder="1" applyAlignment="1">
      <alignment vertical="center"/>
    </xf>
    <xf numFmtId="164" fontId="23" fillId="2" borderId="114" xfId="0" applyNumberFormat="1" applyFont="1" applyFill="1" applyBorder="1" applyAlignment="1">
      <alignment horizontal="center" vertical="center"/>
    </xf>
    <xf numFmtId="0" fontId="23" fillId="2" borderId="101" xfId="0" applyFont="1" applyFill="1" applyBorder="1" applyAlignment="1">
      <alignment horizontal="center" vertical="center"/>
    </xf>
    <xf numFmtId="0" fontId="20" fillId="4" borderId="83" xfId="0" applyFont="1" applyFill="1" applyBorder="1"/>
    <xf numFmtId="0" fontId="13" fillId="4" borderId="1" xfId="0" applyFont="1" applyFill="1" applyBorder="1" applyAlignment="1">
      <alignment horizontal="center" vertical="center"/>
    </xf>
    <xf numFmtId="164" fontId="13" fillId="4" borderId="20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164" fontId="3" fillId="2" borderId="83" xfId="0" applyNumberFormat="1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vertical="center"/>
    </xf>
    <xf numFmtId="164" fontId="3" fillId="2" borderId="83" xfId="0" applyNumberFormat="1" applyFont="1" applyFill="1" applyBorder="1" applyAlignment="1">
      <alignment vertical="center"/>
    </xf>
    <xf numFmtId="0" fontId="23" fillId="18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49" fontId="23" fillId="0" borderId="83" xfId="0" applyNumberFormat="1" applyFont="1" applyBorder="1" applyAlignment="1">
      <alignment horizontal="center" vertical="center"/>
    </xf>
    <xf numFmtId="0" fontId="23" fillId="2" borderId="86" xfId="0" applyFont="1" applyFill="1" applyBorder="1" applyAlignment="1">
      <alignment horizontal="left" vertical="center"/>
    </xf>
    <xf numFmtId="164" fontId="23" fillId="2" borderId="90" xfId="0" applyNumberFormat="1" applyFont="1" applyFill="1" applyBorder="1" applyAlignment="1">
      <alignment horizontal="center" vertical="center"/>
    </xf>
    <xf numFmtId="0" fontId="23" fillId="2" borderId="89" xfId="0" applyFont="1" applyFill="1" applyBorder="1" applyAlignment="1">
      <alignment horizontal="left" vertical="center"/>
    </xf>
    <xf numFmtId="0" fontId="23" fillId="2" borderId="90" xfId="0" applyFont="1" applyFill="1" applyBorder="1" applyAlignment="1">
      <alignment horizontal="left" vertical="center"/>
    </xf>
    <xf numFmtId="0" fontId="23" fillId="2" borderId="102" xfId="0" applyFont="1" applyFill="1" applyBorder="1" applyAlignment="1">
      <alignment horizontal="center" vertical="center"/>
    </xf>
    <xf numFmtId="0" fontId="23" fillId="2" borderId="99" xfId="0" applyFont="1" applyFill="1" applyBorder="1" applyAlignment="1">
      <alignment horizontal="left" vertical="center"/>
    </xf>
    <xf numFmtId="165" fontId="23" fillId="0" borderId="101" xfId="0" applyNumberFormat="1" applyFont="1" applyBorder="1" applyAlignment="1">
      <alignment horizontal="center" vertical="center"/>
    </xf>
    <xf numFmtId="49" fontId="23" fillId="2" borderId="99" xfId="0" applyNumberFormat="1" applyFont="1" applyFill="1" applyBorder="1" applyAlignment="1">
      <alignment horizontal="center" vertical="center"/>
    </xf>
    <xf numFmtId="49" fontId="23" fillId="6" borderId="115" xfId="0" applyNumberFormat="1" applyFont="1" applyFill="1" applyBorder="1" applyAlignment="1">
      <alignment horizontal="center" vertical="center"/>
    </xf>
    <xf numFmtId="49" fontId="23" fillId="0" borderId="112" xfId="0" applyNumberFormat="1" applyFont="1" applyBorder="1" applyAlignment="1">
      <alignment horizontal="center" vertical="center"/>
    </xf>
    <xf numFmtId="49" fontId="23" fillId="0" borderId="113" xfId="0" applyNumberFormat="1" applyFont="1" applyBorder="1" applyAlignment="1">
      <alignment horizontal="center" vertical="center"/>
    </xf>
    <xf numFmtId="49" fontId="23" fillId="0" borderId="139" xfId="0" applyNumberFormat="1" applyFont="1" applyBorder="1" applyAlignment="1">
      <alignment horizontal="center" vertical="center"/>
    </xf>
    <xf numFmtId="49" fontId="23" fillId="2" borderId="113" xfId="0" applyNumberFormat="1" applyFont="1" applyFill="1" applyBorder="1" applyAlignment="1">
      <alignment horizontal="center" vertical="center"/>
    </xf>
    <xf numFmtId="49" fontId="23" fillId="0" borderId="150" xfId="0" applyNumberFormat="1" applyFont="1" applyBorder="1" applyAlignment="1">
      <alignment horizontal="center" vertical="center"/>
    </xf>
    <xf numFmtId="49" fontId="23" fillId="2" borderId="114" xfId="0" applyNumberFormat="1" applyFont="1" applyFill="1" applyBorder="1" applyAlignment="1">
      <alignment horizontal="center" vertical="center"/>
    </xf>
    <xf numFmtId="49" fontId="23" fillId="2" borderId="139" xfId="0" applyNumberFormat="1" applyFont="1" applyFill="1" applyBorder="1" applyAlignment="1">
      <alignment horizontal="center" vertical="center"/>
    </xf>
    <xf numFmtId="164" fontId="23" fillId="0" borderId="22" xfId="0" applyNumberFormat="1" applyFont="1" applyBorder="1" applyAlignment="1">
      <alignment horizontal="center" vertical="center"/>
    </xf>
    <xf numFmtId="0" fontId="23" fillId="0" borderId="67" xfId="0" applyFont="1" applyBorder="1" applyAlignment="1">
      <alignment horizontal="left" vertical="center"/>
    </xf>
    <xf numFmtId="0" fontId="27" fillId="2" borderId="66" xfId="0" applyFont="1" applyFill="1" applyBorder="1" applyAlignment="1">
      <alignment horizontal="center" vertical="center"/>
    </xf>
    <xf numFmtId="0" fontId="23" fillId="0" borderId="79" xfId="0" applyFont="1" applyBorder="1" applyAlignment="1">
      <alignment horizontal="left" vertical="center"/>
    </xf>
    <xf numFmtId="0" fontId="23" fillId="0" borderId="80" xfId="0" applyFont="1" applyBorder="1" applyAlignment="1">
      <alignment horizontal="left" vertical="center"/>
    </xf>
    <xf numFmtId="0" fontId="23" fillId="0" borderId="141" xfId="0" applyFont="1" applyBorder="1" applyAlignment="1">
      <alignment horizontal="center" vertical="center"/>
    </xf>
    <xf numFmtId="0" fontId="23" fillId="0" borderId="81" xfId="0" applyFont="1" applyBorder="1" applyAlignment="1">
      <alignment horizontal="left" vertical="center"/>
    </xf>
    <xf numFmtId="0" fontId="22" fillId="2" borderId="95" xfId="0" applyFont="1" applyFill="1" applyBorder="1" applyAlignment="1">
      <alignment horizontal="center" vertical="center"/>
    </xf>
    <xf numFmtId="0" fontId="24" fillId="2" borderId="95" xfId="0" applyFont="1" applyFill="1" applyBorder="1" applyAlignment="1">
      <alignment horizontal="center" vertical="center"/>
    </xf>
    <xf numFmtId="0" fontId="22" fillId="0" borderId="101" xfId="0" applyFont="1" applyBorder="1" applyAlignment="1">
      <alignment horizontal="left" vertical="center"/>
    </xf>
    <xf numFmtId="0" fontId="22" fillId="2" borderId="100" xfId="0" applyFont="1" applyFill="1" applyBorder="1" applyAlignment="1">
      <alignment horizontal="center" vertical="center"/>
    </xf>
    <xf numFmtId="0" fontId="24" fillId="2" borderId="100" xfId="0" applyFont="1" applyFill="1" applyBorder="1" applyAlignment="1">
      <alignment horizontal="center" vertical="center"/>
    </xf>
    <xf numFmtId="0" fontId="23" fillId="0" borderId="115" xfId="0" applyFont="1" applyBorder="1" applyAlignment="1">
      <alignment horizontal="left" vertical="center"/>
    </xf>
    <xf numFmtId="0" fontId="23" fillId="0" borderId="116" xfId="0" applyFont="1" applyBorder="1" applyAlignment="1">
      <alignment horizontal="left" vertical="center"/>
    </xf>
    <xf numFmtId="0" fontId="23" fillId="0" borderId="117" xfId="0" applyFont="1" applyBorder="1" applyAlignment="1">
      <alignment horizontal="left" vertical="center"/>
    </xf>
    <xf numFmtId="0" fontId="23" fillId="0" borderId="109" xfId="0" applyFont="1" applyBorder="1" applyAlignment="1">
      <alignment horizontal="center" vertical="center"/>
    </xf>
    <xf numFmtId="0" fontId="28" fillId="2" borderId="110" xfId="0" applyFont="1" applyFill="1" applyBorder="1" applyAlignment="1">
      <alignment horizontal="left" vertical="center"/>
    </xf>
    <xf numFmtId="165" fontId="23" fillId="0" borderId="108" xfId="0" applyNumberFormat="1" applyFont="1" applyBorder="1" applyAlignment="1">
      <alignment horizontal="center" vertical="center"/>
    </xf>
    <xf numFmtId="0" fontId="27" fillId="2" borderId="109" xfId="0" applyFont="1" applyFill="1" applyBorder="1" applyAlignment="1">
      <alignment horizontal="center" vertical="center"/>
    </xf>
    <xf numFmtId="0" fontId="23" fillId="2" borderId="114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49" fontId="23" fillId="0" borderId="126" xfId="0" applyNumberFormat="1" applyFont="1" applyBorder="1" applyAlignment="1">
      <alignment horizontal="center" vertical="center"/>
    </xf>
    <xf numFmtId="49" fontId="23" fillId="0" borderId="124" xfId="0" applyNumberFormat="1" applyFont="1" applyBorder="1" applyAlignment="1">
      <alignment horizontal="center" vertical="center"/>
    </xf>
    <xf numFmtId="49" fontId="23" fillId="2" borderId="124" xfId="0" applyNumberFormat="1" applyFont="1" applyFill="1" applyBorder="1" applyAlignment="1">
      <alignment horizontal="center" vertical="center"/>
    </xf>
    <xf numFmtId="49" fontId="23" fillId="0" borderId="123" xfId="0" applyNumberFormat="1" applyFont="1" applyBorder="1" applyAlignment="1">
      <alignment horizontal="center" vertical="center"/>
    </xf>
    <xf numFmtId="49" fontId="23" fillId="0" borderId="101" xfId="0" applyNumberFormat="1" applyFont="1" applyBorder="1" applyAlignment="1">
      <alignment horizontal="center" vertical="center"/>
    </xf>
    <xf numFmtId="0" fontId="23" fillId="2" borderId="104" xfId="0" applyFont="1" applyFill="1" applyBorder="1" applyAlignment="1">
      <alignment horizontal="center" vertical="center"/>
    </xf>
    <xf numFmtId="0" fontId="23" fillId="2" borderId="121" xfId="0" applyFont="1" applyFill="1" applyBorder="1" applyAlignment="1">
      <alignment horizontal="center" vertical="center"/>
    </xf>
    <xf numFmtId="0" fontId="23" fillId="2" borderId="109" xfId="0" applyFont="1" applyFill="1" applyBorder="1" applyAlignment="1">
      <alignment horizontal="center" vertical="center"/>
    </xf>
    <xf numFmtId="49" fontId="23" fillId="2" borderId="90" xfId="0" applyNumberFormat="1" applyFont="1" applyFill="1" applyBorder="1" applyAlignment="1">
      <alignment horizontal="center" vertical="center"/>
    </xf>
    <xf numFmtId="0" fontId="23" fillId="2" borderId="126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8" fillId="2" borderId="105" xfId="0" applyFont="1" applyFill="1" applyBorder="1" applyAlignment="1">
      <alignment horizontal="left" vertical="center"/>
    </xf>
    <xf numFmtId="0" fontId="28" fillId="0" borderId="110" xfId="0" applyFont="1" applyBorder="1" applyAlignment="1">
      <alignment horizontal="left" vertical="center"/>
    </xf>
    <xf numFmtId="165" fontId="23" fillId="0" borderId="126" xfId="0" applyNumberFormat="1" applyFont="1" applyBorder="1" applyAlignment="1">
      <alignment horizontal="center" vertical="center"/>
    </xf>
    <xf numFmtId="0" fontId="23" fillId="24" borderId="86" xfId="0" applyFont="1" applyFill="1" applyBorder="1" applyAlignment="1">
      <alignment horizontal="center" vertical="center"/>
    </xf>
    <xf numFmtId="0" fontId="23" fillId="24" borderId="90" xfId="0" applyFont="1" applyFill="1" applyBorder="1" applyAlignment="1">
      <alignment horizontal="center" vertical="center"/>
    </xf>
    <xf numFmtId="0" fontId="23" fillId="14" borderId="90" xfId="0" applyFont="1" applyFill="1" applyBorder="1" applyAlignment="1">
      <alignment horizontal="center" vertical="center"/>
    </xf>
    <xf numFmtId="0" fontId="23" fillId="14" borderId="101" xfId="0" applyFont="1" applyFill="1" applyBorder="1" applyAlignment="1">
      <alignment horizontal="left" vertical="center"/>
    </xf>
    <xf numFmtId="0" fontId="23" fillId="14" borderId="124" xfId="0" applyFont="1" applyFill="1" applyBorder="1" applyAlignment="1">
      <alignment horizontal="left" vertical="center"/>
    </xf>
    <xf numFmtId="0" fontId="23" fillId="14" borderId="100" xfId="0" applyFont="1" applyFill="1" applyBorder="1" applyAlignment="1">
      <alignment horizontal="center" vertical="center"/>
    </xf>
    <xf numFmtId="0" fontId="23" fillId="24" borderId="100" xfId="0" applyFont="1" applyFill="1" applyBorder="1" applyAlignment="1">
      <alignment horizontal="center" vertical="center"/>
    </xf>
    <xf numFmtId="165" fontId="23" fillId="0" borderId="105" xfId="0" applyNumberFormat="1" applyFont="1" applyBorder="1" applyAlignment="1">
      <alignment horizontal="center" vertical="center"/>
    </xf>
    <xf numFmtId="0" fontId="23" fillId="2" borderId="108" xfId="0" applyFont="1" applyFill="1" applyBorder="1" applyAlignment="1">
      <alignment horizontal="center" vertical="center"/>
    </xf>
    <xf numFmtId="49" fontId="23" fillId="0" borderId="151" xfId="0" applyNumberFormat="1" applyFont="1" applyBorder="1" applyAlignment="1">
      <alignment horizontal="center" vertical="center"/>
    </xf>
    <xf numFmtId="0" fontId="27" fillId="2" borderId="153" xfId="0" applyFont="1" applyFill="1" applyBorder="1" applyAlignment="1">
      <alignment horizontal="center" vertical="center"/>
    </xf>
    <xf numFmtId="0" fontId="23" fillId="2" borderId="157" xfId="0" applyFont="1" applyFill="1" applyBorder="1" applyAlignment="1">
      <alignment horizontal="center" vertical="center"/>
    </xf>
    <xf numFmtId="0" fontId="27" fillId="2" borderId="157" xfId="0" applyFont="1" applyFill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3" fillId="2" borderId="115" xfId="0" applyFont="1" applyFill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/>
    </xf>
    <xf numFmtId="49" fontId="25" fillId="4" borderId="1" xfId="0" applyNumberFormat="1" applyFont="1" applyFill="1" applyBorder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49" fontId="23" fillId="18" borderId="1" xfId="0" applyNumberFormat="1" applyFont="1" applyFill="1" applyBorder="1" applyAlignment="1">
      <alignment horizontal="center"/>
    </xf>
    <xf numFmtId="49" fontId="23" fillId="8" borderId="1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49" fontId="23" fillId="2" borderId="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14" fillId="4" borderId="1" xfId="0" applyFont="1" applyFill="1" applyBorder="1"/>
    <xf numFmtId="0" fontId="42" fillId="0" borderId="0" xfId="0" applyFont="1"/>
    <xf numFmtId="0" fontId="23" fillId="2" borderId="153" xfId="0" applyFont="1" applyFill="1" applyBorder="1" applyAlignment="1">
      <alignment horizontal="center" vertical="center"/>
    </xf>
    <xf numFmtId="0" fontId="23" fillId="0" borderId="173" xfId="0" applyFont="1" applyBorder="1" applyAlignment="1">
      <alignment horizontal="center" vertical="center"/>
    </xf>
    <xf numFmtId="0" fontId="23" fillId="2" borderId="115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3" fillId="6" borderId="122" xfId="0" applyFont="1" applyFill="1" applyBorder="1" applyAlignment="1">
      <alignment horizontal="center" vertical="center"/>
    </xf>
    <xf numFmtId="0" fontId="23" fillId="6" borderId="88" xfId="0" applyFont="1" applyFill="1" applyBorder="1" applyAlignment="1">
      <alignment horizontal="center" vertical="center"/>
    </xf>
    <xf numFmtId="0" fontId="23" fillId="2" borderId="122" xfId="0" applyFont="1" applyFill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3" fillId="2" borderId="162" xfId="0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110" xfId="0" applyFont="1" applyBorder="1" applyAlignment="1">
      <alignment vertical="center"/>
    </xf>
    <xf numFmtId="0" fontId="23" fillId="0" borderId="77" xfId="0" applyFont="1" applyBorder="1" applyAlignment="1">
      <alignment vertical="center"/>
    </xf>
    <xf numFmtId="0" fontId="23" fillId="0" borderId="101" xfId="0" applyFont="1" applyBorder="1" applyAlignment="1">
      <alignment vertical="center"/>
    </xf>
    <xf numFmtId="0" fontId="23" fillId="2" borderId="83" xfId="0" applyFont="1" applyFill="1" applyBorder="1" applyAlignment="1">
      <alignment horizontal="left" vertical="center"/>
    </xf>
    <xf numFmtId="0" fontId="23" fillId="2" borderId="96" xfId="0" applyFont="1" applyFill="1" applyBorder="1" applyAlignment="1">
      <alignment horizontal="left" vertical="center"/>
    </xf>
    <xf numFmtId="0" fontId="23" fillId="2" borderId="83" xfId="0" applyFont="1" applyFill="1" applyBorder="1" applyAlignment="1">
      <alignment horizontal="center" vertical="center"/>
    </xf>
    <xf numFmtId="0" fontId="23" fillId="0" borderId="83" xfId="0" applyFont="1" applyBorder="1" applyAlignment="1">
      <alignment horizontal="left" vertical="center"/>
    </xf>
    <xf numFmtId="0" fontId="23" fillId="0" borderId="83" xfId="0" applyFont="1" applyBorder="1" applyAlignment="1">
      <alignment horizontal="center" vertical="center"/>
    </xf>
    <xf numFmtId="0" fontId="20" fillId="0" borderId="0" xfId="0" applyFont="1"/>
    <xf numFmtId="0" fontId="23" fillId="0" borderId="50" xfId="0" applyFont="1" applyBorder="1" applyAlignment="1">
      <alignment horizontal="center" vertical="center"/>
    </xf>
    <xf numFmtId="0" fontId="23" fillId="0" borderId="153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9" fillId="15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4" borderId="1" xfId="0" applyFont="1" applyFill="1" applyBorder="1" applyAlignment="1">
      <alignment horizontal="left" vertical="center"/>
    </xf>
    <xf numFmtId="0" fontId="31" fillId="1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83" xfId="0" applyFont="1" applyFill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38" fillId="0" borderId="0" xfId="0" applyFont="1" applyAlignment="1">
      <alignment horizontal="left" vertical="center" wrapText="1"/>
    </xf>
    <xf numFmtId="0" fontId="37" fillId="4" borderId="1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4" borderId="1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/>
    </xf>
    <xf numFmtId="0" fontId="34" fillId="4" borderId="83" xfId="0" applyFont="1" applyFill="1" applyBorder="1" applyAlignment="1">
      <alignment horizontal="left" vertical="center"/>
    </xf>
    <xf numFmtId="0" fontId="37" fillId="4" borderId="83" xfId="0" applyFont="1" applyFill="1" applyBorder="1" applyAlignment="1">
      <alignment horizontal="left" vertical="center"/>
    </xf>
    <xf numFmtId="0" fontId="34" fillId="0" borderId="0" xfId="0" applyFont="1" applyAlignment="1">
      <alignment horizontal="left"/>
    </xf>
    <xf numFmtId="1" fontId="34" fillId="2" borderId="0" xfId="0" applyNumberFormat="1" applyFont="1" applyFill="1" applyAlignment="1">
      <alignment horizontal="left"/>
    </xf>
    <xf numFmtId="1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71" xfId="0" applyFont="1" applyBorder="1" applyAlignment="1">
      <alignment horizontal="left" vertical="center"/>
    </xf>
    <xf numFmtId="0" fontId="34" fillId="0" borderId="92" xfId="0" applyFont="1" applyBorder="1" applyAlignment="1">
      <alignment horizontal="left" vertical="center"/>
    </xf>
    <xf numFmtId="0" fontId="34" fillId="0" borderId="77" xfId="0" applyFont="1" applyBorder="1" applyAlignment="1">
      <alignment horizontal="left" vertical="center"/>
    </xf>
    <xf numFmtId="0" fontId="34" fillId="0" borderId="73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left"/>
    </xf>
    <xf numFmtId="0" fontId="23" fillId="0" borderId="201" xfId="0" applyFont="1" applyBorder="1" applyAlignment="1">
      <alignment horizontal="left" vertical="center"/>
    </xf>
    <xf numFmtId="0" fontId="23" fillId="2" borderId="199" xfId="0" applyFont="1" applyFill="1" applyBorder="1" applyAlignment="1">
      <alignment horizontal="center" vertical="center"/>
    </xf>
    <xf numFmtId="0" fontId="23" fillId="2" borderId="202" xfId="0" applyFont="1" applyFill="1" applyBorder="1" applyAlignment="1">
      <alignment horizontal="center" vertical="center"/>
    </xf>
    <xf numFmtId="0" fontId="27" fillId="2" borderId="202" xfId="0" applyFont="1" applyFill="1" applyBorder="1" applyAlignment="1">
      <alignment horizontal="center" vertical="center"/>
    </xf>
    <xf numFmtId="0" fontId="23" fillId="0" borderId="203" xfId="0" applyFont="1" applyBorder="1" applyAlignment="1">
      <alignment horizontal="center" vertical="center"/>
    </xf>
    <xf numFmtId="0" fontId="23" fillId="0" borderId="155" xfId="0" applyFont="1" applyBorder="1" applyAlignment="1">
      <alignment horizontal="left" vertical="center"/>
    </xf>
    <xf numFmtId="0" fontId="23" fillId="0" borderId="156" xfId="0" applyFont="1" applyBorder="1" applyAlignment="1">
      <alignment horizontal="center" vertical="center"/>
    </xf>
    <xf numFmtId="49" fontId="23" fillId="0" borderId="155" xfId="0" applyNumberFormat="1" applyFont="1" applyBorder="1" applyAlignment="1">
      <alignment horizontal="center" vertical="center"/>
    </xf>
    <xf numFmtId="0" fontId="23" fillId="0" borderId="157" xfId="0" applyFont="1" applyBorder="1" applyAlignment="1">
      <alignment horizontal="center" vertical="center"/>
    </xf>
    <xf numFmtId="0" fontId="23" fillId="0" borderId="156" xfId="0" applyFont="1" applyBorder="1" applyAlignment="1">
      <alignment horizontal="left" vertical="center"/>
    </xf>
    <xf numFmtId="0" fontId="23" fillId="2" borderId="155" xfId="0" applyFont="1" applyFill="1" applyBorder="1" applyAlignment="1">
      <alignment horizontal="center" vertical="center"/>
    </xf>
    <xf numFmtId="0" fontId="23" fillId="0" borderId="157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49" fontId="23" fillId="0" borderId="50" xfId="0" applyNumberFormat="1" applyFont="1" applyBorder="1" applyAlignment="1">
      <alignment horizontal="center" vertical="center"/>
    </xf>
    <xf numFmtId="49" fontId="23" fillId="11" borderId="49" xfId="0" applyNumberFormat="1" applyFont="1" applyFill="1" applyBorder="1" applyAlignment="1">
      <alignment horizontal="center" vertical="center"/>
    </xf>
    <xf numFmtId="0" fontId="23" fillId="10" borderId="66" xfId="0" applyFont="1" applyFill="1" applyBorder="1" applyAlignment="1">
      <alignment horizontal="center" vertical="center"/>
    </xf>
    <xf numFmtId="0" fontId="23" fillId="0" borderId="195" xfId="0" applyFont="1" applyBorder="1" applyAlignment="1">
      <alignment horizontal="left" vertical="center"/>
    </xf>
    <xf numFmtId="0" fontId="23" fillId="2" borderId="194" xfId="0" applyFont="1" applyFill="1" applyBorder="1" applyAlignment="1">
      <alignment horizontal="center" vertical="center"/>
    </xf>
    <xf numFmtId="0" fontId="23" fillId="2" borderId="197" xfId="0" applyFont="1" applyFill="1" applyBorder="1" applyAlignment="1">
      <alignment horizontal="center" vertical="center"/>
    </xf>
    <xf numFmtId="0" fontId="27" fillId="2" borderId="197" xfId="0" applyFont="1" applyFill="1" applyBorder="1" applyAlignment="1">
      <alignment horizontal="center" vertical="center"/>
    </xf>
    <xf numFmtId="0" fontId="23" fillId="0" borderId="191" xfId="0" applyFont="1" applyBorder="1" applyAlignment="1">
      <alignment horizontal="center" vertical="center"/>
    </xf>
    <xf numFmtId="0" fontId="23" fillId="0" borderId="152" xfId="0" applyFont="1" applyBorder="1" applyAlignment="1">
      <alignment horizontal="left" vertical="center"/>
    </xf>
    <xf numFmtId="0" fontId="23" fillId="2" borderId="154" xfId="0" applyFont="1" applyFill="1" applyBorder="1" applyAlignment="1">
      <alignment horizontal="center" vertical="center"/>
    </xf>
    <xf numFmtId="0" fontId="23" fillId="0" borderId="153" xfId="0" applyFont="1" applyBorder="1" applyAlignment="1">
      <alignment vertical="center"/>
    </xf>
    <xf numFmtId="0" fontId="23" fillId="0" borderId="191" xfId="0" applyFont="1" applyBorder="1" applyAlignment="1">
      <alignment horizontal="left" vertical="center"/>
    </xf>
    <xf numFmtId="0" fontId="23" fillId="2" borderId="190" xfId="0" applyFont="1" applyFill="1" applyBorder="1" applyAlignment="1">
      <alignment horizontal="center" vertical="center"/>
    </xf>
    <xf numFmtId="0" fontId="23" fillId="0" borderId="159" xfId="0" applyFont="1" applyBorder="1" applyAlignment="1">
      <alignment horizontal="left" vertical="center"/>
    </xf>
    <xf numFmtId="0" fontId="23" fillId="0" borderId="162" xfId="0" applyFont="1" applyBorder="1" applyAlignment="1">
      <alignment horizontal="left" vertical="center"/>
    </xf>
    <xf numFmtId="0" fontId="23" fillId="0" borderId="164" xfId="0" applyFont="1" applyBorder="1" applyAlignment="1">
      <alignment horizontal="left" vertical="center"/>
    </xf>
    <xf numFmtId="0" fontId="23" fillId="0" borderId="163" xfId="0" applyFont="1" applyBorder="1" applyAlignment="1">
      <alignment horizontal="center" vertical="center"/>
    </xf>
    <xf numFmtId="0" fontId="23" fillId="0" borderId="176" xfId="0" applyFont="1" applyBorder="1" applyAlignment="1">
      <alignment horizontal="center" vertical="center"/>
    </xf>
    <xf numFmtId="0" fontId="23" fillId="0" borderId="165" xfId="0" applyFont="1" applyBorder="1" applyAlignment="1">
      <alignment horizontal="center" vertical="center"/>
    </xf>
    <xf numFmtId="49" fontId="23" fillId="0" borderId="113" xfId="0" applyNumberFormat="1" applyFont="1" applyBorder="1" applyAlignment="1">
      <alignment horizontal="left" vertical="center"/>
    </xf>
    <xf numFmtId="49" fontId="23" fillId="0" borderId="113" xfId="0" applyNumberFormat="1" applyFont="1" applyBorder="1" applyAlignment="1">
      <alignment vertical="center"/>
    </xf>
    <xf numFmtId="0" fontId="23" fillId="2" borderId="117" xfId="0" applyFont="1" applyFill="1" applyBorder="1" applyAlignment="1">
      <alignment horizontal="left" vertical="center"/>
    </xf>
    <xf numFmtId="0" fontId="23" fillId="2" borderId="159" xfId="0" applyFont="1" applyFill="1" applyBorder="1" applyAlignment="1">
      <alignment horizontal="left" vertical="center"/>
    </xf>
    <xf numFmtId="0" fontId="23" fillId="0" borderId="168" xfId="0" applyFont="1" applyBorder="1" applyAlignment="1">
      <alignment horizontal="center" vertical="center"/>
    </xf>
    <xf numFmtId="49" fontId="23" fillId="0" borderId="106" xfId="0" applyNumberFormat="1" applyFont="1" applyBorder="1" applyAlignment="1">
      <alignment horizontal="left" vertical="center"/>
    </xf>
    <xf numFmtId="0" fontId="23" fillId="2" borderId="162" xfId="0" applyFont="1" applyFill="1" applyBorder="1" applyAlignment="1">
      <alignment horizontal="left" vertical="center"/>
    </xf>
    <xf numFmtId="0" fontId="23" fillId="0" borderId="169" xfId="0" applyFont="1" applyBorder="1" applyAlignment="1">
      <alignment horizontal="center" vertical="center"/>
    </xf>
    <xf numFmtId="49" fontId="23" fillId="0" borderId="89" xfId="0" applyNumberFormat="1" applyFont="1" applyBorder="1" applyAlignment="1">
      <alignment horizontal="left" vertical="center"/>
    </xf>
    <xf numFmtId="0" fontId="23" fillId="2" borderId="164" xfId="0" applyFont="1" applyFill="1" applyBorder="1" applyAlignment="1">
      <alignment horizontal="left" vertical="center"/>
    </xf>
    <xf numFmtId="0" fontId="23" fillId="0" borderId="171" xfId="0" applyFont="1" applyBorder="1" applyAlignment="1">
      <alignment horizontal="center" vertical="center"/>
    </xf>
    <xf numFmtId="49" fontId="23" fillId="0" borderId="101" xfId="0" applyNumberFormat="1" applyFont="1" applyBorder="1" applyAlignment="1">
      <alignment horizontal="left" vertical="center"/>
    </xf>
    <xf numFmtId="0" fontId="23" fillId="0" borderId="175" xfId="0" applyFont="1" applyBorder="1" applyAlignment="1">
      <alignment horizontal="center" vertical="center"/>
    </xf>
    <xf numFmtId="49" fontId="23" fillId="0" borderId="102" xfId="0" applyNumberFormat="1" applyFont="1" applyBorder="1" applyAlignment="1">
      <alignment horizontal="left" vertical="center"/>
    </xf>
    <xf numFmtId="0" fontId="23" fillId="0" borderId="177" xfId="0" applyFont="1" applyBorder="1" applyAlignment="1">
      <alignment horizontal="center" vertical="center"/>
    </xf>
    <xf numFmtId="49" fontId="23" fillId="0" borderId="90" xfId="0" applyNumberFormat="1" applyFont="1" applyBorder="1" applyAlignment="1">
      <alignment horizontal="left" vertical="center"/>
    </xf>
    <xf numFmtId="0" fontId="23" fillId="2" borderId="167" xfId="0" applyFont="1" applyFill="1" applyBorder="1" applyAlignment="1">
      <alignment horizontal="left" vertical="center"/>
    </xf>
    <xf numFmtId="0" fontId="23" fillId="0" borderId="182" xfId="0" applyFont="1" applyBorder="1" applyAlignment="1">
      <alignment horizontal="center" vertical="center"/>
    </xf>
    <xf numFmtId="49" fontId="23" fillId="0" borderId="99" xfId="0" applyNumberFormat="1" applyFont="1" applyBorder="1" applyAlignment="1">
      <alignment horizontal="left" vertical="center"/>
    </xf>
    <xf numFmtId="49" fontId="23" fillId="0" borderId="86" xfId="0" applyNumberFormat="1" applyFont="1" applyBorder="1" applyAlignment="1">
      <alignment horizontal="left" vertical="center"/>
    </xf>
    <xf numFmtId="49" fontId="23" fillId="0" borderId="107" xfId="0" applyNumberFormat="1" applyFont="1" applyBorder="1" applyAlignment="1">
      <alignment horizontal="left" vertical="center"/>
    </xf>
    <xf numFmtId="49" fontId="23" fillId="0" borderId="108" xfId="0" applyNumberFormat="1" applyFont="1" applyBorder="1" applyAlignment="1">
      <alignment horizontal="left" vertical="center"/>
    </xf>
    <xf numFmtId="49" fontId="23" fillId="0" borderId="83" xfId="0" applyNumberFormat="1" applyFont="1" applyBorder="1" applyAlignment="1">
      <alignment horizontal="left" vertical="center"/>
    </xf>
    <xf numFmtId="49" fontId="23" fillId="0" borderId="121" xfId="0" applyNumberFormat="1" applyFont="1" applyBorder="1" applyAlignment="1">
      <alignment horizontal="left" vertical="center"/>
    </xf>
    <xf numFmtId="0" fontId="23" fillId="2" borderId="181" xfId="0" applyFont="1" applyFill="1" applyBorder="1" applyAlignment="1">
      <alignment horizontal="center" vertical="center"/>
    </xf>
    <xf numFmtId="49" fontId="23" fillId="2" borderId="107" xfId="0" applyNumberFormat="1" applyFont="1" applyFill="1" applyBorder="1" applyAlignment="1">
      <alignment horizontal="left" vertical="center"/>
    </xf>
    <xf numFmtId="0" fontId="23" fillId="2" borderId="173" xfId="0" applyFont="1" applyFill="1" applyBorder="1" applyAlignment="1">
      <alignment horizontal="center" vertical="center"/>
    </xf>
    <xf numFmtId="49" fontId="23" fillId="2" borderId="86" xfId="0" applyNumberFormat="1" applyFont="1" applyFill="1" applyBorder="1" applyAlignment="1">
      <alignment horizontal="left" vertical="center"/>
    </xf>
    <xf numFmtId="164" fontId="23" fillId="0" borderId="116" xfId="0" applyNumberFormat="1" applyFont="1" applyBorder="1" applyAlignment="1">
      <alignment horizontal="left" vertical="center"/>
    </xf>
    <xf numFmtId="49" fontId="23" fillId="0" borderId="125" xfId="0" applyNumberFormat="1" applyFont="1" applyBorder="1" applyAlignment="1">
      <alignment horizontal="left" vertical="center"/>
    </xf>
    <xf numFmtId="49" fontId="23" fillId="0" borderId="114" xfId="0" applyNumberFormat="1" applyFont="1" applyBorder="1" applyAlignment="1">
      <alignment horizontal="left" vertical="center"/>
    </xf>
    <xf numFmtId="49" fontId="23" fillId="0" borderId="110" xfId="0" applyNumberFormat="1" applyFont="1" applyBorder="1" applyAlignment="1">
      <alignment horizontal="left" vertical="center"/>
    </xf>
    <xf numFmtId="49" fontId="23" fillId="0" borderId="123" xfId="0" applyNumberFormat="1" applyFont="1" applyBorder="1" applyAlignment="1">
      <alignment horizontal="left" vertical="center"/>
    </xf>
    <xf numFmtId="49" fontId="23" fillId="0" borderId="124" xfId="0" applyNumberFormat="1" applyFont="1" applyBorder="1" applyAlignment="1">
      <alignment horizontal="left" vertical="center"/>
    </xf>
    <xf numFmtId="164" fontId="23" fillId="2" borderId="116" xfId="0" applyNumberFormat="1" applyFont="1" applyFill="1" applyBorder="1" applyAlignment="1">
      <alignment horizontal="left" vertical="center"/>
    </xf>
    <xf numFmtId="49" fontId="23" fillId="2" borderId="113" xfId="0" applyNumberFormat="1" applyFont="1" applyFill="1" applyBorder="1" applyAlignment="1">
      <alignment horizontal="left" vertical="center"/>
    </xf>
    <xf numFmtId="49" fontId="23" fillId="2" borderId="112" xfId="0" applyNumberFormat="1" applyFont="1" applyFill="1" applyBorder="1" applyAlignment="1">
      <alignment horizontal="left" vertical="center"/>
    </xf>
    <xf numFmtId="0" fontId="23" fillId="2" borderId="175" xfId="0" applyFont="1" applyFill="1" applyBorder="1" applyAlignment="1">
      <alignment horizontal="center" vertical="center"/>
    </xf>
    <xf numFmtId="49" fontId="23" fillId="2" borderId="114" xfId="0" applyNumberFormat="1" applyFont="1" applyFill="1" applyBorder="1" applyAlignment="1">
      <alignment horizontal="left" vertical="center"/>
    </xf>
    <xf numFmtId="49" fontId="23" fillId="0" borderId="86" xfId="0" applyNumberFormat="1" applyFont="1" applyBorder="1" applyAlignment="1">
      <alignment vertical="center"/>
    </xf>
    <xf numFmtId="49" fontId="23" fillId="0" borderId="99" xfId="0" applyNumberFormat="1" applyFont="1" applyBorder="1" applyAlignment="1">
      <alignment vertical="center"/>
    </xf>
    <xf numFmtId="49" fontId="23" fillId="0" borderId="112" xfId="0" applyNumberFormat="1" applyFont="1" applyBorder="1" applyAlignment="1">
      <alignment vertical="center"/>
    </xf>
    <xf numFmtId="0" fontId="23" fillId="0" borderId="171" xfId="0" quotePrefix="1" applyFont="1" applyBorder="1" applyAlignment="1">
      <alignment horizontal="center" vertical="center"/>
    </xf>
    <xf numFmtId="0" fontId="23" fillId="0" borderId="181" xfId="0" applyFont="1" applyBorder="1" applyAlignment="1">
      <alignment horizontal="center" vertical="center"/>
    </xf>
    <xf numFmtId="164" fontId="23" fillId="0" borderId="164" xfId="0" applyNumberFormat="1" applyFont="1" applyBorder="1" applyAlignment="1">
      <alignment horizontal="left" vertical="center"/>
    </xf>
    <xf numFmtId="49" fontId="23" fillId="0" borderId="89" xfId="0" applyNumberFormat="1" applyFont="1" applyBorder="1" applyAlignment="1">
      <alignment vertical="center"/>
    </xf>
    <xf numFmtId="49" fontId="23" fillId="0" borderId="102" xfId="0" applyNumberFormat="1" applyFont="1" applyBorder="1" applyAlignment="1">
      <alignment vertical="center"/>
    </xf>
    <xf numFmtId="164" fontId="23" fillId="2" borderId="115" xfId="0" applyNumberFormat="1" applyFont="1" applyFill="1" applyBorder="1" applyAlignment="1">
      <alignment horizontal="left" vertical="center"/>
    </xf>
    <xf numFmtId="164" fontId="23" fillId="2" borderId="162" xfId="0" applyNumberFormat="1" applyFont="1" applyFill="1" applyBorder="1" applyAlignment="1">
      <alignment horizontal="left" vertical="center"/>
    </xf>
    <xf numFmtId="164" fontId="23" fillId="2" borderId="164" xfId="0" applyNumberFormat="1" applyFont="1" applyFill="1" applyBorder="1" applyAlignment="1">
      <alignment horizontal="left" vertical="center"/>
    </xf>
    <xf numFmtId="49" fontId="23" fillId="0" borderId="114" xfId="0" applyNumberFormat="1" applyFont="1" applyBorder="1" applyAlignment="1">
      <alignment vertical="center"/>
    </xf>
    <xf numFmtId="49" fontId="23" fillId="0" borderId="107" xfId="0" applyNumberFormat="1" applyFont="1" applyBorder="1" applyAlignment="1">
      <alignment vertical="center"/>
    </xf>
    <xf numFmtId="0" fontId="23" fillId="0" borderId="169" xfId="0" applyFont="1" applyBorder="1" applyAlignment="1">
      <alignment horizontal="left" vertical="center"/>
    </xf>
    <xf numFmtId="0" fontId="23" fillId="0" borderId="171" xfId="0" applyFont="1" applyBorder="1" applyAlignment="1">
      <alignment horizontal="left" vertical="center"/>
    </xf>
    <xf numFmtId="0" fontId="23" fillId="2" borderId="100" xfId="0" applyFont="1" applyFill="1" applyBorder="1" applyAlignment="1">
      <alignment horizontal="right" vertical="center"/>
    </xf>
    <xf numFmtId="49" fontId="23" fillId="0" borderId="111" xfId="0" applyNumberFormat="1" applyFont="1" applyBorder="1" applyAlignment="1">
      <alignment horizontal="left" vertical="center"/>
    </xf>
    <xf numFmtId="49" fontId="23" fillId="0" borderId="105" xfId="0" applyNumberFormat="1" applyFont="1" applyBorder="1" applyAlignment="1">
      <alignment horizontal="left" vertical="center"/>
    </xf>
    <xf numFmtId="0" fontId="23" fillId="0" borderId="103" xfId="0" applyFont="1" applyBorder="1" applyAlignment="1">
      <alignment horizontal="center" vertical="center"/>
    </xf>
    <xf numFmtId="0" fontId="23" fillId="0" borderId="120" xfId="0" applyFont="1" applyBorder="1" applyAlignment="1">
      <alignment horizontal="center" vertical="center"/>
    </xf>
    <xf numFmtId="49" fontId="23" fillId="0" borderId="112" xfId="0" applyNumberFormat="1" applyFont="1" applyBorder="1" applyAlignment="1">
      <alignment horizontal="left" vertical="center"/>
    </xf>
    <xf numFmtId="1" fontId="23" fillId="0" borderId="123" xfId="0" applyNumberFormat="1" applyFont="1" applyBorder="1" applyAlignment="1">
      <alignment horizontal="center" vertical="center"/>
    </xf>
    <xf numFmtId="0" fontId="23" fillId="2" borderId="120" xfId="0" applyFont="1" applyFill="1" applyBorder="1" applyAlignment="1">
      <alignment horizontal="center" vertical="center"/>
    </xf>
    <xf numFmtId="1" fontId="23" fillId="0" borderId="124" xfId="0" applyNumberFormat="1" applyFont="1" applyBorder="1" applyAlignment="1">
      <alignment horizontal="center" vertical="center"/>
    </xf>
    <xf numFmtId="0" fontId="23" fillId="0" borderId="100" xfId="0" quotePrefix="1" applyFont="1" applyBorder="1" applyAlignment="1">
      <alignment horizontal="center" vertical="center"/>
    </xf>
    <xf numFmtId="0" fontId="23" fillId="2" borderId="159" xfId="0" applyFont="1" applyFill="1" applyBorder="1" applyAlignment="1">
      <alignment vertical="center"/>
    </xf>
    <xf numFmtId="0" fontId="28" fillId="2" borderId="159" xfId="0" applyFont="1" applyFill="1" applyBorder="1" applyAlignment="1">
      <alignment horizontal="left" vertical="center"/>
    </xf>
    <xf numFmtId="0" fontId="28" fillId="0" borderId="170" xfId="0" applyFont="1" applyBorder="1" applyAlignment="1">
      <alignment horizontal="left" vertical="center"/>
    </xf>
    <xf numFmtId="0" fontId="28" fillId="0" borderId="172" xfId="0" applyFont="1" applyBorder="1" applyAlignment="1">
      <alignment horizontal="left" vertical="center"/>
    </xf>
    <xf numFmtId="0" fontId="28" fillId="2" borderId="162" xfId="0" applyFont="1" applyFill="1" applyBorder="1" applyAlignment="1">
      <alignment vertical="center"/>
    </xf>
    <xf numFmtId="0" fontId="28" fillId="2" borderId="170" xfId="0" applyFont="1" applyFill="1" applyBorder="1" applyAlignment="1">
      <alignment horizontal="left" vertical="center"/>
    </xf>
    <xf numFmtId="0" fontId="28" fillId="0" borderId="174" xfId="0" applyFont="1" applyBorder="1" applyAlignment="1">
      <alignment horizontal="left" vertical="center"/>
    </xf>
    <xf numFmtId="0" fontId="28" fillId="2" borderId="164" xfId="0" applyFont="1" applyFill="1" applyBorder="1" applyAlignment="1">
      <alignment horizontal="left" vertical="center"/>
    </xf>
    <xf numFmtId="0" fontId="28" fillId="2" borderId="162" xfId="0" applyFont="1" applyFill="1" applyBorder="1" applyAlignment="1">
      <alignment horizontal="center" vertical="center"/>
    </xf>
    <xf numFmtId="0" fontId="29" fillId="0" borderId="167" xfId="0" applyFont="1" applyBorder="1" applyAlignment="1">
      <alignment horizontal="center" vertical="center"/>
    </xf>
    <xf numFmtId="0" fontId="29" fillId="2" borderId="164" xfId="0" applyFont="1" applyFill="1" applyBorder="1" applyAlignment="1">
      <alignment horizontal="center" vertical="center"/>
    </xf>
    <xf numFmtId="0" fontId="28" fillId="0" borderId="162" xfId="0" applyFont="1" applyBorder="1" applyAlignment="1">
      <alignment horizontal="center" vertical="center"/>
    </xf>
    <xf numFmtId="0" fontId="28" fillId="0" borderId="172" xfId="0" applyFont="1" applyBorder="1" applyAlignment="1">
      <alignment horizontal="center" vertical="center"/>
    </xf>
    <xf numFmtId="0" fontId="29" fillId="2" borderId="159" xfId="0" applyFont="1" applyFill="1" applyBorder="1" applyAlignment="1">
      <alignment horizontal="center" vertical="center"/>
    </xf>
    <xf numFmtId="0" fontId="28" fillId="2" borderId="162" xfId="0" applyFont="1" applyFill="1" applyBorder="1" applyAlignment="1">
      <alignment horizontal="left" vertical="center"/>
    </xf>
    <xf numFmtId="0" fontId="28" fillId="0" borderId="186" xfId="0" applyFont="1" applyBorder="1" applyAlignment="1">
      <alignment horizontal="left" vertical="center"/>
    </xf>
    <xf numFmtId="0" fontId="28" fillId="0" borderId="164" xfId="0" applyFont="1" applyBorder="1" applyAlignment="1">
      <alignment horizontal="left" vertical="center"/>
    </xf>
    <xf numFmtId="0" fontId="29" fillId="2" borderId="162" xfId="0" applyFont="1" applyFill="1" applyBorder="1" applyAlignment="1">
      <alignment horizontal="center" vertical="center"/>
    </xf>
    <xf numFmtId="0" fontId="28" fillId="0" borderId="159" xfId="0" applyFont="1" applyBorder="1" applyAlignment="1">
      <alignment horizontal="left" vertical="center"/>
    </xf>
    <xf numFmtId="0" fontId="28" fillId="0" borderId="162" xfId="0" applyFont="1" applyBorder="1" applyAlignment="1">
      <alignment horizontal="left" vertical="center"/>
    </xf>
    <xf numFmtId="0" fontId="29" fillId="2" borderId="178" xfId="0" applyFont="1" applyFill="1" applyBorder="1" applyAlignment="1">
      <alignment horizontal="center" vertical="center"/>
    </xf>
    <xf numFmtId="0" fontId="29" fillId="2" borderId="174" xfId="0" applyFont="1" applyFill="1" applyBorder="1" applyAlignment="1">
      <alignment horizontal="center" vertical="center"/>
    </xf>
    <xf numFmtId="0" fontId="28" fillId="2" borderId="172" xfId="0" applyFont="1" applyFill="1" applyBorder="1" applyAlignment="1">
      <alignment horizontal="left" vertical="center"/>
    </xf>
    <xf numFmtId="0" fontId="28" fillId="2" borderId="172" xfId="0" applyFont="1" applyFill="1" applyBorder="1" applyAlignment="1">
      <alignment vertical="center"/>
    </xf>
    <xf numFmtId="0" fontId="28" fillId="2" borderId="159" xfId="0" applyFont="1" applyFill="1" applyBorder="1" applyAlignment="1">
      <alignment vertical="center"/>
    </xf>
    <xf numFmtId="0" fontId="28" fillId="0" borderId="159" xfId="0" applyFont="1" applyBorder="1" applyAlignment="1">
      <alignment horizontal="center" vertical="center"/>
    </xf>
    <xf numFmtId="0" fontId="28" fillId="0" borderId="164" xfId="0" applyFont="1" applyBorder="1" applyAlignment="1">
      <alignment horizontal="center" vertical="center"/>
    </xf>
    <xf numFmtId="0" fontId="29" fillId="2" borderId="162" xfId="0" applyFont="1" applyFill="1" applyBorder="1" applyAlignment="1">
      <alignment vertical="center"/>
    </xf>
    <xf numFmtId="0" fontId="28" fillId="2" borderId="111" xfId="0" applyFont="1" applyFill="1" applyBorder="1" applyAlignment="1">
      <alignment horizontal="left" vertical="center"/>
    </xf>
    <xf numFmtId="0" fontId="28" fillId="0" borderId="105" xfId="0" applyFont="1" applyBorder="1" applyAlignment="1">
      <alignment horizontal="left" vertical="center"/>
    </xf>
    <xf numFmtId="0" fontId="28" fillId="2" borderId="104" xfId="0" applyFont="1" applyFill="1" applyBorder="1" applyAlignment="1">
      <alignment vertical="center"/>
    </xf>
    <xf numFmtId="0" fontId="28" fillId="0" borderId="113" xfId="0" applyFont="1" applyBorder="1" applyAlignment="1">
      <alignment horizontal="left" vertical="center"/>
    </xf>
    <xf numFmtId="0" fontId="28" fillId="2" borderId="121" xfId="0" applyFont="1" applyFill="1" applyBorder="1" applyAlignment="1">
      <alignment horizontal="left" vertical="center"/>
    </xf>
    <xf numFmtId="0" fontId="28" fillId="2" borderId="104" xfId="0" applyFont="1" applyFill="1" applyBorder="1" applyAlignment="1">
      <alignment horizontal="center" vertical="center"/>
    </xf>
    <xf numFmtId="0" fontId="29" fillId="0" borderId="140" xfId="0" applyFont="1" applyBorder="1" applyAlignment="1">
      <alignment horizontal="center" vertical="center"/>
    </xf>
    <xf numFmtId="0" fontId="29" fillId="2" borderId="121" xfId="0" applyFont="1" applyFill="1" applyBorder="1" applyAlignment="1">
      <alignment horizontal="center" vertical="center"/>
    </xf>
    <xf numFmtId="0" fontId="28" fillId="0" borderId="104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vertical="center"/>
    </xf>
    <xf numFmtId="0" fontId="29" fillId="2" borderId="120" xfId="0" applyFont="1" applyFill="1" applyBorder="1" applyAlignment="1">
      <alignment horizontal="center" vertical="center"/>
    </xf>
    <xf numFmtId="0" fontId="28" fillId="2" borderId="104" xfId="0" applyFont="1" applyFill="1" applyBorder="1" applyAlignment="1">
      <alignment horizontal="left" vertical="center"/>
    </xf>
    <xf numFmtId="0" fontId="28" fillId="0" borderId="111" xfId="0" applyFont="1" applyBorder="1" applyAlignment="1">
      <alignment horizontal="left" vertical="center"/>
    </xf>
    <xf numFmtId="0" fontId="28" fillId="14" borderId="105" xfId="0" applyFont="1" applyFill="1" applyBorder="1" applyAlignment="1">
      <alignment horizontal="left" vertical="center"/>
    </xf>
    <xf numFmtId="0" fontId="29" fillId="2" borderId="104" xfId="0" applyFont="1" applyFill="1" applyBorder="1" applyAlignment="1">
      <alignment horizontal="center" vertical="center"/>
    </xf>
    <xf numFmtId="0" fontId="28" fillId="0" borderId="120" xfId="0" applyFont="1" applyBorder="1" applyAlignment="1">
      <alignment horizontal="left" vertical="center"/>
    </xf>
    <xf numFmtId="0" fontId="28" fillId="0" borderId="104" xfId="0" applyFont="1" applyBorder="1" applyAlignment="1">
      <alignment horizontal="left" vertical="center"/>
    </xf>
    <xf numFmtId="0" fontId="28" fillId="14" borderId="110" xfId="0" applyFont="1" applyFill="1" applyBorder="1" applyAlignment="1">
      <alignment horizontal="left" vertical="center"/>
    </xf>
    <xf numFmtId="0" fontId="29" fillId="2" borderId="112" xfId="0" applyFont="1" applyFill="1" applyBorder="1" applyAlignment="1">
      <alignment horizontal="center" vertical="center"/>
    </xf>
    <xf numFmtId="0" fontId="29" fillId="2" borderId="113" xfId="0" applyFont="1" applyFill="1" applyBorder="1" applyAlignment="1">
      <alignment horizontal="center" vertical="center"/>
    </xf>
    <xf numFmtId="0" fontId="29" fillId="2" borderId="114" xfId="0" applyFont="1" applyFill="1" applyBorder="1" applyAlignment="1">
      <alignment horizontal="center" vertical="center"/>
    </xf>
    <xf numFmtId="0" fontId="28" fillId="2" borderId="111" xfId="0" applyFont="1" applyFill="1" applyBorder="1" applyAlignment="1">
      <alignment vertical="center"/>
    </xf>
    <xf numFmtId="0" fontId="28" fillId="2" borderId="110" xfId="0" applyFont="1" applyFill="1" applyBorder="1" applyAlignment="1">
      <alignment vertical="center"/>
    </xf>
    <xf numFmtId="0" fontId="28" fillId="0" borderId="121" xfId="0" applyFont="1" applyBorder="1" applyAlignment="1">
      <alignment horizontal="left" vertical="center"/>
    </xf>
    <xf numFmtId="0" fontId="29" fillId="2" borderId="110" xfId="0" applyFont="1" applyFill="1" applyBorder="1" applyAlignment="1">
      <alignment horizontal="center" vertical="center"/>
    </xf>
    <xf numFmtId="0" fontId="28" fillId="2" borderId="120" xfId="0" applyFont="1" applyFill="1" applyBorder="1" applyAlignment="1">
      <alignment vertical="center"/>
    </xf>
    <xf numFmtId="0" fontId="28" fillId="0" borderId="120" xfId="0" applyFont="1" applyBorder="1" applyAlignment="1">
      <alignment horizontal="center" vertical="center"/>
    </xf>
    <xf numFmtId="0" fontId="28" fillId="0" borderId="121" xfId="0" applyFont="1" applyBorder="1" applyAlignment="1">
      <alignment horizontal="center" vertical="center"/>
    </xf>
    <xf numFmtId="0" fontId="29" fillId="2" borderId="104" xfId="0" applyFont="1" applyFill="1" applyBorder="1" applyAlignment="1">
      <alignment vertical="center"/>
    </xf>
    <xf numFmtId="0" fontId="23" fillId="0" borderId="168" xfId="0" applyFont="1" applyBorder="1" applyAlignment="1">
      <alignment horizontal="left" vertical="center"/>
    </xf>
    <xf numFmtId="49" fontId="23" fillId="2" borderId="109" xfId="0" applyNumberFormat="1" applyFont="1" applyFill="1" applyBorder="1" applyAlignment="1">
      <alignment horizontal="center" vertical="center"/>
    </xf>
    <xf numFmtId="49" fontId="23" fillId="0" borderId="90" xfId="0" applyNumberFormat="1" applyFont="1" applyBorder="1" applyAlignment="1">
      <alignment vertical="center"/>
    </xf>
    <xf numFmtId="49" fontId="23" fillId="0" borderId="100" xfId="0" applyNumberFormat="1" applyFont="1" applyBorder="1" applyAlignment="1">
      <alignment vertical="center"/>
    </xf>
    <xf numFmtId="49" fontId="23" fillId="0" borderId="100" xfId="0" applyNumberFormat="1" applyFont="1" applyBorder="1" applyAlignment="1">
      <alignment horizontal="left" vertical="center"/>
    </xf>
    <xf numFmtId="0" fontId="23" fillId="2" borderId="116" xfId="0" applyFont="1" applyFill="1" applyBorder="1" applyAlignment="1">
      <alignment horizontal="left" vertical="center"/>
    </xf>
    <xf numFmtId="0" fontId="48" fillId="0" borderId="83" xfId="2"/>
    <xf numFmtId="0" fontId="49" fillId="0" borderId="83" xfId="2" applyFont="1" applyAlignment="1">
      <alignment vertical="center"/>
    </xf>
    <xf numFmtId="0" fontId="48" fillId="0" borderId="83" xfId="2" applyAlignment="1">
      <alignment vertical="center"/>
    </xf>
    <xf numFmtId="0" fontId="50" fillId="0" borderId="83" xfId="2" applyFont="1" applyAlignment="1">
      <alignment vertical="center"/>
    </xf>
    <xf numFmtId="0" fontId="47" fillId="0" borderId="83" xfId="2" applyFont="1" applyAlignment="1">
      <alignment vertical="center"/>
    </xf>
    <xf numFmtId="0" fontId="47" fillId="15" borderId="83" xfId="2" applyFont="1" applyFill="1" applyAlignment="1">
      <alignment horizontal="left" vertical="center"/>
    </xf>
    <xf numFmtId="0" fontId="51" fillId="0" borderId="83" xfId="2" applyFont="1" applyAlignment="1">
      <alignment vertical="center"/>
    </xf>
    <xf numFmtId="0" fontId="52" fillId="0" borderId="83" xfId="2" applyFont="1" applyAlignment="1">
      <alignment vertical="center"/>
    </xf>
    <xf numFmtId="164" fontId="30" fillId="15" borderId="158" xfId="3" applyNumberFormat="1" applyFont="1" applyFill="1" applyBorder="1" applyAlignment="1">
      <alignment horizontal="left" vertical="center"/>
    </xf>
    <xf numFmtId="0" fontId="30" fillId="15" borderId="127" xfId="3" applyFont="1" applyFill="1" applyBorder="1" applyAlignment="1">
      <alignment horizontal="left" vertical="center"/>
    </xf>
    <xf numFmtId="0" fontId="53" fillId="0" borderId="83" xfId="2" applyFont="1" applyAlignment="1">
      <alignment vertical="center"/>
    </xf>
    <xf numFmtId="0" fontId="23" fillId="20" borderId="90" xfId="0" applyFont="1" applyFill="1" applyBorder="1" applyAlignment="1">
      <alignment horizontal="center" vertical="center"/>
    </xf>
    <xf numFmtId="0" fontId="23" fillId="19" borderId="113" xfId="0" applyFont="1" applyFill="1" applyBorder="1" applyAlignment="1">
      <alignment horizontal="center" vertical="center"/>
    </xf>
    <xf numFmtId="0" fontId="23" fillId="20" borderId="101" xfId="0" applyFont="1" applyFill="1" applyBorder="1" applyAlignment="1">
      <alignment horizontal="center" vertical="center"/>
    </xf>
    <xf numFmtId="0" fontId="23" fillId="20" borderId="114" xfId="0" applyFont="1" applyFill="1" applyBorder="1" applyAlignment="1">
      <alignment horizontal="center" vertical="center"/>
    </xf>
    <xf numFmtId="1" fontId="23" fillId="2" borderId="109" xfId="0" applyNumberFormat="1" applyFont="1" applyFill="1" applyBorder="1" applyAlignment="1">
      <alignment horizontal="center" vertical="center"/>
    </xf>
    <xf numFmtId="0" fontId="33" fillId="0" borderId="83" xfId="0" applyFont="1" applyBorder="1" applyAlignment="1">
      <alignment vertical="center"/>
    </xf>
    <xf numFmtId="0" fontId="28" fillId="2" borderId="179" xfId="0" applyFont="1" applyFill="1" applyBorder="1" applyAlignment="1">
      <alignment horizontal="left" vertical="center"/>
    </xf>
    <xf numFmtId="0" fontId="28" fillId="2" borderId="114" xfId="0" applyFont="1" applyFill="1" applyBorder="1" applyAlignment="1">
      <alignment horizontal="left" vertical="center"/>
    </xf>
    <xf numFmtId="0" fontId="23" fillId="19" borderId="90" xfId="0" applyFont="1" applyFill="1" applyBorder="1" applyAlignment="1">
      <alignment horizontal="center" vertical="center"/>
    </xf>
    <xf numFmtId="0" fontId="23" fillId="19" borderId="101" xfId="0" applyFont="1" applyFill="1" applyBorder="1" applyAlignment="1">
      <alignment horizontal="center" vertical="center"/>
    </xf>
    <xf numFmtId="0" fontId="23" fillId="19" borderId="114" xfId="0" applyFont="1" applyFill="1" applyBorder="1" applyAlignment="1">
      <alignment horizontal="center" vertical="center"/>
    </xf>
    <xf numFmtId="165" fontId="23" fillId="0" borderId="111" xfId="0" applyNumberFormat="1" applyFont="1" applyBorder="1" applyAlignment="1">
      <alignment horizontal="center" vertical="center"/>
    </xf>
    <xf numFmtId="0" fontId="23" fillId="22" borderId="90" xfId="0" applyFont="1" applyFill="1" applyBorder="1" applyAlignment="1">
      <alignment horizontal="center" vertical="center"/>
    </xf>
    <xf numFmtId="0" fontId="23" fillId="22" borderId="100" xfId="0" applyFont="1" applyFill="1" applyBorder="1" applyAlignment="1">
      <alignment horizontal="center" vertical="center"/>
    </xf>
    <xf numFmtId="0" fontId="23" fillId="22" borderId="114" xfId="0" applyFont="1" applyFill="1" applyBorder="1" applyAlignment="1">
      <alignment horizontal="center" vertical="center"/>
    </xf>
    <xf numFmtId="0" fontId="29" fillId="2" borderId="114" xfId="0" applyFont="1" applyFill="1" applyBorder="1" applyAlignment="1">
      <alignment horizontal="left" vertical="center"/>
    </xf>
    <xf numFmtId="0" fontId="23" fillId="21" borderId="90" xfId="0" applyFont="1" applyFill="1" applyBorder="1" applyAlignment="1">
      <alignment horizontal="center" vertical="center"/>
    </xf>
    <xf numFmtId="0" fontId="23" fillId="21" borderId="101" xfId="0" applyFont="1" applyFill="1" applyBorder="1" applyAlignment="1">
      <alignment horizontal="center" vertical="center"/>
    </xf>
    <xf numFmtId="0" fontId="23" fillId="21" borderId="114" xfId="0" applyFont="1" applyFill="1" applyBorder="1" applyAlignment="1">
      <alignment horizontal="center" vertical="center"/>
    </xf>
    <xf numFmtId="0" fontId="23" fillId="2" borderId="141" xfId="0" applyFont="1" applyFill="1" applyBorder="1" applyAlignment="1">
      <alignment horizontal="center" vertical="center"/>
    </xf>
    <xf numFmtId="0" fontId="34" fillId="0" borderId="168" xfId="0" applyFont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34" fillId="0" borderId="169" xfId="0" applyFont="1" applyBorder="1" applyAlignment="1">
      <alignment horizontal="center" vertical="center"/>
    </xf>
    <xf numFmtId="0" fontId="34" fillId="0" borderId="109" xfId="0" applyFont="1" applyBorder="1" applyAlignment="1">
      <alignment horizontal="center" vertical="center"/>
    </xf>
    <xf numFmtId="0" fontId="34" fillId="0" borderId="171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49" fontId="23" fillId="2" borderId="126" xfId="0" applyNumberFormat="1" applyFont="1" applyFill="1" applyBorder="1" applyAlignment="1">
      <alignment horizontal="center" vertical="center"/>
    </xf>
    <xf numFmtId="0" fontId="23" fillId="2" borderId="107" xfId="0" applyFont="1" applyFill="1" applyBorder="1" applyAlignment="1">
      <alignment horizontal="center" vertical="center"/>
    </xf>
    <xf numFmtId="0" fontId="28" fillId="2" borderId="174" xfId="0" applyFont="1" applyFill="1" applyBorder="1" applyAlignment="1">
      <alignment horizontal="left" vertical="center"/>
    </xf>
    <xf numFmtId="0" fontId="23" fillId="23" borderId="109" xfId="0" applyFont="1" applyFill="1" applyBorder="1" applyAlignment="1">
      <alignment horizontal="center" vertical="center"/>
    </xf>
    <xf numFmtId="0" fontId="23" fillId="23" borderId="100" xfId="0" applyFont="1" applyFill="1" applyBorder="1" applyAlignment="1">
      <alignment horizontal="center" vertical="center"/>
    </xf>
    <xf numFmtId="0" fontId="23" fillId="23" borderId="114" xfId="0" applyFont="1" applyFill="1" applyBorder="1" applyAlignment="1">
      <alignment horizontal="center" vertical="center"/>
    </xf>
    <xf numFmtId="49" fontId="36" fillId="2" borderId="112" xfId="0" applyNumberFormat="1" applyFont="1" applyFill="1" applyBorder="1" applyAlignment="1">
      <alignment vertical="center"/>
    </xf>
    <xf numFmtId="49" fontId="36" fillId="2" borderId="112" xfId="0" applyNumberFormat="1" applyFont="1" applyFill="1" applyBorder="1" applyAlignment="1">
      <alignment horizontal="left" vertical="center"/>
    </xf>
    <xf numFmtId="0" fontId="23" fillId="14" borderId="109" xfId="0" applyFont="1" applyFill="1" applyBorder="1" applyAlignment="1">
      <alignment horizontal="center" vertical="center"/>
    </xf>
    <xf numFmtId="0" fontId="23" fillId="19" borderId="112" xfId="0" applyFont="1" applyFill="1" applyBorder="1" applyAlignment="1">
      <alignment horizontal="center" vertical="center"/>
    </xf>
    <xf numFmtId="0" fontId="23" fillId="14" borderId="114" xfId="0" applyFont="1" applyFill="1" applyBorder="1" applyAlignment="1">
      <alignment horizontal="center" vertical="center"/>
    </xf>
    <xf numFmtId="0" fontId="36" fillId="2" borderId="116" xfId="0" applyFont="1" applyFill="1" applyBorder="1" applyAlignment="1">
      <alignment horizontal="left" vertical="center"/>
    </xf>
    <xf numFmtId="0" fontId="36" fillId="2" borderId="164" xfId="0" applyFont="1" applyFill="1" applyBorder="1" applyAlignment="1">
      <alignment vertical="center"/>
    </xf>
    <xf numFmtId="0" fontId="36" fillId="0" borderId="171" xfId="0" applyFont="1" applyBorder="1" applyAlignment="1">
      <alignment horizontal="left" vertical="center"/>
    </xf>
    <xf numFmtId="0" fontId="36" fillId="0" borderId="100" xfId="0" applyFont="1" applyBorder="1" applyAlignment="1">
      <alignment horizontal="center" vertical="center"/>
    </xf>
    <xf numFmtId="0" fontId="36" fillId="0" borderId="100" xfId="0" applyFont="1" applyBorder="1" applyAlignment="1">
      <alignment horizontal="left" vertical="center"/>
    </xf>
    <xf numFmtId="0" fontId="36" fillId="2" borderId="100" xfId="0" applyFont="1" applyFill="1" applyBorder="1" applyAlignment="1">
      <alignment horizontal="center" vertical="center"/>
    </xf>
    <xf numFmtId="0" fontId="36" fillId="2" borderId="100" xfId="0" applyFont="1" applyFill="1" applyBorder="1" applyAlignment="1">
      <alignment horizontal="right" vertical="center"/>
    </xf>
    <xf numFmtId="0" fontId="59" fillId="2" borderId="164" xfId="0" applyFont="1" applyFill="1" applyBorder="1" applyAlignment="1">
      <alignment vertical="center"/>
    </xf>
    <xf numFmtId="0" fontId="59" fillId="2" borderId="121" xfId="0" applyFont="1" applyFill="1" applyBorder="1" applyAlignment="1">
      <alignment vertical="center"/>
    </xf>
    <xf numFmtId="1" fontId="22" fillId="0" borderId="83" xfId="1" applyNumberFormat="1" applyFont="1" applyAlignment="1">
      <alignment horizontal="left" vertical="center"/>
    </xf>
    <xf numFmtId="0" fontId="22" fillId="0" borderId="83" xfId="1" applyFont="1" applyAlignment="1">
      <alignment horizontal="center" vertical="center"/>
    </xf>
    <xf numFmtId="0" fontId="22" fillId="0" borderId="83" xfId="1" applyFont="1" applyAlignment="1">
      <alignment vertical="center"/>
    </xf>
    <xf numFmtId="49" fontId="22" fillId="0" borderId="83" xfId="1" applyNumberFormat="1" applyFont="1" applyAlignment="1">
      <alignment horizontal="left" vertical="center"/>
    </xf>
    <xf numFmtId="1" fontId="22" fillId="0" borderId="83" xfId="1" applyNumberFormat="1" applyFont="1" applyAlignment="1">
      <alignment horizontal="center" vertical="center"/>
    </xf>
    <xf numFmtId="1" fontId="45" fillId="0" borderId="83" xfId="1" applyNumberFormat="1" applyFont="1" applyAlignment="1">
      <alignment horizontal="left" vertical="center"/>
    </xf>
    <xf numFmtId="0" fontId="22" fillId="0" borderId="83" xfId="1" applyFont="1"/>
    <xf numFmtId="0" fontId="30" fillId="15" borderId="83" xfId="1" applyFont="1" applyFill="1" applyAlignment="1">
      <alignment vertical="center"/>
    </xf>
    <xf numFmtId="0" fontId="30" fillId="15" borderId="83" xfId="1" applyFont="1" applyFill="1" applyAlignment="1">
      <alignment horizontal="left" vertical="center" wrapText="1"/>
    </xf>
    <xf numFmtId="0" fontId="23" fillId="2" borderId="109" xfId="1" applyFont="1" applyFill="1" applyBorder="1" applyAlignment="1">
      <alignment horizontal="center" vertical="center"/>
    </xf>
    <xf numFmtId="0" fontId="23" fillId="0" borderId="108" xfId="1" applyFont="1" applyBorder="1" applyAlignment="1">
      <alignment horizontal="center" vertical="center"/>
    </xf>
    <xf numFmtId="0" fontId="23" fillId="2" borderId="162" xfId="1" applyFont="1" applyFill="1" applyBorder="1" applyAlignment="1">
      <alignment horizontal="left" vertical="center"/>
    </xf>
    <xf numFmtId="0" fontId="23" fillId="0" borderId="169" xfId="1" applyFont="1" applyBorder="1" applyAlignment="1">
      <alignment horizontal="center" vertical="center"/>
    </xf>
    <xf numFmtId="0" fontId="23" fillId="2" borderId="90" xfId="1" applyFont="1" applyFill="1" applyBorder="1" applyAlignment="1">
      <alignment horizontal="center" vertical="center"/>
    </xf>
    <xf numFmtId="0" fontId="23" fillId="2" borderId="116" xfId="1" applyFont="1" applyFill="1" applyBorder="1" applyAlignment="1">
      <alignment horizontal="left" vertical="center"/>
    </xf>
    <xf numFmtId="0" fontId="23" fillId="2" borderId="164" xfId="1" applyFont="1" applyFill="1" applyBorder="1" applyAlignment="1">
      <alignment horizontal="left" vertical="center"/>
    </xf>
    <xf numFmtId="0" fontId="23" fillId="0" borderId="100" xfId="1" applyFont="1" applyBorder="1" applyAlignment="1">
      <alignment horizontal="center" vertical="center"/>
    </xf>
    <xf numFmtId="0" fontId="23" fillId="2" borderId="100" xfId="1" applyFont="1" applyFill="1" applyBorder="1" applyAlignment="1">
      <alignment horizontal="center" vertical="center"/>
    </xf>
    <xf numFmtId="0" fontId="23" fillId="0" borderId="115" xfId="1" applyFont="1" applyBorder="1" applyAlignment="1">
      <alignment horizontal="left" vertical="center"/>
    </xf>
    <xf numFmtId="0" fontId="23" fillId="0" borderId="90" xfId="1" applyFont="1" applyBorder="1" applyAlignment="1">
      <alignment horizontal="center" vertical="center"/>
    </xf>
    <xf numFmtId="0" fontId="29" fillId="2" borderId="164" xfId="1" applyFont="1" applyFill="1" applyBorder="1" applyAlignment="1">
      <alignment horizontal="center" vertical="center"/>
    </xf>
    <xf numFmtId="0" fontId="29" fillId="2" borderId="121" xfId="1" applyFont="1" applyFill="1" applyBorder="1" applyAlignment="1">
      <alignment horizontal="center" vertical="center"/>
    </xf>
    <xf numFmtId="49" fontId="23" fillId="0" borderId="83" xfId="1" applyNumberFormat="1" applyFont="1" applyAlignment="1">
      <alignment horizontal="center" vertical="center"/>
    </xf>
    <xf numFmtId="0" fontId="29" fillId="2" borderId="162" xfId="1" applyFont="1" applyFill="1" applyBorder="1" applyAlignment="1">
      <alignment horizontal="center" vertical="center"/>
    </xf>
    <xf numFmtId="0" fontId="29" fillId="2" borderId="104" xfId="1" applyFont="1" applyFill="1" applyBorder="1" applyAlignment="1">
      <alignment horizontal="center" vertical="center"/>
    </xf>
    <xf numFmtId="0" fontId="23" fillId="2" borderId="108" xfId="1" applyFont="1" applyFill="1" applyBorder="1" applyAlignment="1">
      <alignment horizontal="center" vertical="center"/>
    </xf>
    <xf numFmtId="0" fontId="33" fillId="0" borderId="83" xfId="1" applyFont="1" applyAlignment="1">
      <alignment vertical="center"/>
    </xf>
    <xf numFmtId="0" fontId="23" fillId="2" borderId="183" xfId="1" applyFont="1" applyFill="1" applyBorder="1" applyAlignment="1">
      <alignment horizontal="left" vertical="center"/>
    </xf>
    <xf numFmtId="0" fontId="23" fillId="2" borderId="166" xfId="1" applyFont="1" applyFill="1" applyBorder="1" applyAlignment="1">
      <alignment horizontal="left" vertical="center"/>
    </xf>
    <xf numFmtId="0" fontId="23" fillId="0" borderId="180" xfId="1" applyFont="1" applyBorder="1" applyAlignment="1">
      <alignment horizontal="center" vertical="center"/>
    </xf>
    <xf numFmtId="49" fontId="23" fillId="0" borderId="81" xfId="1" applyNumberFormat="1" applyFont="1" applyBorder="1" applyAlignment="1">
      <alignment horizontal="center" vertical="center"/>
    </xf>
    <xf numFmtId="49" fontId="23" fillId="0" borderId="126" xfId="1" applyNumberFormat="1" applyFont="1" applyBorder="1" applyAlignment="1">
      <alignment horizontal="left" vertical="center"/>
    </xf>
    <xf numFmtId="0" fontId="23" fillId="2" borderId="95" xfId="1" applyFont="1" applyFill="1" applyBorder="1" applyAlignment="1">
      <alignment horizontal="center" vertical="center"/>
    </xf>
    <xf numFmtId="0" fontId="29" fillId="2" borderId="166" xfId="1" applyFont="1" applyFill="1" applyBorder="1" applyAlignment="1">
      <alignment horizontal="center" vertical="center"/>
    </xf>
    <xf numFmtId="0" fontId="23" fillId="0" borderId="95" xfId="1" applyFont="1" applyBorder="1" applyAlignment="1">
      <alignment horizontal="center" vertical="center"/>
    </xf>
    <xf numFmtId="0" fontId="29" fillId="2" borderId="103" xfId="1" applyFont="1" applyFill="1" applyBorder="1" applyAlignment="1">
      <alignment horizontal="center" vertical="center"/>
    </xf>
    <xf numFmtId="49" fontId="23" fillId="0" borderId="123" xfId="1" applyNumberFormat="1" applyFont="1" applyBorder="1" applyAlignment="1">
      <alignment horizontal="left" vertical="center"/>
    </xf>
    <xf numFmtId="0" fontId="23" fillId="0" borderId="108" xfId="1" applyFont="1" applyBorder="1" applyAlignment="1">
      <alignment horizontal="left" vertical="center"/>
    </xf>
    <xf numFmtId="49" fontId="23" fillId="0" borderId="108" xfId="1" applyNumberFormat="1" applyFont="1" applyBorder="1" applyAlignment="1">
      <alignment vertical="center"/>
    </xf>
    <xf numFmtId="0" fontId="27" fillId="2" borderId="108" xfId="1" applyFont="1" applyFill="1" applyBorder="1" applyAlignment="1">
      <alignment horizontal="center" vertical="center"/>
    </xf>
    <xf numFmtId="0" fontId="28" fillId="2" borderId="108" xfId="1" applyFont="1" applyFill="1" applyBorder="1" applyAlignment="1">
      <alignment horizontal="left" vertical="center"/>
    </xf>
    <xf numFmtId="0" fontId="60" fillId="0" borderId="83" xfId="1" applyFont="1" applyAlignment="1">
      <alignment vertical="center"/>
    </xf>
    <xf numFmtId="0" fontId="60" fillId="0" borderId="83" xfId="1" applyFont="1" applyAlignment="1">
      <alignment horizontal="center" vertical="center"/>
    </xf>
    <xf numFmtId="0" fontId="61" fillId="0" borderId="83" xfId="1" applyFont="1" applyAlignment="1">
      <alignment horizontal="center"/>
    </xf>
    <xf numFmtId="0" fontId="46" fillId="0" borderId="83" xfId="1" applyFont="1" applyAlignment="1">
      <alignment vertical="center"/>
    </xf>
    <xf numFmtId="0" fontId="46" fillId="0" borderId="83" xfId="1" applyFont="1" applyAlignment="1">
      <alignment horizontal="center"/>
    </xf>
    <xf numFmtId="0" fontId="46" fillId="0" borderId="83" xfId="1" applyFont="1"/>
    <xf numFmtId="49" fontId="46" fillId="0" borderId="83" xfId="1" applyNumberFormat="1" applyFont="1" applyAlignment="1">
      <alignment horizontal="left"/>
    </xf>
    <xf numFmtId="0" fontId="46" fillId="0" borderId="83" xfId="1" applyFont="1" applyAlignment="1">
      <alignment horizontal="left" vertical="center"/>
    </xf>
    <xf numFmtId="0" fontId="46" fillId="0" borderId="83" xfId="1" applyFont="1" applyAlignment="1">
      <alignment horizontal="center" vertical="center"/>
    </xf>
    <xf numFmtId="49" fontId="46" fillId="0" borderId="83" xfId="1" applyNumberFormat="1" applyFont="1" applyAlignment="1">
      <alignment horizontal="left" vertical="center"/>
    </xf>
    <xf numFmtId="1" fontId="46" fillId="0" borderId="83" xfId="1" applyNumberFormat="1" applyFont="1" applyAlignment="1">
      <alignment horizontal="left" vertical="center"/>
    </xf>
    <xf numFmtId="49" fontId="23" fillId="0" borderId="124" xfId="0" applyNumberFormat="1" applyFont="1" applyBorder="1" applyAlignment="1">
      <alignment vertical="center"/>
    </xf>
    <xf numFmtId="49" fontId="22" fillId="0" borderId="90" xfId="0" applyNumberFormat="1" applyFont="1" applyBorder="1" applyAlignment="1">
      <alignment vertical="center"/>
    </xf>
    <xf numFmtId="0" fontId="22" fillId="2" borderId="90" xfId="0" applyFont="1" applyFill="1" applyBorder="1" applyAlignment="1">
      <alignment horizontal="center" vertical="center"/>
    </xf>
    <xf numFmtId="0" fontId="24" fillId="2" borderId="90" xfId="0" applyFont="1" applyFill="1" applyBorder="1" applyAlignment="1">
      <alignment horizontal="center" vertical="center"/>
    </xf>
    <xf numFmtId="0" fontId="22" fillId="2" borderId="109" xfId="0" applyFont="1" applyFill="1" applyBorder="1" applyAlignment="1">
      <alignment horizontal="center" vertical="center"/>
    </xf>
    <xf numFmtId="49" fontId="22" fillId="0" borderId="90" xfId="0" applyNumberFormat="1" applyFont="1" applyBorder="1" applyAlignment="1">
      <alignment horizontal="left" vertical="center"/>
    </xf>
    <xf numFmtId="49" fontId="22" fillId="0" borderId="99" xfId="0" applyNumberFormat="1" applyFont="1" applyBorder="1" applyAlignment="1">
      <alignment vertical="center"/>
    </xf>
    <xf numFmtId="49" fontId="22" fillId="0" borderId="99" xfId="0" applyNumberFormat="1" applyFont="1" applyBorder="1" applyAlignment="1">
      <alignment horizontal="left" vertical="center"/>
    </xf>
    <xf numFmtId="0" fontId="22" fillId="0" borderId="124" xfId="0" applyFont="1" applyBorder="1" applyAlignment="1">
      <alignment horizontal="center" vertical="center"/>
    </xf>
    <xf numFmtId="0" fontId="22" fillId="2" borderId="101" xfId="0" applyFont="1" applyFill="1" applyBorder="1" applyAlignment="1">
      <alignment horizontal="left" vertical="center"/>
    </xf>
    <xf numFmtId="49" fontId="22" fillId="0" borderId="100" xfId="0" applyNumberFormat="1" applyFont="1" applyBorder="1" applyAlignment="1">
      <alignment vertical="center"/>
    </xf>
    <xf numFmtId="49" fontId="22" fillId="0" borderId="100" xfId="0" applyNumberFormat="1" applyFont="1" applyBorder="1" applyAlignment="1">
      <alignment horizontal="left" vertical="center"/>
    </xf>
    <xf numFmtId="0" fontId="24" fillId="0" borderId="100" xfId="0" applyFont="1" applyBorder="1" applyAlignment="1">
      <alignment horizontal="center" vertical="center"/>
    </xf>
    <xf numFmtId="1" fontId="23" fillId="0" borderId="52" xfId="0" applyNumberFormat="1" applyFont="1" applyBorder="1" applyAlignment="1">
      <alignment horizontal="center" vertical="center"/>
    </xf>
    <xf numFmtId="1" fontId="23" fillId="0" borderId="71" xfId="0" applyNumberFormat="1" applyFont="1" applyBorder="1" applyAlignment="1">
      <alignment horizontal="center" vertical="center"/>
    </xf>
    <xf numFmtId="1" fontId="23" fillId="0" borderId="92" xfId="0" applyNumberFormat="1" applyFont="1" applyBorder="1" applyAlignment="1">
      <alignment horizontal="center" vertical="center"/>
    </xf>
    <xf numFmtId="1" fontId="23" fillId="0" borderId="77" xfId="0" applyNumberFormat="1" applyFont="1" applyBorder="1" applyAlignment="1">
      <alignment horizontal="center" vertical="center"/>
    </xf>
    <xf numFmtId="1" fontId="23" fillId="0" borderId="73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3" fillId="15" borderId="0" xfId="0" applyFont="1" applyFill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4" borderId="83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3" fillId="4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1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" fontId="45" fillId="0" borderId="0" xfId="0" applyNumberFormat="1" applyFont="1" applyAlignment="1">
      <alignment horizontal="center" vertical="center"/>
    </xf>
    <xf numFmtId="0" fontId="45" fillId="0" borderId="101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49" fontId="36" fillId="0" borderId="90" xfId="0" applyNumberFormat="1" applyFont="1" applyBorder="1" applyAlignment="1">
      <alignment horizontal="left" vertical="center"/>
    </xf>
    <xf numFmtId="0" fontId="28" fillId="2" borderId="113" xfId="0" applyFont="1" applyFill="1" applyBorder="1" applyAlignment="1">
      <alignment horizontal="left" vertical="center"/>
    </xf>
    <xf numFmtId="0" fontId="27" fillId="2" borderId="159" xfId="0" applyFont="1" applyFill="1" applyBorder="1" applyAlignment="1">
      <alignment vertical="center"/>
    </xf>
    <xf numFmtId="0" fontId="27" fillId="2" borderId="120" xfId="0" applyFont="1" applyFill="1" applyBorder="1" applyAlignment="1">
      <alignment vertical="center"/>
    </xf>
    <xf numFmtId="0" fontId="27" fillId="2" borderId="164" xfId="0" applyFont="1" applyFill="1" applyBorder="1" applyAlignment="1">
      <alignment vertical="center"/>
    </xf>
    <xf numFmtId="0" fontId="27" fillId="2" borderId="121" xfId="0" applyFont="1" applyFill="1" applyBorder="1" applyAlignment="1">
      <alignment vertical="center"/>
    </xf>
    <xf numFmtId="0" fontId="27" fillId="2" borderId="162" xfId="0" applyFont="1" applyFill="1" applyBorder="1" applyAlignment="1">
      <alignment vertical="center"/>
    </xf>
    <xf numFmtId="0" fontId="27" fillId="2" borderId="104" xfId="0" applyFont="1" applyFill="1" applyBorder="1" applyAlignment="1">
      <alignment vertical="center"/>
    </xf>
    <xf numFmtId="0" fontId="22" fillId="0" borderId="116" xfId="0" applyFont="1" applyBorder="1" applyAlignment="1">
      <alignment horizontal="left" vertical="center"/>
    </xf>
    <xf numFmtId="0" fontId="22" fillId="2" borderId="127" xfId="0" applyFont="1" applyFill="1" applyBorder="1" applyAlignment="1">
      <alignment horizontal="left" vertical="center"/>
    </xf>
    <xf numFmtId="0" fontId="22" fillId="27" borderId="127" xfId="0" applyFont="1" applyFill="1" applyBorder="1" applyAlignment="1">
      <alignment horizontal="center" vertical="center"/>
    </xf>
    <xf numFmtId="49" fontId="22" fillId="27" borderId="129" xfId="0" applyNumberFormat="1" applyFont="1" applyFill="1" applyBorder="1" applyAlignment="1">
      <alignment vertical="center"/>
    </xf>
    <xf numFmtId="0" fontId="22" fillId="28" borderId="130" xfId="0" applyFont="1" applyFill="1" applyBorder="1" applyAlignment="1">
      <alignment horizontal="center" vertical="center"/>
    </xf>
    <xf numFmtId="0" fontId="22" fillId="28" borderId="128" xfId="0" applyFont="1" applyFill="1" applyBorder="1" applyAlignment="1">
      <alignment horizontal="center" vertical="center"/>
    </xf>
    <xf numFmtId="0" fontId="24" fillId="28" borderId="128" xfId="0" applyFont="1" applyFill="1" applyBorder="1" applyAlignment="1">
      <alignment horizontal="center" vertical="center"/>
    </xf>
    <xf numFmtId="0" fontId="55" fillId="27" borderId="138" xfId="0" applyFont="1" applyFill="1" applyBorder="1" applyAlignment="1">
      <alignment horizontal="left" vertical="center"/>
    </xf>
    <xf numFmtId="0" fontId="22" fillId="0" borderId="127" xfId="0" applyFont="1" applyBorder="1" applyAlignment="1">
      <alignment horizontal="center" vertical="center"/>
    </xf>
    <xf numFmtId="49" fontId="22" fillId="0" borderId="131" xfId="0" applyNumberFormat="1" applyFont="1" applyBorder="1" applyAlignment="1">
      <alignment horizontal="left" vertical="center"/>
    </xf>
    <xf numFmtId="0" fontId="22" fillId="2" borderId="128" xfId="0" applyFont="1" applyFill="1" applyBorder="1" applyAlignment="1">
      <alignment horizontal="center" vertical="center"/>
    </xf>
    <xf numFmtId="0" fontId="22" fillId="2" borderId="130" xfId="0" applyFont="1" applyFill="1" applyBorder="1" applyAlignment="1">
      <alignment horizontal="center" vertical="center"/>
    </xf>
    <xf numFmtId="0" fontId="24" fillId="2" borderId="128" xfId="0" applyFont="1" applyFill="1" applyBorder="1" applyAlignment="1">
      <alignment horizontal="center" vertical="center"/>
    </xf>
    <xf numFmtId="0" fontId="55" fillId="0" borderId="138" xfId="0" applyFont="1" applyBorder="1" applyAlignment="1">
      <alignment horizontal="left" vertical="center"/>
    </xf>
    <xf numFmtId="49" fontId="22" fillId="0" borderId="129" xfId="0" applyNumberFormat="1" applyFont="1" applyBorder="1" applyAlignment="1">
      <alignment vertical="center"/>
    </xf>
    <xf numFmtId="49" fontId="22" fillId="27" borderId="131" xfId="0" applyNumberFormat="1" applyFont="1" applyFill="1" applyBorder="1" applyAlignment="1">
      <alignment horizontal="left" vertical="center"/>
    </xf>
    <xf numFmtId="0" fontId="22" fillId="2" borderId="132" xfId="0" applyFont="1" applyFill="1" applyBorder="1" applyAlignment="1">
      <alignment horizontal="left" vertical="center"/>
    </xf>
    <xf numFmtId="0" fontId="22" fillId="27" borderId="132" xfId="0" applyFont="1" applyFill="1" applyBorder="1" applyAlignment="1">
      <alignment horizontal="center" vertical="center"/>
    </xf>
    <xf numFmtId="49" fontId="22" fillId="27" borderId="134" xfId="0" applyNumberFormat="1" applyFont="1" applyFill="1" applyBorder="1" applyAlignment="1">
      <alignment vertical="center"/>
    </xf>
    <xf numFmtId="0" fontId="22" fillId="28" borderId="135" xfId="0" applyFont="1" applyFill="1" applyBorder="1" applyAlignment="1">
      <alignment horizontal="center" vertical="center"/>
    </xf>
    <xf numFmtId="0" fontId="22" fillId="28" borderId="133" xfId="0" applyFont="1" applyFill="1" applyBorder="1" applyAlignment="1">
      <alignment horizontal="center" vertical="center"/>
    </xf>
    <xf numFmtId="0" fontId="24" fillId="28" borderId="133" xfId="0" applyFont="1" applyFill="1" applyBorder="1" applyAlignment="1">
      <alignment horizontal="center" vertical="center"/>
    </xf>
    <xf numFmtId="0" fontId="22" fillId="0" borderId="132" xfId="0" applyFont="1" applyBorder="1" applyAlignment="1">
      <alignment horizontal="center" vertical="center"/>
    </xf>
    <xf numFmtId="49" fontId="22" fillId="0" borderId="136" xfId="0" applyNumberFormat="1" applyFont="1" applyBorder="1" applyAlignment="1">
      <alignment horizontal="left" vertical="center"/>
    </xf>
    <xf numFmtId="0" fontId="22" fillId="0" borderId="133" xfId="0" applyFont="1" applyBorder="1" applyAlignment="1">
      <alignment horizontal="center" vertical="center"/>
    </xf>
    <xf numFmtId="0" fontId="22" fillId="2" borderId="135" xfId="0" applyFont="1" applyFill="1" applyBorder="1" applyAlignment="1">
      <alignment horizontal="center" vertical="center"/>
    </xf>
    <xf numFmtId="0" fontId="24" fillId="2" borderId="133" xfId="0" applyFont="1" applyFill="1" applyBorder="1" applyAlignment="1">
      <alignment horizontal="center" vertical="center"/>
    </xf>
    <xf numFmtId="0" fontId="22" fillId="2" borderId="133" xfId="0" applyFont="1" applyFill="1" applyBorder="1" applyAlignment="1">
      <alignment horizontal="center" vertical="center"/>
    </xf>
    <xf numFmtId="0" fontId="55" fillId="2" borderId="137" xfId="0" applyFont="1" applyFill="1" applyBorder="1" applyAlignment="1">
      <alignment horizontal="left" vertical="center"/>
    </xf>
    <xf numFmtId="0" fontId="22" fillId="2" borderId="91" xfId="0" applyFont="1" applyFill="1" applyBorder="1" applyAlignment="1">
      <alignment horizontal="left" vertical="center"/>
    </xf>
    <xf numFmtId="0" fontId="22" fillId="2" borderId="75" xfId="0" applyFont="1" applyFill="1" applyBorder="1" applyAlignment="1">
      <alignment horizontal="center" vertical="center"/>
    </xf>
    <xf numFmtId="0" fontId="24" fillId="2" borderId="75" xfId="0" applyFont="1" applyFill="1" applyBorder="1" applyAlignment="1">
      <alignment horizontal="center" vertical="center"/>
    </xf>
    <xf numFmtId="0" fontId="22" fillId="2" borderId="91" xfId="0" applyFont="1" applyFill="1" applyBorder="1" applyAlignment="1">
      <alignment horizontal="center" vertical="center"/>
    </xf>
    <xf numFmtId="49" fontId="22" fillId="2" borderId="187" xfId="0" applyNumberFormat="1" applyFont="1" applyFill="1" applyBorder="1" applyAlignment="1">
      <alignment vertical="center"/>
    </xf>
    <xf numFmtId="49" fontId="22" fillId="2" borderId="187" xfId="0" applyNumberFormat="1" applyFont="1" applyFill="1" applyBorder="1" applyAlignment="1">
      <alignment horizontal="left" vertical="center"/>
    </xf>
    <xf numFmtId="0" fontId="22" fillId="2" borderId="83" xfId="0" applyFont="1" applyFill="1" applyBorder="1" applyAlignment="1">
      <alignment horizontal="left" vertical="center"/>
    </xf>
    <xf numFmtId="0" fontId="22" fillId="0" borderId="104" xfId="0" applyFont="1" applyBorder="1" applyAlignment="1">
      <alignment horizontal="center" vertical="center"/>
    </xf>
    <xf numFmtId="49" fontId="24" fillId="2" borderId="90" xfId="0" applyNumberFormat="1" applyFont="1" applyFill="1" applyBorder="1" applyAlignment="1">
      <alignment horizontal="center" vertical="center"/>
    </xf>
    <xf numFmtId="0" fontId="62" fillId="0" borderId="95" xfId="0" applyFont="1" applyBorder="1" applyAlignment="1">
      <alignment horizontal="center" vertical="center"/>
    </xf>
    <xf numFmtId="49" fontId="22" fillId="0" borderId="95" xfId="0" applyNumberFormat="1" applyFont="1" applyBorder="1" applyAlignment="1">
      <alignment vertical="center"/>
    </xf>
    <xf numFmtId="49" fontId="22" fillId="0" borderId="95" xfId="0" applyNumberFormat="1" applyFont="1" applyBorder="1" applyAlignment="1">
      <alignment horizontal="left" vertical="center"/>
    </xf>
    <xf numFmtId="0" fontId="62" fillId="0" borderId="100" xfId="0" applyFont="1" applyBorder="1" applyAlignment="1">
      <alignment horizontal="center" vertical="center"/>
    </xf>
    <xf numFmtId="0" fontId="62" fillId="0" borderId="90" xfId="0" applyFont="1" applyBorder="1" applyAlignment="1">
      <alignment horizontal="center" vertical="center"/>
    </xf>
    <xf numFmtId="0" fontId="22" fillId="2" borderId="156" xfId="0" applyFont="1" applyFill="1" applyBorder="1" applyAlignment="1">
      <alignment horizontal="left" vertical="center"/>
    </xf>
    <xf numFmtId="0" fontId="62" fillId="0" borderId="157" xfId="0" applyFont="1" applyBorder="1" applyAlignment="1">
      <alignment horizontal="center" vertical="center"/>
    </xf>
    <xf numFmtId="0" fontId="22" fillId="2" borderId="157" xfId="0" applyFont="1" applyFill="1" applyBorder="1" applyAlignment="1">
      <alignment horizontal="center" vertical="center"/>
    </xf>
    <xf numFmtId="49" fontId="22" fillId="0" borderId="157" xfId="0" applyNumberFormat="1" applyFont="1" applyBorder="1" applyAlignment="1">
      <alignment vertical="center"/>
    </xf>
    <xf numFmtId="0" fontId="24" fillId="2" borderId="157" xfId="0" applyFont="1" applyFill="1" applyBorder="1" applyAlignment="1">
      <alignment horizontal="center" vertical="center"/>
    </xf>
    <xf numFmtId="49" fontId="22" fillId="0" borderId="157" xfId="0" applyNumberFormat="1" applyFont="1" applyBorder="1" applyAlignment="1">
      <alignment horizontal="left" vertical="center"/>
    </xf>
    <xf numFmtId="0" fontId="62" fillId="0" borderId="75" xfId="0" applyFont="1" applyBorder="1" applyAlignment="1">
      <alignment horizontal="center" vertical="center"/>
    </xf>
    <xf numFmtId="49" fontId="22" fillId="0" borderId="75" xfId="0" applyNumberFormat="1" applyFont="1" applyBorder="1" applyAlignment="1">
      <alignment vertical="center"/>
    </xf>
    <xf numFmtId="49" fontId="22" fillId="0" borderId="75" xfId="0" applyNumberFormat="1" applyFont="1" applyBorder="1" applyAlignment="1">
      <alignment horizontal="left" vertical="center"/>
    </xf>
    <xf numFmtId="0" fontId="22" fillId="0" borderId="101" xfId="0" applyFont="1" applyBorder="1" applyAlignment="1">
      <alignment horizontal="center" vertical="center"/>
    </xf>
    <xf numFmtId="0" fontId="23" fillId="14" borderId="83" xfId="0" applyFont="1" applyFill="1" applyBorder="1" applyAlignment="1">
      <alignment horizontal="center" vertical="center"/>
    </xf>
    <xf numFmtId="49" fontId="23" fillId="0" borderId="83" xfId="0" applyNumberFormat="1" applyFont="1" applyBorder="1" applyAlignment="1">
      <alignment vertical="center"/>
    </xf>
    <xf numFmtId="0" fontId="28" fillId="0" borderId="83" xfId="0" applyFont="1" applyBorder="1" applyAlignment="1">
      <alignment horizontal="center" vertical="center"/>
    </xf>
    <xf numFmtId="0" fontId="23" fillId="14" borderId="153" xfId="0" applyFont="1" applyFill="1" applyBorder="1" applyAlignment="1">
      <alignment horizontal="center" vertical="center"/>
    </xf>
    <xf numFmtId="0" fontId="23" fillId="0" borderId="209" xfId="0" applyFont="1" applyBorder="1" applyAlignment="1">
      <alignment horizontal="center" vertical="center"/>
    </xf>
    <xf numFmtId="0" fontId="23" fillId="14" borderId="208" xfId="0" applyFont="1" applyFill="1" applyBorder="1" applyAlignment="1">
      <alignment horizontal="center" vertical="center"/>
    </xf>
    <xf numFmtId="0" fontId="28" fillId="0" borderId="210" xfId="0" applyFont="1" applyBorder="1" applyAlignment="1">
      <alignment horizontal="center" vertical="center"/>
    </xf>
    <xf numFmtId="0" fontId="23" fillId="0" borderId="152" xfId="0" applyFont="1" applyBorder="1" applyAlignment="1">
      <alignment horizontal="center" vertical="center"/>
    </xf>
    <xf numFmtId="49" fontId="23" fillId="0" borderId="154" xfId="0" applyNumberFormat="1" applyFont="1" applyBorder="1" applyAlignment="1">
      <alignment vertical="center"/>
    </xf>
    <xf numFmtId="0" fontId="23" fillId="0" borderId="211" xfId="0" applyFont="1" applyBorder="1" applyAlignment="1">
      <alignment horizontal="center" vertical="center"/>
    </xf>
    <xf numFmtId="0" fontId="28" fillId="0" borderId="188" xfId="0" applyFont="1" applyBorder="1" applyAlignment="1">
      <alignment horizontal="center" vertical="center"/>
    </xf>
    <xf numFmtId="0" fontId="28" fillId="2" borderId="83" xfId="0" applyFont="1" applyFill="1" applyBorder="1" applyAlignment="1">
      <alignment horizontal="left" vertical="center"/>
    </xf>
    <xf numFmtId="49" fontId="23" fillId="14" borderId="153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83" xfId="1" applyFont="1" applyAlignment="1">
      <alignment horizontal="center" vertical="center"/>
    </xf>
    <xf numFmtId="49" fontId="23" fillId="14" borderId="100" xfId="0" applyNumberFormat="1" applyFont="1" applyFill="1" applyBorder="1" applyAlignment="1">
      <alignment horizontal="center" vertical="center"/>
    </xf>
    <xf numFmtId="0" fontId="22" fillId="27" borderId="128" xfId="0" applyFont="1" applyFill="1" applyBorder="1" applyAlignment="1">
      <alignment horizontal="center" vertical="center"/>
    </xf>
    <xf numFmtId="0" fontId="22" fillId="0" borderId="128" xfId="0" applyFont="1" applyBorder="1" applyAlignment="1">
      <alignment horizontal="center" vertical="center"/>
    </xf>
    <xf numFmtId="0" fontId="22" fillId="27" borderId="133" xfId="0" applyFont="1" applyFill="1" applyBorder="1" applyAlignment="1">
      <alignment horizontal="center" vertical="center"/>
    </xf>
    <xf numFmtId="0" fontId="22" fillId="2" borderId="210" xfId="0" applyFont="1" applyFill="1" applyBorder="1" applyAlignment="1">
      <alignment horizontal="left" vertical="center"/>
    </xf>
    <xf numFmtId="0" fontId="22" fillId="2" borderId="212" xfId="0" applyFont="1" applyFill="1" applyBorder="1" applyAlignment="1">
      <alignment horizontal="left" vertical="center"/>
    </xf>
    <xf numFmtId="0" fontId="22" fillId="2" borderId="213" xfId="0" applyFont="1" applyFill="1" applyBorder="1" applyAlignment="1">
      <alignment horizontal="left" vertical="center"/>
    </xf>
    <xf numFmtId="0" fontId="22" fillId="0" borderId="158" xfId="0" applyFont="1" applyBorder="1" applyAlignment="1">
      <alignment horizontal="center" vertical="center"/>
    </xf>
    <xf numFmtId="0" fontId="22" fillId="27" borderId="158" xfId="0" applyFont="1" applyFill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55" fillId="27" borderId="215" xfId="0" applyFont="1" applyFill="1" applyBorder="1" applyAlignment="1">
      <alignment horizontal="left" vertical="center"/>
    </xf>
    <xf numFmtId="0" fontId="55" fillId="0" borderId="216" xfId="0" applyFont="1" applyBorder="1" applyAlignment="1">
      <alignment horizontal="left" vertical="center"/>
    </xf>
    <xf numFmtId="0" fontId="55" fillId="27" borderId="217" xfId="0" applyFont="1" applyFill="1" applyBorder="1" applyAlignment="1">
      <alignment horizontal="left" vertical="center"/>
    </xf>
    <xf numFmtId="0" fontId="22" fillId="0" borderId="104" xfId="1" applyFont="1" applyBorder="1" applyAlignment="1">
      <alignment horizontal="center" vertical="center"/>
    </xf>
    <xf numFmtId="0" fontId="22" fillId="2" borderId="218" xfId="0" applyFont="1" applyFill="1" applyBorder="1" applyAlignment="1">
      <alignment horizontal="center" vertical="center"/>
    </xf>
    <xf numFmtId="0" fontId="22" fillId="2" borderId="164" xfId="0" applyFont="1" applyFill="1" applyBorder="1" applyAlignment="1">
      <alignment horizontal="left" vertical="center"/>
    </xf>
    <xf numFmtId="0" fontId="24" fillId="2" borderId="214" xfId="0" applyFont="1" applyFill="1" applyBorder="1" applyAlignment="1">
      <alignment horizontal="center" vertical="center"/>
    </xf>
    <xf numFmtId="0" fontId="27" fillId="2" borderId="83" xfId="0" applyFont="1" applyFill="1" applyBorder="1" applyAlignment="1">
      <alignment horizontal="center" vertical="center"/>
    </xf>
    <xf numFmtId="49" fontId="23" fillId="14" borderId="83" xfId="0" applyNumberFormat="1" applyFont="1" applyFill="1" applyBorder="1" applyAlignment="1">
      <alignment horizontal="center" vertical="center"/>
    </xf>
    <xf numFmtId="1" fontId="23" fillId="14" borderId="153" xfId="0" applyNumberFormat="1" applyFont="1" applyFill="1" applyBorder="1" applyAlignment="1">
      <alignment horizontal="center" vertical="center"/>
    </xf>
    <xf numFmtId="0" fontId="22" fillId="2" borderId="162" xfId="0" applyFont="1" applyFill="1" applyBorder="1" applyAlignment="1">
      <alignment vertical="center"/>
    </xf>
    <xf numFmtId="0" fontId="22" fillId="2" borderId="164" xfId="0" applyFont="1" applyFill="1" applyBorder="1" applyAlignment="1">
      <alignment vertical="center"/>
    </xf>
    <xf numFmtId="0" fontId="22" fillId="2" borderId="219" xfId="0" applyFont="1" applyFill="1" applyBorder="1" applyAlignment="1">
      <alignment vertical="center"/>
    </xf>
    <xf numFmtId="0" fontId="22" fillId="2" borderId="220" xfId="0" applyFont="1" applyFill="1" applyBorder="1" applyAlignment="1">
      <alignment vertical="center"/>
    </xf>
    <xf numFmtId="0" fontId="62" fillId="0" borderId="180" xfId="0" applyFont="1" applyBorder="1" applyAlignment="1">
      <alignment horizontal="center" vertical="center"/>
    </xf>
    <xf numFmtId="0" fontId="24" fillId="2" borderId="166" xfId="0" applyFont="1" applyFill="1" applyBorder="1" applyAlignment="1">
      <alignment horizontal="center" vertical="center"/>
    </xf>
    <xf numFmtId="0" fontId="62" fillId="0" borderId="171" xfId="0" applyFont="1" applyBorder="1" applyAlignment="1">
      <alignment horizontal="center" vertical="center"/>
    </xf>
    <xf numFmtId="0" fontId="24" fillId="2" borderId="164" xfId="0" applyFont="1" applyFill="1" applyBorder="1" applyAlignment="1">
      <alignment horizontal="center" vertical="center"/>
    </xf>
    <xf numFmtId="0" fontId="62" fillId="0" borderId="169" xfId="0" applyFont="1" applyBorder="1" applyAlignment="1">
      <alignment horizontal="center" vertical="center"/>
    </xf>
    <xf numFmtId="0" fontId="24" fillId="2" borderId="162" xfId="0" applyFont="1" applyFill="1" applyBorder="1" applyAlignment="1">
      <alignment horizontal="center" vertical="center"/>
    </xf>
    <xf numFmtId="0" fontId="62" fillId="0" borderId="221" xfId="0" applyFont="1" applyBorder="1" applyAlignment="1">
      <alignment horizontal="center" vertical="center"/>
    </xf>
    <xf numFmtId="0" fontId="24" fillId="2" borderId="219" xfId="0" applyFont="1" applyFill="1" applyBorder="1" applyAlignment="1">
      <alignment horizontal="center" vertical="center"/>
    </xf>
    <xf numFmtId="0" fontId="62" fillId="0" borderId="222" xfId="0" applyFont="1" applyBorder="1" applyAlignment="1">
      <alignment horizontal="center" vertical="center"/>
    </xf>
    <xf numFmtId="0" fontId="24" fillId="2" borderId="220" xfId="0" applyFont="1" applyFill="1" applyBorder="1" applyAlignment="1">
      <alignment horizontal="center" vertical="center"/>
    </xf>
    <xf numFmtId="49" fontId="25" fillId="0" borderId="99" xfId="0" applyNumberFormat="1" applyFont="1" applyBorder="1" applyAlignment="1">
      <alignment horizontal="left" vertical="center"/>
    </xf>
    <xf numFmtId="0" fontId="23" fillId="2" borderId="185" xfId="0" applyFont="1" applyFill="1" applyBorder="1" applyAlignment="1">
      <alignment horizontal="left" vertical="center"/>
    </xf>
    <xf numFmtId="0" fontId="23" fillId="2" borderId="212" xfId="0" applyFont="1" applyFill="1" applyBorder="1" applyAlignment="1">
      <alignment horizontal="left" vertical="center"/>
    </xf>
    <xf numFmtId="0" fontId="23" fillId="0" borderId="223" xfId="0" applyFont="1" applyBorder="1" applyAlignment="1">
      <alignment horizontal="center" vertical="center"/>
    </xf>
    <xf numFmtId="49" fontId="23" fillId="2" borderId="130" xfId="0" applyNumberFormat="1" applyFont="1" applyFill="1" applyBorder="1" applyAlignment="1">
      <alignment horizontal="center" vertical="center"/>
    </xf>
    <xf numFmtId="49" fontId="23" fillId="0" borderId="224" xfId="0" applyNumberFormat="1" applyFont="1" applyBorder="1" applyAlignment="1">
      <alignment horizontal="left" vertical="center"/>
    </xf>
    <xf numFmtId="0" fontId="23" fillId="2" borderId="128" xfId="0" applyFont="1" applyFill="1" applyBorder="1" applyAlignment="1">
      <alignment horizontal="center" vertical="center"/>
    </xf>
    <xf numFmtId="49" fontId="23" fillId="2" borderId="128" xfId="0" applyNumberFormat="1" applyFont="1" applyFill="1" applyBorder="1" applyAlignment="1">
      <alignment horizontal="center" vertical="center"/>
    </xf>
    <xf numFmtId="0" fontId="29" fillId="2" borderId="212" xfId="0" applyFont="1" applyFill="1" applyBorder="1" applyAlignment="1">
      <alignment horizontal="center" vertical="center"/>
    </xf>
    <xf numFmtId="0" fontId="29" fillId="2" borderId="158" xfId="0" applyFont="1" applyFill="1" applyBorder="1" applyAlignment="1">
      <alignment horizontal="center" vertical="center"/>
    </xf>
    <xf numFmtId="0" fontId="23" fillId="14" borderId="198" xfId="0" applyFont="1" applyFill="1" applyBorder="1" applyAlignment="1">
      <alignment horizontal="center" vertical="center"/>
    </xf>
    <xf numFmtId="0" fontId="23" fillId="0" borderId="225" xfId="0" applyFont="1" applyBorder="1" applyAlignment="1">
      <alignment horizontal="center" vertical="center"/>
    </xf>
    <xf numFmtId="0" fontId="23" fillId="14" borderId="226" xfId="0" applyFont="1" applyFill="1" applyBorder="1" applyAlignment="1">
      <alignment horizontal="center" vertical="center"/>
    </xf>
    <xf numFmtId="0" fontId="28" fillId="0" borderId="227" xfId="0" applyFont="1" applyBorder="1" applyAlignment="1">
      <alignment horizontal="center" vertical="center"/>
    </xf>
    <xf numFmtId="49" fontId="23" fillId="0" borderId="190" xfId="0" applyNumberFormat="1" applyFont="1" applyBorder="1" applyAlignment="1">
      <alignment vertical="center"/>
    </xf>
    <xf numFmtId="0" fontId="23" fillId="0" borderId="228" xfId="0" applyFont="1" applyBorder="1" applyAlignment="1">
      <alignment horizontal="center" vertical="center"/>
    </xf>
    <xf numFmtId="0" fontId="28" fillId="0" borderId="205" xfId="0" applyFont="1" applyBorder="1" applyAlignment="1">
      <alignment horizontal="center" vertical="center"/>
    </xf>
    <xf numFmtId="0" fontId="23" fillId="2" borderId="206" xfId="0" applyFont="1" applyFill="1" applyBorder="1" applyAlignment="1">
      <alignment horizontal="left" vertical="center"/>
    </xf>
    <xf numFmtId="0" fontId="23" fillId="2" borderId="210" xfId="0" applyFont="1" applyFill="1" applyBorder="1" applyAlignment="1">
      <alignment horizontal="left" vertical="center"/>
    </xf>
    <xf numFmtId="0" fontId="23" fillId="0" borderId="229" xfId="0" applyFont="1" applyBorder="1" applyAlignment="1">
      <alignment horizontal="center" vertical="center"/>
    </xf>
    <xf numFmtId="49" fontId="23" fillId="0" borderId="153" xfId="0" applyNumberFormat="1" applyFont="1" applyBorder="1" applyAlignment="1">
      <alignment vertical="center"/>
    </xf>
    <xf numFmtId="0" fontId="29" fillId="2" borderId="210" xfId="0" applyFont="1" applyFill="1" applyBorder="1" applyAlignment="1">
      <alignment horizontal="center" vertical="center"/>
    </xf>
    <xf numFmtId="0" fontId="29" fillId="2" borderId="188" xfId="0" applyFont="1" applyFill="1" applyBorder="1" applyAlignment="1">
      <alignment horizontal="center" vertical="center"/>
    </xf>
    <xf numFmtId="0" fontId="23" fillId="2" borderId="192" xfId="0" applyFont="1" applyFill="1" applyBorder="1" applyAlignment="1">
      <alignment horizontal="left" vertical="center"/>
    </xf>
    <xf numFmtId="0" fontId="23" fillId="2" borderId="198" xfId="0" applyFont="1" applyFill="1" applyBorder="1" applyAlignment="1">
      <alignment horizontal="center" vertical="center"/>
    </xf>
    <xf numFmtId="0" fontId="29" fillId="2" borderId="227" xfId="0" applyFont="1" applyFill="1" applyBorder="1" applyAlignment="1">
      <alignment horizontal="center" vertical="center"/>
    </xf>
    <xf numFmtId="49" fontId="23" fillId="0" borderId="198" xfId="0" applyNumberFormat="1" applyFont="1" applyBorder="1" applyAlignment="1">
      <alignment vertical="center"/>
    </xf>
    <xf numFmtId="0" fontId="29" fillId="2" borderId="205" xfId="0" applyFont="1" applyFill="1" applyBorder="1" applyAlignment="1">
      <alignment horizontal="center" vertical="center"/>
    </xf>
    <xf numFmtId="0" fontId="23" fillId="2" borderId="227" xfId="0" applyFont="1" applyFill="1" applyBorder="1" applyAlignment="1">
      <alignment horizontal="left" vertical="center"/>
    </xf>
    <xf numFmtId="0" fontId="23" fillId="0" borderId="230" xfId="0" applyFont="1" applyBorder="1" applyAlignment="1">
      <alignment horizontal="center" vertical="center"/>
    </xf>
    <xf numFmtId="49" fontId="23" fillId="0" borderId="189" xfId="0" applyNumberFormat="1" applyFont="1" applyBorder="1" applyAlignment="1">
      <alignment horizontal="center" vertical="center"/>
    </xf>
    <xf numFmtId="0" fontId="27" fillId="2" borderId="198" xfId="0" applyFont="1" applyFill="1" applyBorder="1" applyAlignment="1">
      <alignment horizontal="center" vertical="center"/>
    </xf>
    <xf numFmtId="0" fontId="23" fillId="2" borderId="204" xfId="0" applyFont="1" applyFill="1" applyBorder="1" applyAlignment="1">
      <alignment horizontal="left" vertical="center"/>
    </xf>
    <xf numFmtId="0" fontId="23" fillId="2" borderId="213" xfId="0" applyFont="1" applyFill="1" applyBorder="1" applyAlignment="1">
      <alignment horizontal="left" vertical="center"/>
    </xf>
    <xf numFmtId="0" fontId="23" fillId="0" borderId="231" xfId="0" applyFont="1" applyBorder="1" applyAlignment="1">
      <alignment horizontal="center" vertical="center"/>
    </xf>
    <xf numFmtId="49" fontId="23" fillId="0" borderId="135" xfId="0" applyNumberFormat="1" applyFont="1" applyBorder="1" applyAlignment="1">
      <alignment horizontal="center" vertical="center"/>
    </xf>
    <xf numFmtId="49" fontId="23" fillId="0" borderId="133" xfId="0" applyNumberFormat="1" applyFont="1" applyBorder="1" applyAlignment="1">
      <alignment vertical="center"/>
    </xf>
    <xf numFmtId="0" fontId="23" fillId="2" borderId="133" xfId="0" applyFont="1" applyFill="1" applyBorder="1" applyAlignment="1">
      <alignment horizontal="center" vertical="center"/>
    </xf>
    <xf numFmtId="0" fontId="27" fillId="2" borderId="133" xfId="0" applyFont="1" applyFill="1" applyBorder="1" applyAlignment="1">
      <alignment horizontal="center" vertical="center"/>
    </xf>
    <xf numFmtId="0" fontId="29" fillId="2" borderId="213" xfId="0" applyFont="1" applyFill="1" applyBorder="1" applyAlignment="1">
      <alignment horizontal="center" vertical="center"/>
    </xf>
    <xf numFmtId="0" fontId="29" fillId="2" borderId="137" xfId="0" applyFont="1" applyFill="1" applyBorder="1" applyAlignment="1">
      <alignment horizontal="center" vertical="center"/>
    </xf>
    <xf numFmtId="0" fontId="34" fillId="14" borderId="0" xfId="0" applyFont="1" applyFill="1" applyAlignment="1">
      <alignment horizontal="left"/>
    </xf>
    <xf numFmtId="0" fontId="23" fillId="0" borderId="49" xfId="0" applyFont="1" applyBorder="1" applyAlignment="1">
      <alignment vertical="center"/>
    </xf>
    <xf numFmtId="0" fontId="23" fillId="0" borderId="88" xfId="0" applyFont="1" applyBorder="1" applyAlignment="1">
      <alignment vertical="center"/>
    </xf>
    <xf numFmtId="0" fontId="23" fillId="0" borderId="145" xfId="0" applyFont="1" applyBorder="1" applyAlignment="1">
      <alignment vertical="center"/>
    </xf>
    <xf numFmtId="0" fontId="23" fillId="2" borderId="49" xfId="0" applyFont="1" applyFill="1" applyBorder="1" applyAlignment="1">
      <alignment vertical="center"/>
    </xf>
    <xf numFmtId="0" fontId="23" fillId="0" borderId="100" xfId="0" applyFont="1" applyBorder="1" applyAlignment="1">
      <alignment vertical="center"/>
    </xf>
    <xf numFmtId="164" fontId="23" fillId="2" borderId="66" xfId="0" applyNumberFormat="1" applyFont="1" applyFill="1" applyBorder="1" applyAlignment="1">
      <alignment vertical="center"/>
    </xf>
    <xf numFmtId="0" fontId="34" fillId="2" borderId="83" xfId="0" applyFont="1" applyFill="1" applyBorder="1" applyAlignment="1">
      <alignment horizontal="left"/>
    </xf>
    <xf numFmtId="0" fontId="37" fillId="2" borderId="0" xfId="0" applyFont="1" applyFill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200" xfId="0" applyFont="1" applyBorder="1" applyAlignment="1">
      <alignment horizontal="center" vertical="center"/>
    </xf>
    <xf numFmtId="0" fontId="23" fillId="0" borderId="199" xfId="0" applyFont="1" applyBorder="1" applyAlignment="1">
      <alignment horizontal="left" vertical="center"/>
    </xf>
    <xf numFmtId="0" fontId="23" fillId="0" borderId="201" xfId="0" applyFont="1" applyBorder="1" applyAlignment="1">
      <alignment horizontal="center" vertical="center"/>
    </xf>
    <xf numFmtId="0" fontId="23" fillId="0" borderId="199" xfId="0" applyFont="1" applyBorder="1" applyAlignment="1">
      <alignment horizontal="center" vertical="center"/>
    </xf>
    <xf numFmtId="49" fontId="23" fillId="0" borderId="201" xfId="0" applyNumberFormat="1" applyFont="1" applyBorder="1" applyAlignment="1">
      <alignment horizontal="center" vertical="center"/>
    </xf>
    <xf numFmtId="0" fontId="23" fillId="0" borderId="202" xfId="0" applyFont="1" applyBorder="1" applyAlignment="1">
      <alignment vertical="center"/>
    </xf>
    <xf numFmtId="0" fontId="23" fillId="0" borderId="68" xfId="0" applyFont="1" applyBorder="1" applyAlignment="1">
      <alignment horizontal="center" vertical="center"/>
    </xf>
    <xf numFmtId="164" fontId="23" fillId="0" borderId="67" xfId="0" applyNumberFormat="1" applyFont="1" applyBorder="1" applyAlignment="1">
      <alignment horizontal="center" vertical="center"/>
    </xf>
    <xf numFmtId="164" fontId="23" fillId="0" borderId="201" xfId="0" applyNumberFormat="1" applyFont="1" applyBorder="1" applyAlignment="1">
      <alignment horizontal="center" vertical="center"/>
    </xf>
    <xf numFmtId="49" fontId="23" fillId="0" borderId="202" xfId="0" applyNumberFormat="1" applyFont="1" applyBorder="1" applyAlignment="1">
      <alignment horizontal="center" vertical="center"/>
    </xf>
    <xf numFmtId="0" fontId="23" fillId="0" borderId="202" xfId="0" applyFont="1" applyBorder="1" applyAlignment="1">
      <alignment horizontal="center" vertical="center"/>
    </xf>
    <xf numFmtId="49" fontId="23" fillId="0" borderId="68" xfId="0" applyNumberFormat="1" applyFont="1" applyBorder="1" applyAlignment="1">
      <alignment horizontal="center" vertical="center"/>
    </xf>
    <xf numFmtId="0" fontId="23" fillId="0" borderId="66" xfId="0" applyFont="1" applyBorder="1" applyAlignment="1">
      <alignment horizontal="left" vertical="center"/>
    </xf>
    <xf numFmtId="49" fontId="23" fillId="6" borderId="184" xfId="0" applyNumberFormat="1" applyFont="1" applyFill="1" applyBorder="1" applyAlignment="1">
      <alignment horizontal="center" vertical="center"/>
    </xf>
    <xf numFmtId="0" fontId="23" fillId="0" borderId="193" xfId="0" applyFont="1" applyBorder="1" applyAlignment="1">
      <alignment horizontal="center" vertical="center"/>
    </xf>
    <xf numFmtId="0" fontId="23" fillId="0" borderId="194" xfId="0" applyFont="1" applyBorder="1" applyAlignment="1">
      <alignment horizontal="left" vertical="center"/>
    </xf>
    <xf numFmtId="0" fontId="23" fillId="0" borderId="195" xfId="0" applyFont="1" applyBorder="1" applyAlignment="1">
      <alignment horizontal="center" vertical="center"/>
    </xf>
    <xf numFmtId="0" fontId="23" fillId="0" borderId="196" xfId="0" applyFont="1" applyBorder="1" applyAlignment="1">
      <alignment horizontal="center" vertical="center"/>
    </xf>
    <xf numFmtId="49" fontId="23" fillId="0" borderId="193" xfId="0" applyNumberFormat="1" applyFont="1" applyBorder="1" applyAlignment="1">
      <alignment horizontal="center" vertical="center"/>
    </xf>
    <xf numFmtId="0" fontId="23" fillId="0" borderId="194" xfId="0" applyFont="1" applyBorder="1" applyAlignment="1">
      <alignment horizontal="center" vertical="center"/>
    </xf>
    <xf numFmtId="0" fontId="23" fillId="0" borderId="197" xfId="0" applyFont="1" applyBorder="1" applyAlignment="1">
      <alignment vertical="center"/>
    </xf>
    <xf numFmtId="0" fontId="23" fillId="0" borderId="115" xfId="0" applyFont="1" applyBorder="1" applyAlignment="1">
      <alignment horizontal="center" vertical="center"/>
    </xf>
    <xf numFmtId="0" fontId="23" fillId="0" borderId="184" xfId="0" applyFont="1" applyBorder="1" applyAlignment="1">
      <alignment horizontal="center" vertical="center"/>
    </xf>
    <xf numFmtId="0" fontId="23" fillId="0" borderId="189" xfId="0" applyFont="1" applyBorder="1" applyAlignment="1">
      <alignment horizontal="center" vertical="center"/>
    </xf>
    <xf numFmtId="0" fontId="23" fillId="0" borderId="190" xfId="0" applyFont="1" applyBorder="1" applyAlignment="1">
      <alignment horizontal="left" vertical="center"/>
    </xf>
    <xf numFmtId="164" fontId="23" fillId="0" borderId="101" xfId="0" applyNumberFormat="1" applyFont="1" applyBorder="1" applyAlignment="1">
      <alignment horizontal="center" vertical="center"/>
    </xf>
    <xf numFmtId="49" fontId="23" fillId="0" borderId="122" xfId="0" applyNumberFormat="1" applyFont="1" applyBorder="1" applyAlignment="1">
      <alignment horizontal="center" vertical="center"/>
    </xf>
    <xf numFmtId="164" fontId="23" fillId="0" borderId="191" xfId="0" applyNumberFormat="1" applyFont="1" applyBorder="1" applyAlignment="1">
      <alignment horizontal="center" vertical="center"/>
    </xf>
    <xf numFmtId="0" fontId="23" fillId="0" borderId="198" xfId="0" applyFont="1" applyBorder="1" applyAlignment="1">
      <alignment horizontal="center" vertical="center"/>
    </xf>
    <xf numFmtId="0" fontId="23" fillId="0" borderId="198" xfId="0" applyFont="1" applyBorder="1" applyAlignment="1">
      <alignment vertical="center"/>
    </xf>
    <xf numFmtId="164" fontId="23" fillId="0" borderId="83" xfId="0" applyNumberFormat="1" applyFont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/>
    </xf>
    <xf numFmtId="0" fontId="23" fillId="10" borderId="141" xfId="0" applyFont="1" applyFill="1" applyBorder="1" applyAlignment="1">
      <alignment horizontal="center" vertical="center"/>
    </xf>
    <xf numFmtId="0" fontId="23" fillId="2" borderId="95" xfId="0" applyFont="1" applyFill="1" applyBorder="1" applyAlignment="1">
      <alignment horizontal="center" vertical="center"/>
    </xf>
    <xf numFmtId="0" fontId="23" fillId="10" borderId="52" xfId="0" applyFont="1" applyFill="1" applyBorder="1" applyAlignment="1">
      <alignment horizontal="center" vertical="center"/>
    </xf>
    <xf numFmtId="0" fontId="27" fillId="2" borderId="95" xfId="0" applyFont="1" applyFill="1" applyBorder="1" applyAlignment="1">
      <alignment horizontal="center" vertical="center"/>
    </xf>
    <xf numFmtId="0" fontId="23" fillId="10" borderId="123" xfId="0" applyFont="1" applyFill="1" applyBorder="1" applyAlignment="1">
      <alignment horizontal="center" vertical="center"/>
    </xf>
    <xf numFmtId="0" fontId="23" fillId="12" borderId="90" xfId="0" applyFont="1" applyFill="1" applyBorder="1" applyAlignment="1">
      <alignment horizontal="center" vertical="center"/>
    </xf>
    <xf numFmtId="0" fontId="23" fillId="10" borderId="124" xfId="0" applyFont="1" applyFill="1" applyBorder="1" applyAlignment="1">
      <alignment horizontal="center" vertical="center"/>
    </xf>
    <xf numFmtId="0" fontId="23" fillId="12" borderId="100" xfId="0" applyFont="1" applyFill="1" applyBorder="1" applyAlignment="1">
      <alignment horizontal="center" vertical="center"/>
    </xf>
    <xf numFmtId="164" fontId="23" fillId="0" borderId="50" xfId="0" applyNumberFormat="1" applyFont="1" applyBorder="1" applyAlignment="1">
      <alignment horizontal="center" vertical="center"/>
    </xf>
    <xf numFmtId="164" fontId="23" fillId="0" borderId="68" xfId="0" applyNumberFormat="1" applyFont="1" applyBorder="1" applyAlignment="1">
      <alignment horizontal="center" vertical="center"/>
    </xf>
    <xf numFmtId="164" fontId="23" fillId="0" borderId="94" xfId="0" applyNumberFormat="1" applyFont="1" applyBorder="1" applyAlignment="1">
      <alignment horizontal="center" vertical="center"/>
    </xf>
    <xf numFmtId="0" fontId="23" fillId="0" borderId="94" xfId="0" applyFont="1" applyBorder="1" applyAlignment="1">
      <alignment horizontal="left" vertical="center"/>
    </xf>
    <xf numFmtId="0" fontId="23" fillId="24" borderId="95" xfId="0" applyFont="1" applyFill="1" applyBorder="1" applyAlignment="1">
      <alignment horizontal="center" vertical="center"/>
    </xf>
    <xf numFmtId="0" fontId="23" fillId="10" borderId="95" xfId="0" applyFont="1" applyFill="1" applyBorder="1" applyAlignment="1">
      <alignment horizontal="center" vertical="center"/>
    </xf>
    <xf numFmtId="164" fontId="23" fillId="0" borderId="102" xfId="0" applyNumberFormat="1" applyFont="1" applyBorder="1" applyAlignment="1">
      <alignment horizontal="center" vertical="center"/>
    </xf>
    <xf numFmtId="0" fontId="23" fillId="10" borderId="99" xfId="0" applyFont="1" applyFill="1" applyBorder="1" applyAlignment="1">
      <alignment horizontal="center" vertical="center"/>
    </xf>
    <xf numFmtId="49" fontId="23" fillId="11" borderId="22" xfId="0" applyNumberFormat="1" applyFont="1" applyFill="1" applyBorder="1" applyAlignment="1">
      <alignment horizontal="center" vertical="center"/>
    </xf>
    <xf numFmtId="49" fontId="23" fillId="11" borderId="65" xfId="0" applyNumberFormat="1" applyFont="1" applyFill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37" fillId="0" borderId="101" xfId="0" applyFont="1" applyBorder="1" applyAlignment="1">
      <alignment horizontal="center" vertical="center"/>
    </xf>
    <xf numFmtId="1" fontId="34" fillId="0" borderId="0" xfId="0" applyNumberFormat="1" applyFont="1" applyAlignment="1">
      <alignment horizontal="left" vertical="center"/>
    </xf>
    <xf numFmtId="1" fontId="37" fillId="0" borderId="0" xfId="0" applyNumberFormat="1" applyFont="1" applyAlignment="1">
      <alignment horizontal="left" vertical="center"/>
    </xf>
    <xf numFmtId="0" fontId="30" fillId="15" borderId="0" xfId="0" applyFont="1" applyFill="1" applyAlignment="1">
      <alignment horizontal="left"/>
    </xf>
    <xf numFmtId="0" fontId="30" fillId="15" borderId="0" xfId="0" applyFont="1" applyFill="1" applyAlignment="1">
      <alignment horizontal="center"/>
    </xf>
    <xf numFmtId="0" fontId="30" fillId="31" borderId="207" xfId="0" applyFont="1" applyFill="1" applyBorder="1" applyAlignment="1">
      <alignment horizontal="left" vertical="center"/>
    </xf>
    <xf numFmtId="0" fontId="30" fillId="31" borderId="118" xfId="0" applyFont="1" applyFill="1" applyBorder="1" applyAlignment="1">
      <alignment horizontal="left" vertical="center"/>
    </xf>
    <xf numFmtId="0" fontId="30" fillId="31" borderId="118" xfId="0" applyFont="1" applyFill="1" applyBorder="1" applyAlignment="1">
      <alignment horizontal="right" vertical="center"/>
    </xf>
    <xf numFmtId="0" fontId="30" fillId="31" borderId="119" xfId="0" applyFont="1" applyFill="1" applyBorder="1" applyAlignment="1">
      <alignment horizontal="right" vertical="center"/>
    </xf>
    <xf numFmtId="0" fontId="30" fillId="30" borderId="207" xfId="0" applyFont="1" applyFill="1" applyBorder="1" applyAlignment="1">
      <alignment horizontal="left" vertical="center"/>
    </xf>
    <xf numFmtId="0" fontId="30" fillId="30" borderId="118" xfId="0" applyFont="1" applyFill="1" applyBorder="1" applyAlignment="1">
      <alignment horizontal="left" vertical="center"/>
    </xf>
    <xf numFmtId="0" fontId="30" fillId="30" borderId="118" xfId="0" applyFont="1" applyFill="1" applyBorder="1" applyAlignment="1">
      <alignment horizontal="right" vertical="center"/>
    </xf>
    <xf numFmtId="0" fontId="30" fillId="30" borderId="119" xfId="0" applyFont="1" applyFill="1" applyBorder="1" applyAlignment="1">
      <alignment horizontal="right" vertical="center"/>
    </xf>
    <xf numFmtId="0" fontId="30" fillId="29" borderId="207" xfId="0" applyFont="1" applyFill="1" applyBorder="1" applyAlignment="1">
      <alignment horizontal="center" vertical="center"/>
    </xf>
    <xf numFmtId="0" fontId="30" fillId="15" borderId="115" xfId="0" applyFont="1" applyFill="1" applyBorder="1" applyAlignment="1">
      <alignment horizontal="center" vertical="center"/>
    </xf>
    <xf numFmtId="0" fontId="30" fillId="15" borderId="185" xfId="0" applyFont="1" applyFill="1" applyBorder="1" applyAlignment="1">
      <alignment horizontal="center" vertical="center"/>
    </xf>
    <xf numFmtId="0" fontId="30" fillId="15" borderId="185" xfId="0" applyFont="1" applyFill="1" applyBorder="1" applyAlignment="1">
      <alignment horizontal="left" vertical="center"/>
    </xf>
    <xf numFmtId="0" fontId="30" fillId="15" borderId="158" xfId="0" applyFont="1" applyFill="1" applyBorder="1" applyAlignment="1">
      <alignment horizontal="left" vertical="center"/>
    </xf>
    <xf numFmtId="0" fontId="30" fillId="15" borderId="127" xfId="0" applyFont="1" applyFill="1" applyBorder="1" applyAlignment="1">
      <alignment horizontal="left" vertical="center"/>
    </xf>
    <xf numFmtId="0" fontId="30" fillId="15" borderId="192" xfId="0" applyFont="1" applyFill="1" applyBorder="1" applyAlignment="1">
      <alignment horizontal="center" vertical="center"/>
    </xf>
    <xf numFmtId="0" fontId="30" fillId="15" borderId="192" xfId="0" applyFont="1" applyFill="1" applyBorder="1" applyAlignment="1">
      <alignment horizontal="left" vertical="center"/>
    </xf>
    <xf numFmtId="0" fontId="30" fillId="15" borderId="205" xfId="0" applyFont="1" applyFill="1" applyBorder="1" applyAlignment="1">
      <alignment horizontal="left" vertical="center"/>
    </xf>
    <xf numFmtId="0" fontId="63" fillId="15" borderId="185" xfId="0" applyFont="1" applyFill="1" applyBorder="1" applyAlignment="1">
      <alignment horizontal="left" vertical="center"/>
    </xf>
    <xf numFmtId="0" fontId="63" fillId="15" borderId="158" xfId="0" applyFont="1" applyFill="1" applyBorder="1" applyAlignment="1">
      <alignment horizontal="left" vertical="center"/>
    </xf>
    <xf numFmtId="16" fontId="30" fillId="15" borderId="185" xfId="0" applyNumberFormat="1" applyFont="1" applyFill="1" applyBorder="1" applyAlignment="1">
      <alignment horizontal="center" vertical="center"/>
    </xf>
    <xf numFmtId="0" fontId="30" fillId="30" borderId="115" xfId="0" applyFont="1" applyFill="1" applyBorder="1" applyAlignment="1">
      <alignment horizontal="left" vertical="center"/>
    </xf>
    <xf numFmtId="0" fontId="30" fillId="30" borderId="83" xfId="0" applyFont="1" applyFill="1" applyBorder="1" applyAlignment="1">
      <alignment horizontal="center" vertical="center"/>
    </xf>
    <xf numFmtId="0" fontId="30" fillId="30" borderId="83" xfId="0" applyFont="1" applyFill="1" applyBorder="1" applyAlignment="1">
      <alignment horizontal="right" vertical="center"/>
    </xf>
    <xf numFmtId="0" fontId="30" fillId="30" borderId="104" xfId="0" applyFont="1" applyFill="1" applyBorder="1" applyAlignment="1">
      <alignment horizontal="right" vertical="center"/>
    </xf>
    <xf numFmtId="0" fontId="30" fillId="15" borderId="206" xfId="0" applyFont="1" applyFill="1" applyBorder="1" applyAlignment="1">
      <alignment horizontal="center" vertical="center"/>
    </xf>
    <xf numFmtId="0" fontId="30" fillId="15" borderId="191" xfId="0" applyFont="1" applyFill="1" applyBorder="1" applyAlignment="1">
      <alignment horizontal="left" vertical="center"/>
    </xf>
    <xf numFmtId="16" fontId="30" fillId="15" borderId="204" xfId="0" applyNumberFormat="1" applyFont="1" applyFill="1" applyBorder="1" applyAlignment="1">
      <alignment horizontal="center" vertical="center"/>
    </xf>
    <xf numFmtId="0" fontId="30" fillId="15" borderId="204" xfId="0" applyFont="1" applyFill="1" applyBorder="1" applyAlignment="1">
      <alignment horizontal="center" vertical="center"/>
    </xf>
    <xf numFmtId="0" fontId="30" fillId="15" borderId="204" xfId="0" applyFont="1" applyFill="1" applyBorder="1" applyAlignment="1">
      <alignment horizontal="left" vertical="center"/>
    </xf>
    <xf numFmtId="0" fontId="30" fillId="15" borderId="137" xfId="0" applyFont="1" applyFill="1" applyBorder="1" applyAlignment="1">
      <alignment horizontal="left" vertical="center"/>
    </xf>
    <xf numFmtId="0" fontId="63" fillId="15" borderId="132" xfId="0" applyFont="1" applyFill="1" applyBorder="1" applyAlignment="1">
      <alignment horizontal="left" vertical="center"/>
    </xf>
    <xf numFmtId="0" fontId="63" fillId="15" borderId="137" xfId="0" applyFont="1" applyFill="1" applyBorder="1" applyAlignment="1">
      <alignment horizontal="left" vertical="center"/>
    </xf>
    <xf numFmtId="0" fontId="30" fillId="30" borderId="116" xfId="0" applyFont="1" applyFill="1" applyBorder="1" applyAlignment="1">
      <alignment horizontal="left" vertical="center"/>
    </xf>
    <xf numFmtId="0" fontId="30" fillId="30" borderId="101" xfId="0" applyFont="1" applyFill="1" applyBorder="1" applyAlignment="1">
      <alignment horizontal="left" vertical="center"/>
    </xf>
    <xf numFmtId="0" fontId="30" fillId="15" borderId="206" xfId="0" applyFont="1" applyFill="1" applyBorder="1" applyAlignment="1">
      <alignment horizontal="left" vertical="center"/>
    </xf>
    <xf numFmtId="0" fontId="30" fillId="15" borderId="188" xfId="0" applyFont="1" applyFill="1" applyBorder="1" applyAlignment="1">
      <alignment horizontal="left" vertical="center"/>
    </xf>
    <xf numFmtId="164" fontId="23" fillId="0" borderId="232" xfId="0" applyNumberFormat="1" applyFont="1" applyBorder="1" applyAlignment="1">
      <alignment horizontal="center" vertical="center"/>
    </xf>
    <xf numFmtId="0" fontId="23" fillId="0" borderId="232" xfId="0" applyFont="1" applyBorder="1" applyAlignment="1">
      <alignment horizontal="center" vertical="center"/>
    </xf>
    <xf numFmtId="49" fontId="23" fillId="0" borderId="194" xfId="0" applyNumberFormat="1" applyFont="1" applyBorder="1" applyAlignment="1">
      <alignment horizontal="center" vertical="center"/>
    </xf>
    <xf numFmtId="0" fontId="23" fillId="0" borderId="197" xfId="0" applyFont="1" applyBorder="1" applyAlignment="1">
      <alignment horizontal="center" vertical="center"/>
    </xf>
    <xf numFmtId="0" fontId="23" fillId="10" borderId="197" xfId="0" applyFont="1" applyFill="1" applyBorder="1" applyAlignment="1">
      <alignment horizontal="center" vertical="center"/>
    </xf>
    <xf numFmtId="0" fontId="23" fillId="0" borderId="191" xfId="0" applyFont="1" applyBorder="1" applyAlignment="1">
      <alignment vertical="center"/>
    </xf>
    <xf numFmtId="164" fontId="23" fillId="0" borderId="190" xfId="0" applyNumberFormat="1" applyFont="1" applyBorder="1" applyAlignment="1">
      <alignment horizontal="center" vertical="center"/>
    </xf>
    <xf numFmtId="49" fontId="23" fillId="0" borderId="190" xfId="0" applyNumberFormat="1" applyFont="1" applyBorder="1" applyAlignment="1">
      <alignment horizontal="center" vertical="center"/>
    </xf>
    <xf numFmtId="0" fontId="23" fillId="2" borderId="189" xfId="0" applyFont="1" applyFill="1" applyBorder="1" applyAlignment="1">
      <alignment horizontal="center" vertical="center"/>
    </xf>
    <xf numFmtId="0" fontId="23" fillId="10" borderId="198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2" borderId="0" xfId="0" applyFont="1" applyFill="1" applyAlignment="1">
      <alignment horizontal="center"/>
    </xf>
    <xf numFmtId="0" fontId="37" fillId="14" borderId="0" xfId="0" applyFont="1" applyFill="1" applyAlignment="1">
      <alignment horizontal="center"/>
    </xf>
    <xf numFmtId="0" fontId="37" fillId="4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4" borderId="83" xfId="0" applyFont="1" applyFill="1" applyBorder="1" applyAlignment="1">
      <alignment horizontal="center" vertical="center"/>
    </xf>
    <xf numFmtId="1" fontId="37" fillId="2" borderId="0" xfId="0" applyNumberFormat="1" applyFont="1" applyFill="1" applyAlignment="1">
      <alignment horizontal="center"/>
    </xf>
    <xf numFmtId="1" fontId="37" fillId="0" borderId="0" xfId="0" applyNumberFormat="1" applyFont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7" fillId="2" borderId="83" xfId="0" applyFont="1" applyFill="1" applyBorder="1" applyAlignment="1">
      <alignment horizontal="center"/>
    </xf>
    <xf numFmtId="49" fontId="37" fillId="2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23" fillId="0" borderId="66" xfId="0" applyFont="1" applyBorder="1" applyAlignment="1">
      <alignment vertical="center"/>
    </xf>
    <xf numFmtId="0" fontId="23" fillId="0" borderId="65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23" fillId="0" borderId="81" xfId="0" applyFont="1" applyBorder="1" applyAlignment="1">
      <alignment vertical="center"/>
    </xf>
    <xf numFmtId="0" fontId="23" fillId="0" borderId="96" xfId="0" applyFont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3" fillId="2" borderId="67" xfId="0" applyFont="1" applyFill="1" applyBorder="1" applyAlignment="1">
      <alignment horizontal="left" vertical="center"/>
    </xf>
    <xf numFmtId="0" fontId="23" fillId="0" borderId="67" xfId="0" applyFont="1" applyBorder="1" applyAlignment="1">
      <alignment vertical="center"/>
    </xf>
    <xf numFmtId="0" fontId="23" fillId="0" borderId="52" xfId="0" applyFont="1" applyBorder="1" applyAlignment="1">
      <alignment horizontal="left" vertical="center"/>
    </xf>
    <xf numFmtId="0" fontId="23" fillId="0" borderId="86" xfId="0" applyFont="1" applyBorder="1" applyAlignment="1">
      <alignment vertical="center"/>
    </xf>
    <xf numFmtId="0" fontId="23" fillId="0" borderId="95" xfId="0" applyFont="1" applyBorder="1" applyAlignment="1">
      <alignment horizontal="left" vertical="center"/>
    </xf>
    <xf numFmtId="0" fontId="23" fillId="0" borderId="90" xfId="0" applyFont="1" applyBorder="1" applyAlignment="1">
      <alignment vertical="center"/>
    </xf>
    <xf numFmtId="0" fontId="23" fillId="0" borderId="116" xfId="0" applyFont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23" fillId="0" borderId="192" xfId="0" applyFont="1" applyBorder="1" applyAlignment="1">
      <alignment horizontal="center" vertical="center"/>
    </xf>
    <xf numFmtId="0" fontId="23" fillId="0" borderId="191" xfId="0" applyFont="1" applyBorder="1" applyAlignment="1">
      <alignment horizontal="center" vertical="center"/>
    </xf>
    <xf numFmtId="0" fontId="27" fillId="19" borderId="49" xfId="0" applyFont="1" applyFill="1" applyBorder="1" applyAlignment="1">
      <alignment horizontal="center" vertical="center"/>
    </xf>
    <xf numFmtId="0" fontId="27" fillId="20" borderId="90" xfId="0" applyFont="1" applyFill="1" applyBorder="1" applyAlignment="1">
      <alignment horizontal="center" vertical="center"/>
    </xf>
    <xf numFmtId="0" fontId="23" fillId="9" borderId="100" xfId="0" applyFont="1" applyFill="1" applyBorder="1" applyAlignment="1">
      <alignment horizontal="center" vertical="center"/>
    </xf>
    <xf numFmtId="0" fontId="27" fillId="19" borderId="101" xfId="0" applyFont="1" applyFill="1" applyBorder="1" applyAlignment="1">
      <alignment horizontal="center" vertical="center"/>
    </xf>
    <xf numFmtId="0" fontId="27" fillId="21" borderId="90" xfId="0" applyFont="1" applyFill="1" applyBorder="1" applyAlignment="1">
      <alignment horizontal="center" vertical="center"/>
    </xf>
    <xf numFmtId="0" fontId="27" fillId="22" borderId="90" xfId="0" applyFont="1" applyFill="1" applyBorder="1" applyAlignment="1">
      <alignment horizontal="center" vertical="center"/>
    </xf>
    <xf numFmtId="0" fontId="23" fillId="9" borderId="90" xfId="0" applyFont="1" applyFill="1" applyBorder="1" applyAlignment="1">
      <alignment horizontal="center" vertical="center"/>
    </xf>
    <xf numFmtId="0" fontId="27" fillId="21" borderId="83" xfId="0" applyFont="1" applyFill="1" applyBorder="1" applyAlignment="1">
      <alignment horizontal="center" vertical="center"/>
    </xf>
    <xf numFmtId="0" fontId="27" fillId="20" borderId="101" xfId="0" applyFont="1" applyFill="1" applyBorder="1" applyAlignment="1">
      <alignment horizontal="center" vertical="center"/>
    </xf>
    <xf numFmtId="0" fontId="27" fillId="14" borderId="90" xfId="0" applyFont="1" applyFill="1" applyBorder="1" applyAlignment="1">
      <alignment horizontal="center" vertical="center"/>
    </xf>
    <xf numFmtId="0" fontId="27" fillId="23" borderId="90" xfId="0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23" fillId="0" borderId="81" xfId="0" applyNumberFormat="1" applyFont="1" applyBorder="1" applyAlignment="1">
      <alignment horizontal="center" vertical="center"/>
    </xf>
    <xf numFmtId="164" fontId="23" fillId="0" borderId="100" xfId="0" applyNumberFormat="1" applyFont="1" applyBorder="1" applyAlignment="1">
      <alignment horizontal="center" vertical="center"/>
    </xf>
    <xf numFmtId="0" fontId="23" fillId="2" borderId="67" xfId="0" applyFont="1" applyFill="1" applyBorder="1" applyAlignment="1">
      <alignment horizontal="center" vertical="center"/>
    </xf>
    <xf numFmtId="0" fontId="23" fillId="2" borderId="65" xfId="0" applyFont="1" applyFill="1" applyBorder="1" applyAlignment="1">
      <alignment vertical="center"/>
    </xf>
    <xf numFmtId="164" fontId="23" fillId="2" borderId="66" xfId="0" applyNumberFormat="1" applyFont="1" applyFill="1" applyBorder="1" applyAlignment="1">
      <alignment horizontal="center" vertical="center"/>
    </xf>
    <xf numFmtId="49" fontId="23" fillId="2" borderId="67" xfId="0" applyNumberFormat="1" applyFont="1" applyFill="1" applyBorder="1" applyAlignment="1">
      <alignment horizontal="center" vertical="center"/>
    </xf>
    <xf numFmtId="49" fontId="23" fillId="2" borderId="65" xfId="0" applyNumberFormat="1" applyFont="1" applyFill="1" applyBorder="1" applyAlignment="1">
      <alignment horizontal="center" vertical="center"/>
    </xf>
    <xf numFmtId="49" fontId="23" fillId="10" borderId="66" xfId="0" applyNumberFormat="1" applyFont="1" applyFill="1" applyBorder="1" applyAlignment="1">
      <alignment horizontal="center" vertical="center"/>
    </xf>
    <xf numFmtId="49" fontId="23" fillId="11" borderId="50" xfId="0" applyNumberFormat="1" applyFont="1" applyFill="1" applyBorder="1" applyAlignment="1">
      <alignment horizontal="center" vertical="center"/>
    </xf>
    <xf numFmtId="164" fontId="23" fillId="11" borderId="49" xfId="0" applyNumberFormat="1" applyFont="1" applyFill="1" applyBorder="1" applyAlignment="1">
      <alignment horizontal="center" vertical="center"/>
    </xf>
    <xf numFmtId="0" fontId="23" fillId="11" borderId="68" xfId="0" applyFont="1" applyFill="1" applyBorder="1" applyAlignment="1">
      <alignment horizontal="center" vertical="center"/>
    </xf>
    <xf numFmtId="0" fontId="23" fillId="11" borderId="66" xfId="0" applyFont="1" applyFill="1" applyBorder="1" applyAlignment="1">
      <alignment horizontal="center" vertical="center"/>
    </xf>
    <xf numFmtId="49" fontId="23" fillId="0" borderId="67" xfId="0" applyNumberFormat="1" applyFont="1" applyBorder="1" applyAlignment="1">
      <alignment horizontal="center" vertical="center"/>
    </xf>
    <xf numFmtId="164" fontId="23" fillId="0" borderId="103" xfId="0" applyNumberFormat="1" applyFont="1" applyBorder="1" applyAlignment="1">
      <alignment horizontal="center" vertical="center"/>
    </xf>
    <xf numFmtId="0" fontId="23" fillId="0" borderId="105" xfId="0" applyFont="1" applyBorder="1" applyAlignment="1">
      <alignment vertical="center"/>
    </xf>
    <xf numFmtId="164" fontId="23" fillId="0" borderId="104" xfId="0" applyNumberFormat="1" applyFont="1" applyBorder="1" applyAlignment="1">
      <alignment horizontal="center" vertical="center"/>
    </xf>
    <xf numFmtId="0" fontId="23" fillId="2" borderId="66" xfId="0" applyFont="1" applyFill="1" applyBorder="1" applyAlignment="1">
      <alignment vertical="center"/>
    </xf>
    <xf numFmtId="164" fontId="23" fillId="10" borderId="66" xfId="0" applyNumberFormat="1" applyFont="1" applyFill="1" applyBorder="1" applyAlignment="1">
      <alignment horizontal="center" vertical="center"/>
    </xf>
    <xf numFmtId="0" fontId="23" fillId="11" borderId="65" xfId="0" applyFont="1" applyFill="1" applyBorder="1" applyAlignment="1">
      <alignment horizontal="center" vertical="center"/>
    </xf>
    <xf numFmtId="0" fontId="23" fillId="0" borderId="49" xfId="0" applyFont="1" applyBorder="1" applyAlignment="1">
      <alignment horizontal="right" vertical="center"/>
    </xf>
    <xf numFmtId="0" fontId="23" fillId="0" borderId="66" xfId="0" applyFont="1" applyBorder="1" applyAlignment="1">
      <alignment horizontal="right" vertical="center"/>
    </xf>
    <xf numFmtId="164" fontId="23" fillId="0" borderId="95" xfId="0" applyNumberFormat="1" applyFont="1" applyBorder="1" applyAlignment="1">
      <alignment horizontal="center" vertical="center"/>
    </xf>
    <xf numFmtId="0" fontId="23" fillId="13" borderId="22" xfId="0" applyFont="1" applyFill="1" applyBorder="1" applyAlignment="1">
      <alignment horizontal="center" vertical="center"/>
    </xf>
    <xf numFmtId="0" fontId="23" fillId="13" borderId="67" xfId="0" applyFont="1" applyFill="1" applyBorder="1" applyAlignment="1">
      <alignment horizontal="center" vertical="center"/>
    </xf>
    <xf numFmtId="164" fontId="23" fillId="13" borderId="66" xfId="0" applyNumberFormat="1" applyFont="1" applyFill="1" applyBorder="1" applyAlignment="1">
      <alignment horizontal="center" vertical="center"/>
    </xf>
    <xf numFmtId="0" fontId="23" fillId="13" borderId="66" xfId="0" applyFont="1" applyFill="1" applyBorder="1" applyAlignment="1">
      <alignment horizontal="center" vertical="center"/>
    </xf>
    <xf numFmtId="0" fontId="23" fillId="13" borderId="67" xfId="0" applyFont="1" applyFill="1" applyBorder="1" applyAlignment="1">
      <alignment horizontal="left" vertical="center"/>
    </xf>
    <xf numFmtId="0" fontId="23" fillId="14" borderId="66" xfId="0" applyFont="1" applyFill="1" applyBorder="1" applyAlignment="1">
      <alignment vertical="center"/>
    </xf>
    <xf numFmtId="49" fontId="23" fillId="10" borderId="49" xfId="0" applyNumberFormat="1" applyFont="1" applyFill="1" applyBorder="1" applyAlignment="1">
      <alignment horizontal="center" vertical="center"/>
    </xf>
    <xf numFmtId="164" fontId="23" fillId="10" borderId="49" xfId="0" applyNumberFormat="1" applyFont="1" applyFill="1" applyBorder="1" applyAlignment="1">
      <alignment horizontal="center" vertical="center"/>
    </xf>
    <xf numFmtId="164" fontId="23" fillId="0" borderId="67" xfId="0" applyNumberFormat="1" applyFont="1" applyBorder="1" applyAlignment="1">
      <alignment horizontal="left" vertical="center"/>
    </xf>
    <xf numFmtId="164" fontId="23" fillId="11" borderId="65" xfId="0" applyNumberFormat="1" applyFont="1" applyFill="1" applyBorder="1" applyAlignment="1">
      <alignment horizontal="center" vertical="center"/>
    </xf>
    <xf numFmtId="164" fontId="23" fillId="11" borderId="66" xfId="0" applyNumberFormat="1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3" fillId="11" borderId="50" xfId="0" applyFont="1" applyFill="1" applyBorder="1" applyAlignment="1">
      <alignment horizontal="center" vertical="center"/>
    </xf>
    <xf numFmtId="0" fontId="23" fillId="11" borderId="49" xfId="0" applyFont="1" applyFill="1" applyBorder="1" applyAlignment="1">
      <alignment horizontal="center" vertical="center"/>
    </xf>
    <xf numFmtId="49" fontId="23" fillId="2" borderId="49" xfId="0" applyNumberFormat="1" applyFont="1" applyFill="1" applyBorder="1" applyAlignment="1">
      <alignment horizontal="center" vertical="center"/>
    </xf>
    <xf numFmtId="49" fontId="23" fillId="2" borderId="52" xfId="0" applyNumberFormat="1" applyFont="1" applyFill="1" applyBorder="1" applyAlignment="1">
      <alignment horizontal="center" vertical="center"/>
    </xf>
    <xf numFmtId="49" fontId="23" fillId="2" borderId="95" xfId="0" applyNumberFormat="1" applyFont="1" applyFill="1" applyBorder="1" applyAlignment="1">
      <alignment horizontal="center" vertical="center"/>
    </xf>
    <xf numFmtId="164" fontId="23" fillId="11" borderId="22" xfId="0" applyNumberFormat="1" applyFont="1" applyFill="1" applyBorder="1" applyAlignment="1">
      <alignment horizontal="center" vertical="center"/>
    </xf>
    <xf numFmtId="0" fontId="23" fillId="14" borderId="99" xfId="0" applyFont="1" applyFill="1" applyBorder="1" applyAlignment="1">
      <alignment horizontal="center" vertical="center"/>
    </xf>
    <xf numFmtId="0" fontId="27" fillId="14" borderId="100" xfId="0" applyFont="1" applyFill="1" applyBorder="1" applyAlignment="1">
      <alignment horizontal="center" vertical="center"/>
    </xf>
    <xf numFmtId="0" fontId="23" fillId="12" borderId="99" xfId="0" applyFont="1" applyFill="1" applyBorder="1" applyAlignment="1">
      <alignment horizontal="center" vertical="center"/>
    </xf>
    <xf numFmtId="0" fontId="23" fillId="12" borderId="86" xfId="0" applyFont="1" applyFill="1" applyBorder="1" applyAlignment="1">
      <alignment horizontal="center" vertical="center"/>
    </xf>
    <xf numFmtId="0" fontId="23" fillId="12" borderId="49" xfId="0" applyFont="1" applyFill="1" applyBorder="1" applyAlignment="1">
      <alignment horizontal="center" vertical="center"/>
    </xf>
    <xf numFmtId="0" fontId="34" fillId="0" borderId="49" xfId="0" applyFont="1" applyBorder="1" applyAlignment="1">
      <alignment horizontal="left" vertical="center"/>
    </xf>
    <xf numFmtId="0" fontId="34" fillId="0" borderId="66" xfId="0" applyFont="1" applyBorder="1" applyAlignment="1">
      <alignment horizontal="left" vertical="center"/>
    </xf>
    <xf numFmtId="0" fontId="23" fillId="0" borderId="83" xfId="0" applyFont="1" applyBorder="1" applyAlignment="1">
      <alignment vertical="center"/>
    </xf>
    <xf numFmtId="0" fontId="23" fillId="2" borderId="102" xfId="0" applyFont="1" applyFill="1" applyBorder="1" applyAlignment="1">
      <alignment horizontal="left" vertical="center"/>
    </xf>
    <xf numFmtId="0" fontId="34" fillId="0" borderId="67" xfId="0" applyFont="1" applyBorder="1" applyAlignment="1">
      <alignment horizontal="left" vertical="center"/>
    </xf>
    <xf numFmtId="1" fontId="23" fillId="0" borderId="22" xfId="0" applyNumberFormat="1" applyFont="1" applyBorder="1" applyAlignment="1">
      <alignment horizontal="center" vertical="center"/>
    </xf>
    <xf numFmtId="0" fontId="23" fillId="2" borderId="106" xfId="0" applyFont="1" applyFill="1" applyBorder="1" applyAlignment="1">
      <alignment horizontal="left" vertical="center"/>
    </xf>
    <xf numFmtId="0" fontId="23" fillId="2" borderId="109" xfId="0" applyFont="1" applyFill="1" applyBorder="1" applyAlignment="1">
      <alignment horizontal="left" vertical="center"/>
    </xf>
    <xf numFmtId="1" fontId="23" fillId="0" borderId="65" xfId="0" applyNumberFormat="1" applyFont="1" applyBorder="1" applyAlignment="1">
      <alignment horizontal="center" vertical="center"/>
    </xf>
    <xf numFmtId="164" fontId="23" fillId="2" borderId="67" xfId="0" applyNumberFormat="1" applyFont="1" applyFill="1" applyBorder="1" applyAlignment="1">
      <alignment horizontal="left" vertical="center"/>
    </xf>
    <xf numFmtId="164" fontId="23" fillId="2" borderId="66" xfId="0" applyNumberFormat="1" applyFont="1" applyFill="1" applyBorder="1" applyAlignment="1">
      <alignment horizontal="left" vertical="center"/>
    </xf>
    <xf numFmtId="49" fontId="23" fillId="2" borderId="0" xfId="0" applyNumberFormat="1" applyFont="1" applyFill="1" applyAlignment="1">
      <alignment horizontal="center" vertical="center"/>
    </xf>
    <xf numFmtId="164" fontId="23" fillId="2" borderId="0" xfId="0" applyNumberFormat="1" applyFont="1" applyFill="1" applyAlignment="1">
      <alignment horizontal="left" vertical="center"/>
    </xf>
    <xf numFmtId="1" fontId="27" fillId="2" borderId="0" xfId="0" applyNumberFormat="1" applyFont="1" applyFill="1" applyAlignment="1">
      <alignment horizontal="center" vertical="center"/>
    </xf>
    <xf numFmtId="164" fontId="23" fillId="2" borderId="0" xfId="0" applyNumberFormat="1" applyFont="1" applyFill="1" applyAlignment="1">
      <alignment vertical="center"/>
    </xf>
    <xf numFmtId="0" fontId="23" fillId="0" borderId="50" xfId="0" applyFont="1" applyBorder="1" applyAlignment="1">
      <alignment horizontal="left" vertical="center"/>
    </xf>
    <xf numFmtId="0" fontId="23" fillId="26" borderId="49" xfId="0" applyFont="1" applyFill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3" fillId="26" borderId="90" xfId="0" applyFont="1" applyFill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3" fillId="26" borderId="100" xfId="0" applyFont="1" applyFill="1" applyBorder="1" applyAlignment="1">
      <alignment horizontal="center" vertical="center"/>
    </xf>
    <xf numFmtId="0" fontId="23" fillId="2" borderId="88" xfId="0" applyFont="1" applyFill="1" applyBorder="1" applyAlignment="1">
      <alignment horizontal="left" vertical="center"/>
    </xf>
    <xf numFmtId="0" fontId="23" fillId="26" borderId="88" xfId="0" applyFont="1" applyFill="1" applyBorder="1" applyAlignment="1">
      <alignment horizontal="center" vertical="center"/>
    </xf>
    <xf numFmtId="0" fontId="23" fillId="12" borderId="88" xfId="0" applyFont="1" applyFill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164" fontId="23" fillId="0" borderId="122" xfId="0" applyNumberFormat="1" applyFont="1" applyBorder="1" applyAlignment="1">
      <alignment horizontal="center" vertical="center"/>
    </xf>
    <xf numFmtId="0" fontId="23" fillId="12" borderId="66" xfId="0" applyFont="1" applyFill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164" fontId="23" fillId="0" borderId="123" xfId="0" applyNumberFormat="1" applyFont="1" applyBorder="1" applyAlignment="1">
      <alignment horizontal="center" vertical="center"/>
    </xf>
    <xf numFmtId="0" fontId="23" fillId="26" borderId="66" xfId="0" applyFont="1" applyFill="1" applyBorder="1" applyAlignment="1">
      <alignment horizontal="center" vertical="center"/>
    </xf>
    <xf numFmtId="0" fontId="23" fillId="2" borderId="94" xfId="0" applyFont="1" applyFill="1" applyBorder="1" applyAlignment="1">
      <alignment horizontal="left" vertical="center"/>
    </xf>
    <xf numFmtId="0" fontId="23" fillId="2" borderId="95" xfId="0" applyFont="1" applyFill="1" applyBorder="1" applyAlignment="1">
      <alignment horizontal="left" vertical="center"/>
    </xf>
    <xf numFmtId="1" fontId="23" fillId="0" borderId="86" xfId="0" applyNumberFormat="1" applyFont="1" applyBorder="1" applyAlignment="1">
      <alignment horizontal="center" vertical="center"/>
    </xf>
    <xf numFmtId="1" fontId="23" fillId="0" borderId="99" xfId="0" applyNumberFormat="1" applyFont="1" applyBorder="1" applyAlignment="1">
      <alignment horizontal="center" vertical="center"/>
    </xf>
    <xf numFmtId="164" fontId="23" fillId="2" borderId="83" xfId="0" applyNumberFormat="1" applyFont="1" applyFill="1" applyBorder="1" applyAlignment="1">
      <alignment horizontal="left" vertical="center"/>
    </xf>
    <xf numFmtId="164" fontId="23" fillId="2" borderId="90" xfId="0" applyNumberFormat="1" applyFont="1" applyFill="1" applyBorder="1" applyAlignment="1">
      <alignment horizontal="left" vertical="center"/>
    </xf>
    <xf numFmtId="0" fontId="27" fillId="0" borderId="86" xfId="0" applyFont="1" applyBorder="1" applyAlignment="1">
      <alignment horizontal="center" vertical="center"/>
    </xf>
    <xf numFmtId="164" fontId="23" fillId="2" borderId="101" xfId="0" applyNumberFormat="1" applyFont="1" applyFill="1" applyBorder="1" applyAlignment="1">
      <alignment horizontal="left" vertical="center"/>
    </xf>
    <xf numFmtId="164" fontId="23" fillId="2" borderId="100" xfId="0" applyNumberFormat="1" applyFont="1" applyFill="1" applyBorder="1" applyAlignment="1">
      <alignment horizontal="left" vertical="center"/>
    </xf>
    <xf numFmtId="0" fontId="23" fillId="26" borderId="99" xfId="0" applyFont="1" applyFill="1" applyBorder="1" applyAlignment="1">
      <alignment horizontal="center" vertical="center"/>
    </xf>
    <xf numFmtId="0" fontId="28" fillId="0" borderId="100" xfId="0" applyFont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2" fontId="23" fillId="0" borderId="83" xfId="0" applyNumberFormat="1" applyFont="1" applyBorder="1" applyAlignment="1">
      <alignment horizontal="center" vertical="center"/>
    </xf>
    <xf numFmtId="49" fontId="23" fillId="2" borderId="50" xfId="0" applyNumberFormat="1" applyFont="1" applyFill="1" applyBorder="1" applyAlignment="1">
      <alignment horizontal="center" vertical="center"/>
    </xf>
    <xf numFmtId="49" fontId="23" fillId="2" borderId="22" xfId="0" applyNumberFormat="1" applyFont="1" applyFill="1" applyBorder="1" applyAlignment="1">
      <alignment horizontal="left" vertical="center"/>
    </xf>
    <xf numFmtId="49" fontId="23" fillId="0" borderId="90" xfId="0" applyNumberFormat="1" applyFont="1" applyBorder="1" applyAlignment="1">
      <alignment horizontal="center" vertical="center"/>
    </xf>
    <xf numFmtId="49" fontId="23" fillId="2" borderId="89" xfId="0" applyNumberFormat="1" applyFont="1" applyFill="1" applyBorder="1" applyAlignment="1">
      <alignment horizontal="center" vertical="center"/>
    </xf>
    <xf numFmtId="49" fontId="23" fillId="2" borderId="102" xfId="0" applyNumberFormat="1" applyFont="1" applyFill="1" applyBorder="1" applyAlignment="1">
      <alignment horizontal="center" vertical="center"/>
    </xf>
    <xf numFmtId="49" fontId="23" fillId="2" borderId="99" xfId="0" applyNumberFormat="1" applyFont="1" applyFill="1" applyBorder="1" applyAlignment="1">
      <alignment vertical="center"/>
    </xf>
    <xf numFmtId="49" fontId="23" fillId="2" borderId="101" xfId="0" applyNumberFormat="1" applyFont="1" applyFill="1" applyBorder="1" applyAlignment="1">
      <alignment horizontal="center" vertical="center"/>
    </xf>
    <xf numFmtId="0" fontId="23" fillId="2" borderId="89" xfId="0" applyFont="1" applyFill="1" applyBorder="1" applyAlignment="1">
      <alignment horizontal="center" vertical="center"/>
    </xf>
    <xf numFmtId="164" fontId="23" fillId="2" borderId="86" xfId="0" applyNumberFormat="1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vertical="center"/>
    </xf>
    <xf numFmtId="0" fontId="23" fillId="0" borderId="68" xfId="0" applyFont="1" applyBorder="1" applyAlignment="1">
      <alignment horizontal="left" vertical="center"/>
    </xf>
    <xf numFmtId="49" fontId="23" fillId="2" borderId="22" xfId="0" applyNumberFormat="1" applyFont="1" applyFill="1" applyBorder="1" applyAlignment="1">
      <alignment vertical="center"/>
    </xf>
    <xf numFmtId="49" fontId="23" fillId="2" borderId="86" xfId="0" applyNumberFormat="1" applyFont="1" applyFill="1" applyBorder="1" applyAlignment="1">
      <alignment vertical="center"/>
    </xf>
    <xf numFmtId="0" fontId="23" fillId="25" borderId="90" xfId="0" applyFont="1" applyFill="1" applyBorder="1" applyAlignment="1">
      <alignment horizontal="center" vertical="center"/>
    </xf>
    <xf numFmtId="49" fontId="23" fillId="12" borderId="100" xfId="0" applyNumberFormat="1" applyFont="1" applyFill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3" fillId="2" borderId="50" xfId="0" applyFont="1" applyFill="1" applyBorder="1" applyAlignment="1">
      <alignment horizontal="left" vertical="center"/>
    </xf>
    <xf numFmtId="164" fontId="23" fillId="2" borderId="50" xfId="0" applyNumberFormat="1" applyFont="1" applyFill="1" applyBorder="1" applyAlignment="1">
      <alignment horizontal="left" vertical="center"/>
    </xf>
    <xf numFmtId="164" fontId="23" fillId="0" borderId="50" xfId="0" applyNumberFormat="1" applyFont="1" applyBorder="1" applyAlignment="1">
      <alignment horizontal="left" vertical="center"/>
    </xf>
    <xf numFmtId="2" fontId="23" fillId="0" borderId="67" xfId="0" applyNumberFormat="1" applyFont="1" applyBorder="1" applyAlignment="1">
      <alignment horizontal="center" vertical="center"/>
    </xf>
    <xf numFmtId="164" fontId="23" fillId="0" borderId="68" xfId="0" applyNumberFormat="1" applyFont="1" applyBorder="1" applyAlignment="1">
      <alignment horizontal="left" vertical="center"/>
    </xf>
    <xf numFmtId="0" fontId="27" fillId="0" borderId="67" xfId="0" applyFont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164" fontId="23" fillId="2" borderId="22" xfId="0" applyNumberFormat="1" applyFont="1" applyFill="1" applyBorder="1" applyAlignment="1">
      <alignment horizontal="center" vertical="center"/>
    </xf>
    <xf numFmtId="0" fontId="23" fillId="2" borderId="68" xfId="0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0" fontId="23" fillId="2" borderId="65" xfId="0" applyFont="1" applyFill="1" applyBorder="1" applyAlignment="1">
      <alignment horizontal="left" vertical="center"/>
    </xf>
    <xf numFmtId="0" fontId="23" fillId="0" borderId="64" xfId="0" applyFont="1" applyBorder="1" applyAlignment="1">
      <alignment horizontal="center" vertical="center"/>
    </xf>
    <xf numFmtId="0" fontId="23" fillId="0" borderId="64" xfId="0" applyFont="1" applyBorder="1" applyAlignment="1">
      <alignment horizontal="left" vertical="center"/>
    </xf>
    <xf numFmtId="49" fontId="23" fillId="0" borderId="38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0" fontId="23" fillId="2" borderId="38" xfId="0" applyFont="1" applyFill="1" applyBorder="1" applyAlignment="1">
      <alignment horizontal="left" vertical="center"/>
    </xf>
    <xf numFmtId="0" fontId="23" fillId="2" borderId="64" xfId="0" applyFont="1" applyFill="1" applyBorder="1" applyAlignment="1">
      <alignment horizontal="left" vertical="center"/>
    </xf>
    <xf numFmtId="0" fontId="23" fillId="0" borderId="75" xfId="0" applyFont="1" applyBorder="1" applyAlignment="1">
      <alignment vertical="center"/>
    </xf>
    <xf numFmtId="49" fontId="23" fillId="0" borderId="91" xfId="0" applyNumberFormat="1" applyFont="1" applyBorder="1" applyAlignment="1">
      <alignment horizontal="center" vertical="center"/>
    </xf>
    <xf numFmtId="0" fontId="23" fillId="2" borderId="75" xfId="0" applyFont="1" applyFill="1" applyBorder="1" applyAlignment="1">
      <alignment horizontal="center" vertical="center"/>
    </xf>
    <xf numFmtId="0" fontId="23" fillId="2" borderId="91" xfId="0" applyFont="1" applyFill="1" applyBorder="1" applyAlignment="1">
      <alignment horizontal="left" vertical="center"/>
    </xf>
    <xf numFmtId="0" fontId="23" fillId="2" borderId="75" xfId="0" applyFont="1" applyFill="1" applyBorder="1" applyAlignment="1">
      <alignment horizontal="left" vertical="center"/>
    </xf>
    <xf numFmtId="0" fontId="23" fillId="10" borderId="75" xfId="0" applyFont="1" applyFill="1" applyBorder="1" applyAlignment="1">
      <alignment horizontal="center" vertical="center"/>
    </xf>
    <xf numFmtId="0" fontId="27" fillId="2" borderId="75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2" borderId="69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3" fillId="9" borderId="49" xfId="0" applyFont="1" applyFill="1" applyBorder="1" applyAlignment="1">
      <alignment horizontal="center" vertical="center"/>
    </xf>
    <xf numFmtId="0" fontId="23" fillId="9" borderId="66" xfId="0" applyFont="1" applyFill="1" applyBorder="1" applyAlignment="1">
      <alignment horizontal="center" vertical="center"/>
    </xf>
    <xf numFmtId="49" fontId="23" fillId="0" borderId="100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23" fillId="11" borderId="49" xfId="0" applyFont="1" applyFill="1" applyBorder="1" applyAlignment="1">
      <alignment vertical="center"/>
    </xf>
    <xf numFmtId="0" fontId="23" fillId="2" borderId="49" xfId="0" applyFont="1" applyFill="1" applyBorder="1" applyAlignment="1">
      <alignment horizontal="right" vertical="center"/>
    </xf>
    <xf numFmtId="0" fontId="27" fillId="2" borderId="49" xfId="0" applyFont="1" applyFill="1" applyBorder="1" applyAlignment="1">
      <alignment horizontal="right" vertical="center"/>
    </xf>
    <xf numFmtId="0" fontId="27" fillId="2" borderId="49" xfId="0" applyFont="1" applyFill="1" applyBorder="1" applyAlignment="1">
      <alignment vertical="center"/>
    </xf>
    <xf numFmtId="0" fontId="23" fillId="11" borderId="66" xfId="0" applyFont="1" applyFill="1" applyBorder="1" applyAlignment="1">
      <alignment vertical="center"/>
    </xf>
    <xf numFmtId="0" fontId="27" fillId="2" borderId="66" xfId="0" applyFont="1" applyFill="1" applyBorder="1" applyAlignment="1">
      <alignment vertical="center"/>
    </xf>
    <xf numFmtId="0" fontId="23" fillId="2" borderId="67" xfId="0" applyFont="1" applyFill="1" applyBorder="1" applyAlignment="1">
      <alignment vertical="center"/>
    </xf>
    <xf numFmtId="0" fontId="23" fillId="2" borderId="83" xfId="0" applyFont="1" applyFill="1" applyBorder="1" applyAlignment="1">
      <alignment horizontal="right" vertical="center"/>
    </xf>
    <xf numFmtId="0" fontId="23" fillId="0" borderId="90" xfId="0" applyFont="1" applyBorder="1" applyAlignment="1">
      <alignment horizontal="right" vertical="center"/>
    </xf>
    <xf numFmtId="0" fontId="23" fillId="2" borderId="81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vertical="center" shrinkToFit="1"/>
    </xf>
    <xf numFmtId="164" fontId="23" fillId="2" borderId="81" xfId="0" applyNumberFormat="1" applyFont="1" applyFill="1" applyBorder="1" applyAlignment="1">
      <alignment horizontal="center" vertical="center"/>
    </xf>
    <xf numFmtId="0" fontId="23" fillId="2" borderId="76" xfId="0" applyFont="1" applyFill="1" applyBorder="1" applyAlignment="1">
      <alignment horizontal="center" vertical="center"/>
    </xf>
    <xf numFmtId="0" fontId="23" fillId="2" borderId="71" xfId="0" applyFont="1" applyFill="1" applyBorder="1" applyAlignment="1">
      <alignment vertical="center" shrinkToFit="1"/>
    </xf>
    <xf numFmtId="164" fontId="23" fillId="2" borderId="76" xfId="0" applyNumberFormat="1" applyFont="1" applyFill="1" applyBorder="1" applyAlignment="1">
      <alignment horizontal="center" vertical="center"/>
    </xf>
    <xf numFmtId="0" fontId="23" fillId="2" borderId="71" xfId="0" applyFont="1" applyFill="1" applyBorder="1" applyAlignment="1">
      <alignment horizontal="center" vertical="center"/>
    </xf>
    <xf numFmtId="49" fontId="23" fillId="2" borderId="71" xfId="0" applyNumberFormat="1" applyFont="1" applyFill="1" applyBorder="1" applyAlignment="1">
      <alignment horizontal="center" vertical="center"/>
    </xf>
    <xf numFmtId="0" fontId="23" fillId="2" borderId="97" xfId="0" applyFont="1" applyFill="1" applyBorder="1" applyAlignment="1">
      <alignment horizontal="center" vertical="center"/>
    </xf>
    <xf numFmtId="0" fontId="23" fillId="2" borderId="92" xfId="0" applyFont="1" applyFill="1" applyBorder="1" applyAlignment="1">
      <alignment vertical="center" shrinkToFit="1"/>
    </xf>
    <xf numFmtId="164" fontId="23" fillId="2" borderId="97" xfId="0" applyNumberFormat="1" applyFont="1" applyFill="1" applyBorder="1" applyAlignment="1">
      <alignment horizontal="center" vertical="center"/>
    </xf>
    <xf numFmtId="0" fontId="23" fillId="2" borderId="92" xfId="0" applyFont="1" applyFill="1" applyBorder="1" applyAlignment="1">
      <alignment horizontal="center" vertical="center"/>
    </xf>
    <xf numFmtId="49" fontId="23" fillId="2" borderId="92" xfId="0" applyNumberFormat="1" applyFont="1" applyFill="1" applyBorder="1" applyAlignment="1">
      <alignment horizontal="center" vertical="center"/>
    </xf>
    <xf numFmtId="0" fontId="23" fillId="2" borderId="91" xfId="0" applyFont="1" applyFill="1" applyBorder="1" applyAlignment="1">
      <alignment horizontal="center" vertical="center"/>
    </xf>
    <xf numFmtId="0" fontId="23" fillId="2" borderId="77" xfId="0" applyFont="1" applyFill="1" applyBorder="1" applyAlignment="1">
      <alignment vertical="center" shrinkToFit="1"/>
    </xf>
    <xf numFmtId="164" fontId="23" fillId="2" borderId="91" xfId="0" applyNumberFormat="1" applyFont="1" applyFill="1" applyBorder="1" applyAlignment="1">
      <alignment horizontal="center" vertical="center"/>
    </xf>
    <xf numFmtId="0" fontId="23" fillId="2" borderId="77" xfId="0" applyFont="1" applyFill="1" applyBorder="1" applyAlignment="1">
      <alignment horizontal="center" vertical="center"/>
    </xf>
    <xf numFmtId="0" fontId="23" fillId="4" borderId="91" xfId="0" applyFont="1" applyFill="1" applyBorder="1" applyAlignment="1">
      <alignment horizontal="center" vertical="center"/>
    </xf>
    <xf numFmtId="164" fontId="23" fillId="4" borderId="91" xfId="0" applyNumberFormat="1" applyFont="1" applyFill="1" applyBorder="1" applyAlignment="1">
      <alignment horizontal="center" vertical="center"/>
    </xf>
    <xf numFmtId="0" fontId="23" fillId="4" borderId="76" xfId="0" applyFont="1" applyFill="1" applyBorder="1" applyAlignment="1">
      <alignment horizontal="center" vertical="center"/>
    </xf>
    <xf numFmtId="164" fontId="23" fillId="4" borderId="76" xfId="0" applyNumberFormat="1" applyFont="1" applyFill="1" applyBorder="1" applyAlignment="1">
      <alignment horizontal="center" vertical="center"/>
    </xf>
    <xf numFmtId="0" fontId="23" fillId="4" borderId="83" xfId="0" applyFont="1" applyFill="1" applyBorder="1" applyAlignment="1">
      <alignment horizontal="center" vertical="center"/>
    </xf>
    <xf numFmtId="0" fontId="23" fillId="2" borderId="86" xfId="0" applyFont="1" applyFill="1" applyBorder="1" applyAlignment="1">
      <alignment vertical="center" shrinkToFit="1"/>
    </xf>
    <xf numFmtId="164" fontId="23" fillId="4" borderId="83" xfId="0" applyNumberFormat="1" applyFont="1" applyFill="1" applyBorder="1" applyAlignment="1">
      <alignment horizontal="center" vertical="center"/>
    </xf>
    <xf numFmtId="49" fontId="23" fillId="2" borderId="77" xfId="0" applyNumberFormat="1" applyFont="1" applyFill="1" applyBorder="1" applyAlignment="1">
      <alignment horizontal="center" vertical="center"/>
    </xf>
    <xf numFmtId="0" fontId="25" fillId="2" borderId="100" xfId="0" applyFont="1" applyFill="1" applyBorder="1" applyAlignment="1">
      <alignment horizontal="left" vertical="center"/>
    </xf>
    <xf numFmtId="0" fontId="25" fillId="2" borderId="66" xfId="0" applyFont="1" applyFill="1" applyBorder="1" applyAlignment="1">
      <alignment horizontal="center" vertical="center"/>
    </xf>
    <xf numFmtId="0" fontId="27" fillId="23" borderId="100" xfId="0" applyFont="1" applyFill="1" applyBorder="1" applyAlignment="1">
      <alignment horizontal="center" vertical="center"/>
    </xf>
    <xf numFmtId="0" fontId="25" fillId="2" borderId="117" xfId="0" applyFont="1" applyFill="1" applyBorder="1" applyAlignment="1">
      <alignment horizontal="left" vertical="center"/>
    </xf>
    <xf numFmtId="0" fontId="25" fillId="2" borderId="159" xfId="0" applyFont="1" applyFill="1" applyBorder="1" applyAlignment="1">
      <alignment horizontal="left" vertical="center"/>
    </xf>
    <xf numFmtId="49" fontId="25" fillId="2" borderId="124" xfId="0" applyNumberFormat="1" applyFont="1" applyFill="1" applyBorder="1" applyAlignment="1">
      <alignment horizontal="center" vertical="center"/>
    </xf>
    <xf numFmtId="0" fontId="25" fillId="2" borderId="100" xfId="0" applyFont="1" applyFill="1" applyBorder="1" applyAlignment="1">
      <alignment horizontal="center" vertical="center"/>
    </xf>
    <xf numFmtId="49" fontId="23" fillId="2" borderId="151" xfId="0" applyNumberFormat="1" applyFont="1" applyFill="1" applyBorder="1" applyAlignment="1">
      <alignment horizontal="center" vertical="center"/>
    </xf>
    <xf numFmtId="49" fontId="23" fillId="0" borderId="154" xfId="0" applyNumberFormat="1" applyFont="1" applyBorder="1" applyAlignment="1">
      <alignment horizontal="left" vertical="center"/>
    </xf>
    <xf numFmtId="49" fontId="23" fillId="2" borderId="153" xfId="0" applyNumberFormat="1" applyFont="1" applyFill="1" applyBorder="1" applyAlignment="1">
      <alignment horizontal="center" vertical="center"/>
    </xf>
    <xf numFmtId="0" fontId="25" fillId="0" borderId="83" xfId="1" applyFont="1" applyAlignment="1">
      <alignment horizontal="center" vertical="center"/>
    </xf>
    <xf numFmtId="0" fontId="25" fillId="2" borderId="115" xfId="0" applyFont="1" applyFill="1" applyBorder="1" applyAlignment="1">
      <alignment horizontal="left" vertical="center"/>
    </xf>
    <xf numFmtId="0" fontId="25" fillId="2" borderId="162" xfId="0" applyFont="1" applyFill="1" applyBorder="1" applyAlignment="1">
      <alignment horizontal="left" vertical="center"/>
    </xf>
    <xf numFmtId="0" fontId="25" fillId="0" borderId="176" xfId="0" applyFont="1" applyBorder="1" applyAlignment="1">
      <alignment horizontal="center" vertical="center"/>
    </xf>
    <xf numFmtId="49" fontId="25" fillId="2" borderId="123" xfId="0" applyNumberFormat="1" applyFont="1" applyFill="1" applyBorder="1" applyAlignment="1">
      <alignment horizontal="center" vertical="center"/>
    </xf>
    <xf numFmtId="49" fontId="25" fillId="0" borderId="86" xfId="0" applyNumberFormat="1" applyFont="1" applyBorder="1" applyAlignment="1">
      <alignment horizontal="left" vertical="center"/>
    </xf>
    <xf numFmtId="0" fontId="25" fillId="2" borderId="90" xfId="0" applyFont="1" applyFill="1" applyBorder="1" applyAlignment="1">
      <alignment horizontal="center" vertical="center"/>
    </xf>
    <xf numFmtId="49" fontId="25" fillId="2" borderId="90" xfId="0" applyNumberFormat="1" applyFont="1" applyFill="1" applyBorder="1" applyAlignment="1">
      <alignment horizontal="center" vertical="center"/>
    </xf>
    <xf numFmtId="0" fontId="64" fillId="2" borderId="162" xfId="0" applyFont="1" applyFill="1" applyBorder="1" applyAlignment="1">
      <alignment horizontal="center" vertical="center"/>
    </xf>
    <xf numFmtId="0" fontId="64" fillId="2" borderId="104" xfId="0" applyFont="1" applyFill="1" applyBorder="1" applyAlignment="1">
      <alignment horizontal="center" vertical="center"/>
    </xf>
    <xf numFmtId="0" fontId="25" fillId="0" borderId="83" xfId="1" applyFont="1" applyAlignment="1">
      <alignment vertical="center"/>
    </xf>
    <xf numFmtId="49" fontId="25" fillId="0" borderId="107" xfId="0" applyNumberFormat="1" applyFont="1" applyBorder="1" applyAlignment="1">
      <alignment horizontal="left" vertical="center"/>
    </xf>
    <xf numFmtId="0" fontId="25" fillId="0" borderId="115" xfId="0" applyFont="1" applyBorder="1" applyAlignment="1">
      <alignment horizontal="left" vertical="center"/>
    </xf>
    <xf numFmtId="0" fontId="25" fillId="0" borderId="162" xfId="0" applyFont="1" applyBorder="1" applyAlignment="1">
      <alignment horizontal="left" vertical="center"/>
    </xf>
    <xf numFmtId="0" fontId="25" fillId="0" borderId="117" xfId="0" applyFont="1" applyBorder="1" applyAlignment="1">
      <alignment horizontal="left" vertical="center"/>
    </xf>
    <xf numFmtId="0" fontId="25" fillId="0" borderId="159" xfId="0" applyFont="1" applyBorder="1" applyAlignment="1">
      <alignment horizontal="left" vertical="center"/>
    </xf>
    <xf numFmtId="0" fontId="25" fillId="2" borderId="81" xfId="0" applyFont="1" applyFill="1" applyBorder="1" applyAlignment="1">
      <alignment horizontal="left" vertical="center"/>
    </xf>
    <xf numFmtId="0" fontId="25" fillId="2" borderId="166" xfId="0" applyFont="1" applyFill="1" applyBorder="1" applyAlignment="1">
      <alignment vertical="center"/>
    </xf>
    <xf numFmtId="0" fontId="25" fillId="2" borderId="90" xfId="0" applyFont="1" applyFill="1" applyBorder="1" applyAlignment="1">
      <alignment horizontal="left" vertical="center"/>
    </xf>
    <xf numFmtId="0" fontId="25" fillId="2" borderId="101" xfId="0" applyFont="1" applyFill="1" applyBorder="1" applyAlignment="1">
      <alignment horizontal="left" vertical="center"/>
    </xf>
    <xf numFmtId="0" fontId="27" fillId="6" borderId="58" xfId="0" applyFont="1" applyFill="1" applyBorder="1" applyAlignment="1">
      <alignment horizontal="center" vertical="center"/>
    </xf>
    <xf numFmtId="0" fontId="30" fillId="0" borderId="59" xfId="0" applyFont="1" applyBorder="1"/>
    <xf numFmtId="0" fontId="30" fillId="0" borderId="59" xfId="0" applyFont="1" applyBorder="1" applyAlignment="1">
      <alignment horizontal="center"/>
    </xf>
    <xf numFmtId="0" fontId="30" fillId="0" borderId="60" xfId="0" applyFont="1" applyBorder="1"/>
    <xf numFmtId="0" fontId="27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4" borderId="58" xfId="0" applyFont="1" applyFill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3" fillId="2" borderId="58" xfId="0" applyFont="1" applyFill="1" applyBorder="1" applyAlignment="1">
      <alignment horizontal="left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3" fillId="2" borderId="58" xfId="0" applyFont="1" applyFill="1" applyBorder="1" applyAlignment="1">
      <alignment horizontal="center"/>
    </xf>
    <xf numFmtId="0" fontId="23" fillId="4" borderId="58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1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4" fillId="0" borderId="7" xfId="0" applyFont="1" applyBorder="1"/>
    <xf numFmtId="0" fontId="14" fillId="0" borderId="8" xfId="0" applyFont="1" applyBorder="1"/>
    <xf numFmtId="0" fontId="5" fillId="0" borderId="56" xfId="0" applyFont="1" applyBorder="1"/>
    <xf numFmtId="0" fontId="23" fillId="6" borderId="52" xfId="0" applyFont="1" applyFill="1" applyBorder="1" applyAlignment="1">
      <alignment horizontal="center" vertical="center" wrapText="1"/>
    </xf>
    <xf numFmtId="0" fontId="23" fillId="6" borderId="65" xfId="0" applyFont="1" applyFill="1" applyBorder="1" applyAlignment="1">
      <alignment horizontal="center" vertical="center" wrapText="1"/>
    </xf>
    <xf numFmtId="0" fontId="23" fillId="0" borderId="0" xfId="0" applyFont="1"/>
    <xf numFmtId="0" fontId="23" fillId="6" borderId="33" xfId="0" applyFont="1" applyFill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0" fontId="23" fillId="6" borderId="47" xfId="0" applyFont="1" applyFill="1" applyBorder="1" applyAlignment="1">
      <alignment horizontal="center" vertical="center"/>
    </xf>
    <xf numFmtId="0" fontId="23" fillId="0" borderId="64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83" xfId="0" applyFont="1" applyBorder="1" applyAlignment="1">
      <alignment horizontal="center" vertical="center" wrapText="1"/>
    </xf>
    <xf numFmtId="0" fontId="23" fillId="0" borderId="8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11" borderId="62" xfId="0" applyFont="1" applyFill="1" applyBorder="1" applyAlignment="1">
      <alignment horizontal="center" vertical="center"/>
    </xf>
    <xf numFmtId="0" fontId="23" fillId="0" borderId="63" xfId="0" applyFont="1" applyBorder="1" applyAlignment="1">
      <alignment vertical="center"/>
    </xf>
    <xf numFmtId="0" fontId="23" fillId="16" borderId="52" xfId="0" applyFont="1" applyFill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5" xfId="0" applyFont="1" applyBorder="1" applyAlignment="1">
      <alignment vertical="center"/>
    </xf>
    <xf numFmtId="164" fontId="23" fillId="16" borderId="52" xfId="0" applyNumberFormat="1" applyFont="1" applyFill="1" applyBorder="1" applyAlignment="1">
      <alignment horizontal="center" vertical="center"/>
    </xf>
    <xf numFmtId="0" fontId="23" fillId="16" borderId="70" xfId="0" applyFont="1" applyFill="1" applyBorder="1" applyAlignment="1">
      <alignment horizontal="center" vertical="center"/>
    </xf>
    <xf numFmtId="0" fontId="23" fillId="16" borderId="82" xfId="0" applyFont="1" applyFill="1" applyBorder="1" applyAlignment="1">
      <alignment horizontal="center" vertical="center"/>
    </xf>
    <xf numFmtId="0" fontId="36" fillId="16" borderId="52" xfId="0" applyFont="1" applyFill="1" applyBorder="1" applyAlignment="1">
      <alignment horizontal="center" vertical="center" wrapText="1"/>
    </xf>
    <xf numFmtId="0" fontId="36" fillId="16" borderId="65" xfId="0" applyFont="1" applyFill="1" applyBorder="1" applyAlignment="1">
      <alignment horizontal="center" vertical="center" wrapText="1"/>
    </xf>
    <xf numFmtId="0" fontId="23" fillId="0" borderId="78" xfId="0" applyFont="1" applyBorder="1" applyAlignment="1">
      <alignment vertical="center"/>
    </xf>
    <xf numFmtId="0" fontId="23" fillId="16" borderId="94" xfId="0" applyFont="1" applyFill="1" applyBorder="1" applyAlignment="1">
      <alignment horizontal="center" vertical="center"/>
    </xf>
    <xf numFmtId="0" fontId="23" fillId="0" borderId="95" xfId="0" applyFont="1" applyBorder="1" applyAlignment="1">
      <alignment vertical="center"/>
    </xf>
    <xf numFmtId="0" fontId="23" fillId="0" borderId="87" xfId="0" applyFont="1" applyBorder="1" applyAlignment="1">
      <alignment vertical="center"/>
    </xf>
    <xf numFmtId="0" fontId="23" fillId="0" borderId="88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6" borderId="22" xfId="0" applyFont="1" applyFill="1" applyBorder="1" applyAlignment="1">
      <alignment horizontal="center" vertical="center"/>
    </xf>
    <xf numFmtId="0" fontId="23" fillId="0" borderId="82" xfId="0" applyFont="1" applyBorder="1" applyAlignment="1">
      <alignment vertical="center"/>
    </xf>
    <xf numFmtId="0" fontId="23" fillId="0" borderId="92" xfId="0" applyFont="1" applyBorder="1" applyAlignment="1">
      <alignment horizontal="center" vertical="center"/>
    </xf>
    <xf numFmtId="0" fontId="23" fillId="0" borderId="86" xfId="0" applyFont="1" applyBorder="1" applyAlignment="1">
      <alignment vertical="center"/>
    </xf>
    <xf numFmtId="0" fontId="23" fillId="0" borderId="77" xfId="0" applyFont="1" applyBorder="1" applyAlignment="1">
      <alignment vertical="center"/>
    </xf>
    <xf numFmtId="0" fontId="25" fillId="2" borderId="102" xfId="0" applyFont="1" applyFill="1" applyBorder="1" applyAlignment="1">
      <alignment horizontal="left" vertical="center"/>
    </xf>
    <xf numFmtId="0" fontId="25" fillId="0" borderId="100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7" fillId="11" borderId="62" xfId="0" applyFont="1" applyFill="1" applyBorder="1" applyAlignment="1">
      <alignment horizontal="center" vertical="center"/>
    </xf>
    <xf numFmtId="0" fontId="27" fillId="6" borderId="52" xfId="0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/>
    </xf>
    <xf numFmtId="0" fontId="23" fillId="0" borderId="67" xfId="0" applyFont="1" applyBorder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0" borderId="52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23" fillId="0" borderId="81" xfId="0" applyFont="1" applyBorder="1" applyAlignment="1">
      <alignment vertical="center"/>
    </xf>
    <xf numFmtId="0" fontId="23" fillId="0" borderId="96" xfId="0" applyFont="1" applyBorder="1" applyAlignment="1">
      <alignment vertical="center"/>
    </xf>
    <xf numFmtId="0" fontId="23" fillId="6" borderId="149" xfId="0" applyFont="1" applyFill="1" applyBorder="1" applyAlignment="1">
      <alignment horizontal="center" vertical="center"/>
    </xf>
    <xf numFmtId="0" fontId="23" fillId="6" borderId="89" xfId="0" applyFont="1" applyFill="1" applyBorder="1" applyAlignment="1">
      <alignment horizontal="center" vertical="center"/>
    </xf>
    <xf numFmtId="0" fontId="23" fillId="6" borderId="141" xfId="0" applyFont="1" applyFill="1" applyBorder="1" applyAlignment="1">
      <alignment horizontal="center" vertical="center"/>
    </xf>
    <xf numFmtId="0" fontId="23" fillId="0" borderId="122" xfId="0" applyFont="1" applyBorder="1" applyAlignment="1">
      <alignment vertical="center"/>
    </xf>
    <xf numFmtId="0" fontId="23" fillId="6" borderId="183" xfId="0" applyFont="1" applyFill="1" applyBorder="1" applyAlignment="1">
      <alignment horizontal="center" vertical="center" wrapText="1"/>
    </xf>
    <xf numFmtId="0" fontId="23" fillId="6" borderId="184" xfId="0" applyFont="1" applyFill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3" fillId="0" borderId="144" xfId="0" applyFont="1" applyBorder="1" applyAlignment="1">
      <alignment horizontal="left" vertical="center"/>
    </xf>
    <xf numFmtId="0" fontId="23" fillId="0" borderId="144" xfId="0" applyFont="1" applyBorder="1" applyAlignment="1">
      <alignment vertical="center"/>
    </xf>
    <xf numFmtId="0" fontId="23" fillId="2" borderId="67" xfId="0" applyFont="1" applyFill="1" applyBorder="1" applyAlignment="1">
      <alignment horizontal="left" vertical="center"/>
    </xf>
    <xf numFmtId="0" fontId="23" fillId="10" borderId="62" xfId="0" applyFont="1" applyFill="1" applyBorder="1" applyAlignment="1">
      <alignment horizontal="center" vertical="center"/>
    </xf>
    <xf numFmtId="0" fontId="23" fillId="6" borderId="125" xfId="0" applyFont="1" applyFill="1" applyBorder="1" applyAlignment="1">
      <alignment horizontal="center" vertical="center"/>
    </xf>
    <xf numFmtId="0" fontId="23" fillId="0" borderId="139" xfId="0" applyFont="1" applyBorder="1" applyAlignment="1">
      <alignment vertical="center"/>
    </xf>
    <xf numFmtId="0" fontId="23" fillId="6" borderId="81" xfId="0" applyFont="1" applyFill="1" applyBorder="1" applyAlignment="1">
      <alignment horizontal="center" vertical="center" wrapText="1"/>
    </xf>
    <xf numFmtId="0" fontId="23" fillId="6" borderId="96" xfId="0" applyFont="1" applyFill="1" applyBorder="1" applyAlignment="1">
      <alignment horizontal="center" vertical="center" wrapText="1"/>
    </xf>
    <xf numFmtId="0" fontId="27" fillId="6" borderId="6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4" fillId="0" borderId="107" xfId="0" applyFont="1" applyBorder="1" applyAlignment="1">
      <alignment horizontal="left" vertical="center" wrapText="1"/>
    </xf>
    <xf numFmtId="0" fontId="34" fillId="0" borderId="86" xfId="0" applyFont="1" applyBorder="1" applyAlignment="1">
      <alignment vertical="center"/>
    </xf>
    <xf numFmtId="0" fontId="34" fillId="0" borderId="99" xfId="0" applyFont="1" applyBorder="1" applyAlignment="1">
      <alignment vertical="center"/>
    </xf>
    <xf numFmtId="164" fontId="23" fillId="4" borderId="58" xfId="0" applyNumberFormat="1" applyFont="1" applyFill="1" applyBorder="1" applyAlignment="1">
      <alignment horizontal="center" vertical="center"/>
    </xf>
    <xf numFmtId="0" fontId="23" fillId="0" borderId="59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34" fillId="0" borderId="52" xfId="0" applyFont="1" applyBorder="1" applyAlignment="1">
      <alignment horizontal="left" vertical="center" wrapText="1"/>
    </xf>
    <xf numFmtId="0" fontId="42" fillId="0" borderId="86" xfId="0" applyFont="1" applyBorder="1" applyAlignment="1">
      <alignment horizontal="left" vertical="center" wrapText="1"/>
    </xf>
    <xf numFmtId="0" fontId="42" fillId="0" borderId="99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/>
    </xf>
    <xf numFmtId="0" fontId="23" fillId="0" borderId="95" xfId="0" applyFont="1" applyBorder="1" applyAlignment="1">
      <alignment horizontal="left" vertical="center"/>
    </xf>
    <xf numFmtId="0" fontId="23" fillId="0" borderId="90" xfId="0" applyFont="1" applyBorder="1" applyAlignment="1">
      <alignment vertical="center"/>
    </xf>
    <xf numFmtId="0" fontId="23" fillId="0" borderId="38" xfId="0" applyFont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2" fillId="32" borderId="117" xfId="1" applyFont="1" applyFill="1" applyBorder="1" applyAlignment="1">
      <alignment horizontal="center" vertical="center"/>
    </xf>
    <xf numFmtId="0" fontId="22" fillId="32" borderId="108" xfId="1" applyFont="1" applyFill="1" applyBorder="1" applyAlignment="1">
      <alignment horizontal="center" vertical="center"/>
    </xf>
    <xf numFmtId="0" fontId="22" fillId="32" borderId="115" xfId="1" applyFont="1" applyFill="1" applyBorder="1" applyAlignment="1">
      <alignment horizontal="center" vertical="center"/>
    </xf>
    <xf numFmtId="0" fontId="22" fillId="32" borderId="83" xfId="1" applyFont="1" applyFill="1" applyAlignment="1">
      <alignment horizontal="center" vertical="center"/>
    </xf>
    <xf numFmtId="0" fontId="22" fillId="32" borderId="116" xfId="1" applyFont="1" applyFill="1" applyBorder="1" applyAlignment="1">
      <alignment horizontal="center" vertical="center"/>
    </xf>
    <xf numFmtId="0" fontId="22" fillId="32" borderId="101" xfId="1" applyFont="1" applyFill="1" applyBorder="1" applyAlignment="1">
      <alignment horizontal="center" vertical="center"/>
    </xf>
    <xf numFmtId="0" fontId="22" fillId="31" borderId="160" xfId="1" applyFont="1" applyFill="1" applyBorder="1" applyAlignment="1">
      <alignment horizontal="center" vertical="center"/>
    </xf>
    <xf numFmtId="0" fontId="22" fillId="31" borderId="118" xfId="1" applyFont="1" applyFill="1" applyBorder="1" applyAlignment="1">
      <alignment horizontal="center" vertical="center"/>
    </xf>
    <xf numFmtId="0" fontId="22" fillId="31" borderId="161" xfId="1" applyFont="1" applyFill="1" applyBorder="1" applyAlignment="1">
      <alignment horizontal="center" vertical="center"/>
    </xf>
    <xf numFmtId="0" fontId="22" fillId="31" borderId="119" xfId="1" applyFont="1" applyFill="1" applyBorder="1" applyAlignment="1">
      <alignment horizontal="center" vertical="center"/>
    </xf>
    <xf numFmtId="0" fontId="22" fillId="32" borderId="168" xfId="1" applyFont="1" applyFill="1" applyBorder="1" applyAlignment="1">
      <alignment horizontal="center" vertical="center"/>
    </xf>
    <xf numFmtId="0" fontId="22" fillId="32" borderId="171" xfId="1" applyFont="1" applyFill="1" applyBorder="1" applyAlignment="1">
      <alignment horizontal="center" vertical="center"/>
    </xf>
    <xf numFmtId="0" fontId="55" fillId="32" borderId="107" xfId="1" applyFont="1" applyFill="1" applyBorder="1" applyAlignment="1">
      <alignment horizontal="center" vertical="center" wrapText="1"/>
    </xf>
    <xf numFmtId="0" fontId="55" fillId="32" borderId="99" xfId="1" applyFont="1" applyFill="1" applyBorder="1" applyAlignment="1">
      <alignment horizontal="center" vertical="center" wrapText="1"/>
    </xf>
    <xf numFmtId="0" fontId="45" fillId="32" borderId="106" xfId="1" applyFont="1" applyFill="1" applyBorder="1" applyAlignment="1">
      <alignment horizontal="center" vertical="center"/>
    </xf>
    <xf numFmtId="0" fontId="45" fillId="32" borderId="102" xfId="1" applyFont="1" applyFill="1" applyBorder="1" applyAlignment="1">
      <alignment horizontal="center" vertical="center"/>
    </xf>
    <xf numFmtId="49" fontId="28" fillId="2" borderId="186" xfId="0" applyNumberFormat="1" applyFont="1" applyFill="1" applyBorder="1" applyAlignment="1">
      <alignment horizontal="left" vertical="top" wrapText="1"/>
    </xf>
    <xf numFmtId="0" fontId="47" fillId="0" borderId="170" xfId="0" applyFont="1" applyBorder="1" applyAlignment="1">
      <alignment horizontal="left" vertical="top" wrapText="1"/>
    </xf>
    <xf numFmtId="0" fontId="47" fillId="0" borderId="172" xfId="0" applyFont="1" applyBorder="1" applyAlignment="1">
      <alignment horizontal="left" vertical="top" wrapText="1"/>
    </xf>
    <xf numFmtId="49" fontId="28" fillId="2" borderId="111" xfId="0" applyNumberFormat="1" applyFont="1" applyFill="1" applyBorder="1" applyAlignment="1">
      <alignment vertical="top" wrapText="1"/>
    </xf>
    <xf numFmtId="0" fontId="47" fillId="0" borderId="105" xfId="0" applyFont="1" applyBorder="1" applyAlignment="1">
      <alignment vertical="top" wrapText="1"/>
    </xf>
    <xf numFmtId="49" fontId="28" fillId="2" borderId="111" xfId="0" applyNumberFormat="1" applyFont="1" applyFill="1" applyBorder="1" applyAlignment="1">
      <alignment horizontal="left" vertical="top" wrapText="1"/>
    </xf>
    <xf numFmtId="0" fontId="47" fillId="0" borderId="110" xfId="0" applyFont="1" applyBorder="1" applyAlignment="1">
      <alignment horizontal="left" vertical="top" wrapText="1"/>
    </xf>
    <xf numFmtId="0" fontId="58" fillId="31" borderId="112" xfId="1" applyFont="1" applyFill="1" applyBorder="1" applyAlignment="1">
      <alignment horizontal="center" vertical="justify" textRotation="90"/>
    </xf>
    <xf numFmtId="0" fontId="58" fillId="31" borderId="114" xfId="1" applyFont="1" applyFill="1" applyBorder="1" applyAlignment="1">
      <alignment horizontal="center" vertical="justify" textRotation="90"/>
    </xf>
    <xf numFmtId="0" fontId="55" fillId="31" borderId="111" xfId="1" applyFont="1" applyFill="1" applyBorder="1" applyAlignment="1">
      <alignment horizontal="center" vertical="center" wrapText="1"/>
    </xf>
    <xf numFmtId="0" fontId="55" fillId="31" borderId="110" xfId="1" applyFont="1" applyFill="1" applyBorder="1" applyAlignment="1">
      <alignment horizontal="center" vertical="center" wrapText="1"/>
    </xf>
    <xf numFmtId="0" fontId="22" fillId="32" borderId="126" xfId="1" applyFont="1" applyFill="1" applyBorder="1" applyAlignment="1">
      <alignment horizontal="center" vertical="center"/>
    </xf>
    <xf numFmtId="0" fontId="22" fillId="32" borderId="124" xfId="1" applyFont="1" applyFill="1" applyBorder="1" applyAlignment="1">
      <alignment horizontal="center" vertical="center"/>
    </xf>
    <xf numFmtId="0" fontId="22" fillId="32" borderId="178" xfId="1" applyFont="1" applyFill="1" applyBorder="1" applyAlignment="1">
      <alignment horizontal="center" vertical="center"/>
    </xf>
    <xf numFmtId="0" fontId="22" fillId="32" borderId="179" xfId="1" applyFont="1" applyFill="1" applyBorder="1" applyAlignment="1">
      <alignment horizontal="center" vertical="center"/>
    </xf>
    <xf numFmtId="0" fontId="22" fillId="32" borderId="109" xfId="1" applyFont="1" applyFill="1" applyBorder="1" applyAlignment="1">
      <alignment horizontal="center" vertical="center"/>
    </xf>
    <xf numFmtId="0" fontId="22" fillId="32" borderId="100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6" fillId="31" borderId="112" xfId="1" applyFont="1" applyFill="1" applyBorder="1" applyAlignment="1">
      <alignment horizontal="center" vertical="justify" textRotation="90"/>
    </xf>
    <xf numFmtId="0" fontId="56" fillId="31" borderId="114" xfId="1" applyFont="1" applyFill="1" applyBorder="1" applyAlignment="1">
      <alignment horizontal="center" vertical="justify" textRotation="90"/>
    </xf>
    <xf numFmtId="0" fontId="57" fillId="31" borderId="112" xfId="1" applyFont="1" applyFill="1" applyBorder="1" applyAlignment="1">
      <alignment horizontal="center" vertical="justify" textRotation="90"/>
    </xf>
    <xf numFmtId="0" fontId="57" fillId="31" borderId="114" xfId="1" applyFont="1" applyFill="1" applyBorder="1" applyAlignment="1">
      <alignment horizontal="center" vertical="justify" textRotation="90"/>
    </xf>
    <xf numFmtId="0" fontId="23" fillId="0" borderId="116" xfId="0" applyFont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206" xfId="0" applyFont="1" applyBorder="1" applyAlignment="1">
      <alignment horizontal="center" vertical="center"/>
    </xf>
    <xf numFmtId="0" fontId="23" fillId="0" borderId="152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/>
    </xf>
    <xf numFmtId="0" fontId="23" fillId="0" borderId="192" xfId="0" applyFont="1" applyBorder="1" applyAlignment="1">
      <alignment horizontal="center" vertical="center"/>
    </xf>
    <xf numFmtId="0" fontId="23" fillId="0" borderId="191" xfId="0" applyFont="1" applyBorder="1" applyAlignment="1">
      <alignment horizontal="center" vertical="center"/>
    </xf>
    <xf numFmtId="0" fontId="23" fillId="0" borderId="205" xfId="0" applyFont="1" applyBorder="1" applyAlignment="1">
      <alignment horizontal="center" vertical="center"/>
    </xf>
    <xf numFmtId="0" fontId="22" fillId="32" borderId="159" xfId="1" applyFont="1" applyFill="1" applyBorder="1" applyAlignment="1">
      <alignment horizontal="center" vertical="center"/>
    </xf>
    <xf numFmtId="0" fontId="22" fillId="32" borderId="162" xfId="1" applyFont="1" applyFill="1" applyBorder="1" applyAlignment="1">
      <alignment horizontal="center" vertical="center"/>
    </xf>
    <xf numFmtId="0" fontId="22" fillId="32" borderId="164" xfId="1" applyFont="1" applyFill="1" applyBorder="1" applyAlignment="1">
      <alignment horizontal="center" vertical="center"/>
    </xf>
    <xf numFmtId="0" fontId="22" fillId="2" borderId="101" xfId="0" applyFont="1" applyFill="1" applyBorder="1" applyAlignment="1">
      <alignment horizontal="left" vertical="center"/>
    </xf>
    <xf numFmtId="0" fontId="22" fillId="0" borderId="164" xfId="0" applyFont="1" applyBorder="1" applyAlignment="1">
      <alignment vertical="center"/>
    </xf>
    <xf numFmtId="0" fontId="39" fillId="0" borderId="83" xfId="1" applyFont="1" applyAlignment="1">
      <alignment horizontal="center"/>
    </xf>
    <xf numFmtId="0" fontId="54" fillId="0" borderId="83" xfId="1" applyFont="1" applyAlignment="1">
      <alignment horizontal="center" vertical="center"/>
    </xf>
    <xf numFmtId="0" fontId="30" fillId="15" borderId="83" xfId="1" applyFont="1" applyFill="1" applyAlignment="1">
      <alignment horizontal="left" vertical="center" wrapText="1"/>
    </xf>
    <xf numFmtId="0" fontId="30" fillId="29" borderId="207" xfId="0" applyFont="1" applyFill="1" applyBorder="1" applyAlignment="1">
      <alignment horizontal="center" vertical="center"/>
    </xf>
    <xf numFmtId="0" fontId="30" fillId="29" borderId="119" xfId="0" applyFont="1" applyFill="1" applyBorder="1" applyAlignment="1">
      <alignment horizontal="center" vertical="center"/>
    </xf>
    <xf numFmtId="0" fontId="30" fillId="29" borderId="118" xfId="0" applyFont="1" applyFill="1" applyBorder="1" applyAlignment="1">
      <alignment horizontal="center" vertical="center"/>
    </xf>
    <xf numFmtId="0" fontId="39" fillId="0" borderId="83" xfId="0" applyFont="1" applyBorder="1" applyAlignment="1">
      <alignment horizontal="center" vertical="center"/>
    </xf>
    <xf numFmtId="0" fontId="39" fillId="15" borderId="8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ปกติ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35</xdr:row>
      <xdr:rowOff>133350</xdr:rowOff>
    </xdr:from>
    <xdr:ext cx="47625" cy="2857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97</xdr:row>
      <xdr:rowOff>0</xdr:rowOff>
    </xdr:from>
    <xdr:ext cx="47625" cy="2857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35</xdr:row>
      <xdr:rowOff>133350</xdr:rowOff>
    </xdr:from>
    <xdr:ext cx="47625" cy="2857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97</xdr:row>
      <xdr:rowOff>0</xdr:rowOff>
    </xdr:from>
    <xdr:ext cx="47625" cy="2857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51</xdr:row>
      <xdr:rowOff>0</xdr:rowOff>
    </xdr:from>
    <xdr:ext cx="47625" cy="2857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51</xdr:row>
      <xdr:rowOff>0</xdr:rowOff>
    </xdr:from>
    <xdr:ext cx="47625" cy="2857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94</xdr:row>
      <xdr:rowOff>0</xdr:rowOff>
    </xdr:from>
    <xdr:ext cx="47625" cy="28575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94</xdr:row>
      <xdr:rowOff>0</xdr:rowOff>
    </xdr:from>
    <xdr:ext cx="47625" cy="28575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96</xdr:row>
      <xdr:rowOff>0</xdr:rowOff>
    </xdr:from>
    <xdr:ext cx="47625" cy="28575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96</xdr:row>
      <xdr:rowOff>0</xdr:rowOff>
    </xdr:from>
    <xdr:ext cx="47625" cy="2857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35</xdr:row>
      <xdr:rowOff>133350</xdr:rowOff>
    </xdr:from>
    <xdr:ext cx="47625" cy="2857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35</xdr:row>
      <xdr:rowOff>133350</xdr:rowOff>
    </xdr:from>
    <xdr:ext cx="47625" cy="28575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97</xdr:row>
      <xdr:rowOff>0</xdr:rowOff>
    </xdr:from>
    <xdr:ext cx="47625" cy="28575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97</xdr:row>
      <xdr:rowOff>0</xdr:rowOff>
    </xdr:from>
    <xdr:ext cx="47625" cy="28575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33</xdr:row>
      <xdr:rowOff>0</xdr:rowOff>
    </xdr:from>
    <xdr:ext cx="47625" cy="28575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33</xdr:row>
      <xdr:rowOff>0</xdr:rowOff>
    </xdr:from>
    <xdr:ext cx="47625" cy="28575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33</xdr:row>
      <xdr:rowOff>0</xdr:rowOff>
    </xdr:from>
    <xdr:ext cx="47625" cy="28575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33</xdr:row>
      <xdr:rowOff>0</xdr:rowOff>
    </xdr:from>
    <xdr:ext cx="47625" cy="2857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33</xdr:row>
      <xdr:rowOff>133350</xdr:rowOff>
    </xdr:from>
    <xdr:ext cx="47625" cy="28575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34</xdr:row>
      <xdr:rowOff>0</xdr:rowOff>
    </xdr:from>
    <xdr:ext cx="47625" cy="28575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34</xdr:row>
      <xdr:rowOff>0</xdr:rowOff>
    </xdr:from>
    <xdr:ext cx="47625" cy="28575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34</xdr:row>
      <xdr:rowOff>0</xdr:rowOff>
    </xdr:from>
    <xdr:ext cx="47625" cy="28575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34</xdr:row>
      <xdr:rowOff>0</xdr:rowOff>
    </xdr:from>
    <xdr:ext cx="47625" cy="28575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34</xdr:row>
      <xdr:rowOff>133350</xdr:rowOff>
    </xdr:from>
    <xdr:ext cx="47625" cy="28575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37</xdr:row>
      <xdr:rowOff>0</xdr:rowOff>
    </xdr:from>
    <xdr:ext cx="47625" cy="28575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37</xdr:row>
      <xdr:rowOff>0</xdr:rowOff>
    </xdr:from>
    <xdr:ext cx="47625" cy="28575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37</xdr:row>
      <xdr:rowOff>0</xdr:rowOff>
    </xdr:from>
    <xdr:ext cx="47625" cy="285750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37</xdr:row>
      <xdr:rowOff>0</xdr:rowOff>
    </xdr:from>
    <xdr:ext cx="47625" cy="28575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37</xdr:row>
      <xdr:rowOff>133350</xdr:rowOff>
    </xdr:from>
    <xdr:ext cx="47625" cy="285750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38</xdr:row>
      <xdr:rowOff>0</xdr:rowOff>
    </xdr:from>
    <xdr:ext cx="47625" cy="285750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38</xdr:row>
      <xdr:rowOff>0</xdr:rowOff>
    </xdr:from>
    <xdr:ext cx="47625" cy="285750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38</xdr:row>
      <xdr:rowOff>0</xdr:rowOff>
    </xdr:from>
    <xdr:ext cx="47625" cy="285750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38</xdr:row>
      <xdr:rowOff>0</xdr:rowOff>
    </xdr:from>
    <xdr:ext cx="47625" cy="285750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38</xdr:row>
      <xdr:rowOff>133350</xdr:rowOff>
    </xdr:from>
    <xdr:ext cx="47625" cy="285750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41</xdr:row>
      <xdr:rowOff>0</xdr:rowOff>
    </xdr:from>
    <xdr:ext cx="47625" cy="285750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41</xdr:row>
      <xdr:rowOff>0</xdr:rowOff>
    </xdr:from>
    <xdr:ext cx="47625" cy="285750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41</xdr:row>
      <xdr:rowOff>0</xdr:rowOff>
    </xdr:from>
    <xdr:ext cx="47625" cy="285750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41</xdr:row>
      <xdr:rowOff>0</xdr:rowOff>
    </xdr:from>
    <xdr:ext cx="47625" cy="285750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41</xdr:row>
      <xdr:rowOff>133350</xdr:rowOff>
    </xdr:from>
    <xdr:ext cx="47625" cy="285750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42</xdr:row>
      <xdr:rowOff>0</xdr:rowOff>
    </xdr:from>
    <xdr:ext cx="47625" cy="28575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42</xdr:row>
      <xdr:rowOff>0</xdr:rowOff>
    </xdr:from>
    <xdr:ext cx="47625" cy="285750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42</xdr:row>
      <xdr:rowOff>0</xdr:rowOff>
    </xdr:from>
    <xdr:ext cx="47625" cy="285750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42</xdr:row>
      <xdr:rowOff>0</xdr:rowOff>
    </xdr:from>
    <xdr:ext cx="47625" cy="285750"/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42</xdr:row>
      <xdr:rowOff>133350</xdr:rowOff>
    </xdr:from>
    <xdr:ext cx="47625" cy="285750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35</xdr:row>
      <xdr:rowOff>133350</xdr:rowOff>
    </xdr:from>
    <xdr:ext cx="47625" cy="285750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</xdr:row>
      <xdr:rowOff>0</xdr:rowOff>
    </xdr:from>
    <xdr:ext cx="47625" cy="285750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35</xdr:row>
      <xdr:rowOff>133350</xdr:rowOff>
    </xdr:from>
    <xdr:ext cx="47625" cy="285750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97</xdr:row>
      <xdr:rowOff>0</xdr:rowOff>
    </xdr:from>
    <xdr:ext cx="47625" cy="285750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97</xdr:row>
      <xdr:rowOff>0</xdr:rowOff>
    </xdr:from>
    <xdr:ext cx="47625" cy="285750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33</xdr:row>
      <xdr:rowOff>0</xdr:rowOff>
    </xdr:from>
    <xdr:ext cx="47625" cy="285750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33</xdr:row>
      <xdr:rowOff>0</xdr:rowOff>
    </xdr:from>
    <xdr:ext cx="47625" cy="285750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33</xdr:row>
      <xdr:rowOff>0</xdr:rowOff>
    </xdr:from>
    <xdr:ext cx="47625" cy="285750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33</xdr:row>
      <xdr:rowOff>0</xdr:rowOff>
    </xdr:from>
    <xdr:ext cx="47625" cy="285750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33</xdr:row>
      <xdr:rowOff>133350</xdr:rowOff>
    </xdr:from>
    <xdr:ext cx="47625" cy="285750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34</xdr:row>
      <xdr:rowOff>0</xdr:rowOff>
    </xdr:from>
    <xdr:ext cx="47625" cy="285750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34</xdr:row>
      <xdr:rowOff>0</xdr:rowOff>
    </xdr:from>
    <xdr:ext cx="47625" cy="285750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34</xdr:row>
      <xdr:rowOff>0</xdr:rowOff>
    </xdr:from>
    <xdr:ext cx="47625" cy="285750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34</xdr:row>
      <xdr:rowOff>0</xdr:rowOff>
    </xdr:from>
    <xdr:ext cx="47625" cy="28575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34</xdr:row>
      <xdr:rowOff>133350</xdr:rowOff>
    </xdr:from>
    <xdr:ext cx="47625" cy="285750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37</xdr:row>
      <xdr:rowOff>0</xdr:rowOff>
    </xdr:from>
    <xdr:ext cx="47625" cy="285750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37</xdr:row>
      <xdr:rowOff>0</xdr:rowOff>
    </xdr:from>
    <xdr:ext cx="47625" cy="285750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37</xdr:row>
      <xdr:rowOff>0</xdr:rowOff>
    </xdr:from>
    <xdr:ext cx="47625" cy="2857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37</xdr:row>
      <xdr:rowOff>0</xdr:rowOff>
    </xdr:from>
    <xdr:ext cx="47625" cy="285750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37</xdr:row>
      <xdr:rowOff>133350</xdr:rowOff>
    </xdr:from>
    <xdr:ext cx="47625" cy="28575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38</xdr:row>
      <xdr:rowOff>0</xdr:rowOff>
    </xdr:from>
    <xdr:ext cx="47625" cy="285750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38</xdr:row>
      <xdr:rowOff>0</xdr:rowOff>
    </xdr:from>
    <xdr:ext cx="47625" cy="285750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38</xdr:row>
      <xdr:rowOff>0</xdr:rowOff>
    </xdr:from>
    <xdr:ext cx="47625" cy="285750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38</xdr:row>
      <xdr:rowOff>0</xdr:rowOff>
    </xdr:from>
    <xdr:ext cx="47625" cy="285750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38</xdr:row>
      <xdr:rowOff>133350</xdr:rowOff>
    </xdr:from>
    <xdr:ext cx="47625" cy="285750"/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41</xdr:row>
      <xdr:rowOff>0</xdr:rowOff>
    </xdr:from>
    <xdr:ext cx="47625" cy="285750"/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41</xdr:row>
      <xdr:rowOff>0</xdr:rowOff>
    </xdr:from>
    <xdr:ext cx="47625" cy="285750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41</xdr:row>
      <xdr:rowOff>0</xdr:rowOff>
    </xdr:from>
    <xdr:ext cx="47625" cy="285750"/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41</xdr:row>
      <xdr:rowOff>0</xdr:rowOff>
    </xdr:from>
    <xdr:ext cx="47625" cy="285750"/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41</xdr:row>
      <xdr:rowOff>133350</xdr:rowOff>
    </xdr:from>
    <xdr:ext cx="47625" cy="285750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42</xdr:row>
      <xdr:rowOff>0</xdr:rowOff>
    </xdr:from>
    <xdr:ext cx="47625" cy="285750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42</xdr:row>
      <xdr:rowOff>0</xdr:rowOff>
    </xdr:from>
    <xdr:ext cx="47625" cy="285750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42</xdr:row>
      <xdr:rowOff>0</xdr:rowOff>
    </xdr:from>
    <xdr:ext cx="47625" cy="285750"/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42</xdr:row>
      <xdr:rowOff>0</xdr:rowOff>
    </xdr:from>
    <xdr:ext cx="47625" cy="28575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42</xdr:row>
      <xdr:rowOff>133350</xdr:rowOff>
    </xdr:from>
    <xdr:ext cx="47625" cy="285750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48</xdr:row>
      <xdr:rowOff>0</xdr:rowOff>
    </xdr:from>
    <xdr:ext cx="47625" cy="285750"/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51</xdr:row>
      <xdr:rowOff>0</xdr:rowOff>
    </xdr:from>
    <xdr:ext cx="47625" cy="285750"/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51</xdr:row>
      <xdr:rowOff>0</xdr:rowOff>
    </xdr:from>
    <xdr:ext cx="47625" cy="285750"/>
    <xdr:sp macro="" textlink="">
      <xdr:nvSpPr>
        <xdr:cNvPr id="216" name="Shape 3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93</xdr:row>
      <xdr:rowOff>0</xdr:rowOff>
    </xdr:from>
    <xdr:ext cx="47625" cy="285750"/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93</xdr:row>
      <xdr:rowOff>0</xdr:rowOff>
    </xdr:from>
    <xdr:ext cx="47625" cy="285750"/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94</xdr:row>
      <xdr:rowOff>0</xdr:rowOff>
    </xdr:from>
    <xdr:ext cx="47625" cy="285750"/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94</xdr:row>
      <xdr:rowOff>0</xdr:rowOff>
    </xdr:from>
    <xdr:ext cx="47625" cy="285750"/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94</xdr:row>
      <xdr:rowOff>0</xdr:rowOff>
    </xdr:from>
    <xdr:ext cx="47625" cy="285750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94</xdr:row>
      <xdr:rowOff>0</xdr:rowOff>
    </xdr:from>
    <xdr:ext cx="47625" cy="285750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95</xdr:row>
      <xdr:rowOff>0</xdr:rowOff>
    </xdr:from>
    <xdr:ext cx="47625" cy="285750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95</xdr:row>
      <xdr:rowOff>0</xdr:rowOff>
    </xdr:from>
    <xdr:ext cx="47625" cy="285750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96</xdr:row>
      <xdr:rowOff>0</xdr:rowOff>
    </xdr:from>
    <xdr:ext cx="47625" cy="285750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96</xdr:row>
      <xdr:rowOff>0</xdr:rowOff>
    </xdr:from>
    <xdr:ext cx="47625" cy="285750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96</xdr:row>
      <xdr:rowOff>0</xdr:rowOff>
    </xdr:from>
    <xdr:ext cx="47625" cy="285750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96</xdr:row>
      <xdr:rowOff>0</xdr:rowOff>
    </xdr:from>
    <xdr:ext cx="47625" cy="285750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97</xdr:row>
      <xdr:rowOff>0</xdr:rowOff>
    </xdr:from>
    <xdr:ext cx="47625" cy="285750"/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97</xdr:row>
      <xdr:rowOff>0</xdr:rowOff>
    </xdr:from>
    <xdr:ext cx="47625" cy="285750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</xdr:row>
      <xdr:rowOff>0</xdr:rowOff>
    </xdr:from>
    <xdr:ext cx="47625" cy="285750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</xdr:row>
      <xdr:rowOff>0</xdr:rowOff>
    </xdr:from>
    <xdr:ext cx="47625" cy="285750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</xdr:row>
      <xdr:rowOff>0</xdr:rowOff>
    </xdr:from>
    <xdr:ext cx="47625" cy="285750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</xdr:row>
      <xdr:rowOff>0</xdr:rowOff>
    </xdr:from>
    <xdr:ext cx="47625" cy="285750"/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35</xdr:row>
      <xdr:rowOff>133350</xdr:rowOff>
    </xdr:from>
    <xdr:ext cx="47625" cy="285750"/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48</xdr:row>
      <xdr:rowOff>0</xdr:rowOff>
    </xdr:from>
    <xdr:ext cx="47625" cy="285750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97</xdr:row>
      <xdr:rowOff>0</xdr:rowOff>
    </xdr:from>
    <xdr:ext cx="47625" cy="285750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</xdr:row>
      <xdr:rowOff>0</xdr:rowOff>
    </xdr:from>
    <xdr:ext cx="47625" cy="285750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</xdr:row>
      <xdr:rowOff>0</xdr:rowOff>
    </xdr:from>
    <xdr:ext cx="47625" cy="285750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</xdr:row>
      <xdr:rowOff>0</xdr:rowOff>
    </xdr:from>
    <xdr:ext cx="47625" cy="285750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</xdr:row>
      <xdr:rowOff>0</xdr:rowOff>
    </xdr:from>
    <xdr:ext cx="47625" cy="285750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35</xdr:row>
      <xdr:rowOff>133350</xdr:rowOff>
    </xdr:from>
    <xdr:ext cx="47625" cy="285750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48</xdr:row>
      <xdr:rowOff>0</xdr:rowOff>
    </xdr:from>
    <xdr:ext cx="47625" cy="285750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97</xdr:row>
      <xdr:rowOff>0</xdr:rowOff>
    </xdr:from>
    <xdr:ext cx="47625" cy="285750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60</xdr:row>
      <xdr:rowOff>0</xdr:rowOff>
    </xdr:from>
    <xdr:ext cx="47625" cy="285750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51</xdr:row>
      <xdr:rowOff>0</xdr:rowOff>
    </xdr:from>
    <xdr:ext cx="47625" cy="285750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51</xdr:row>
      <xdr:rowOff>0</xdr:rowOff>
    </xdr:from>
    <xdr:ext cx="47625" cy="285750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92</xdr:row>
      <xdr:rowOff>0</xdr:rowOff>
    </xdr:from>
    <xdr:ext cx="47625" cy="285750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92</xdr:row>
      <xdr:rowOff>0</xdr:rowOff>
    </xdr:from>
    <xdr:ext cx="47625" cy="285750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94</xdr:row>
      <xdr:rowOff>0</xdr:rowOff>
    </xdr:from>
    <xdr:ext cx="47625" cy="285750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94</xdr:row>
      <xdr:rowOff>0</xdr:rowOff>
    </xdr:from>
    <xdr:ext cx="47625" cy="285750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96</xdr:row>
      <xdr:rowOff>0</xdr:rowOff>
    </xdr:from>
    <xdr:ext cx="47625" cy="285750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96</xdr:row>
      <xdr:rowOff>0</xdr:rowOff>
    </xdr:from>
    <xdr:ext cx="47625" cy="285750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</xdr:row>
      <xdr:rowOff>0</xdr:rowOff>
    </xdr:from>
    <xdr:ext cx="47625" cy="28575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</xdr:row>
      <xdr:rowOff>0</xdr:rowOff>
    </xdr:from>
    <xdr:ext cx="47625" cy="285750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</xdr:row>
      <xdr:rowOff>0</xdr:rowOff>
    </xdr:from>
    <xdr:ext cx="47625" cy="285750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</xdr:row>
      <xdr:rowOff>0</xdr:rowOff>
    </xdr:from>
    <xdr:ext cx="47625" cy="285750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31</xdr:row>
      <xdr:rowOff>0</xdr:rowOff>
    </xdr:from>
    <xdr:ext cx="47625" cy="285750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56</xdr:row>
      <xdr:rowOff>0</xdr:rowOff>
    </xdr:from>
    <xdr:ext cx="47625" cy="285750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50</xdr:row>
      <xdr:rowOff>133350</xdr:rowOff>
    </xdr:from>
    <xdr:ext cx="47625" cy="285750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</xdr:row>
      <xdr:rowOff>0</xdr:rowOff>
    </xdr:from>
    <xdr:ext cx="47625" cy="28575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</xdr:row>
      <xdr:rowOff>0</xdr:rowOff>
    </xdr:from>
    <xdr:ext cx="47625" cy="285750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</xdr:row>
      <xdr:rowOff>0</xdr:rowOff>
    </xdr:from>
    <xdr:ext cx="47625" cy="285750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</xdr:row>
      <xdr:rowOff>0</xdr:rowOff>
    </xdr:from>
    <xdr:ext cx="47625" cy="285750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56</xdr:row>
      <xdr:rowOff>0</xdr:rowOff>
    </xdr:from>
    <xdr:ext cx="47625" cy="285750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50</xdr:row>
      <xdr:rowOff>133350</xdr:rowOff>
    </xdr:from>
    <xdr:ext cx="47625" cy="285750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35</xdr:row>
      <xdr:rowOff>133350</xdr:rowOff>
    </xdr:from>
    <xdr:ext cx="47625" cy="285750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35</xdr:row>
      <xdr:rowOff>133350</xdr:rowOff>
    </xdr:from>
    <xdr:ext cx="47625" cy="285750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53</xdr:row>
      <xdr:rowOff>133350</xdr:rowOff>
    </xdr:from>
    <xdr:ext cx="47625" cy="285750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75</xdr:row>
      <xdr:rowOff>0</xdr:rowOff>
    </xdr:from>
    <xdr:ext cx="47625" cy="285750"/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75</xdr:row>
      <xdr:rowOff>0</xdr:rowOff>
    </xdr:from>
    <xdr:ext cx="47625" cy="285750"/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79</xdr:row>
      <xdr:rowOff>0</xdr:rowOff>
    </xdr:from>
    <xdr:ext cx="47625" cy="285750"/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133350</xdr:rowOff>
    </xdr:from>
    <xdr:ext cx="47625" cy="285750"/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133350</xdr:rowOff>
    </xdr:from>
    <xdr:ext cx="47625" cy="285750"/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133350</xdr:rowOff>
    </xdr:from>
    <xdr:ext cx="47625" cy="285750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133350</xdr:rowOff>
    </xdr:from>
    <xdr:ext cx="47625" cy="285750"/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133350</xdr:rowOff>
    </xdr:from>
    <xdr:ext cx="47625" cy="285750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133350</xdr:rowOff>
    </xdr:from>
    <xdr:ext cx="47625" cy="28575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133350</xdr:rowOff>
    </xdr:from>
    <xdr:ext cx="47625" cy="285750"/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133350</xdr:rowOff>
    </xdr:from>
    <xdr:ext cx="47625" cy="285750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</xdr:row>
      <xdr:rowOff>0</xdr:rowOff>
    </xdr:from>
    <xdr:ext cx="47625" cy="285750"/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</xdr:row>
      <xdr:rowOff>0</xdr:rowOff>
    </xdr:from>
    <xdr:ext cx="47625" cy="285750"/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</xdr:row>
      <xdr:rowOff>0</xdr:rowOff>
    </xdr:from>
    <xdr:ext cx="47625" cy="285750"/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</xdr:row>
      <xdr:rowOff>0</xdr:rowOff>
    </xdr:from>
    <xdr:ext cx="47625" cy="285750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31</xdr:row>
      <xdr:rowOff>0</xdr:rowOff>
    </xdr:from>
    <xdr:ext cx="47625" cy="285750"/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56</xdr:row>
      <xdr:rowOff>0</xdr:rowOff>
    </xdr:from>
    <xdr:ext cx="47625" cy="285750"/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50</xdr:row>
      <xdr:rowOff>133350</xdr:rowOff>
    </xdr:from>
    <xdr:ext cx="47625" cy="285750"/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</xdr:row>
      <xdr:rowOff>0</xdr:rowOff>
    </xdr:from>
    <xdr:ext cx="47625" cy="285750"/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</xdr:row>
      <xdr:rowOff>0</xdr:rowOff>
    </xdr:from>
    <xdr:ext cx="47625" cy="285750"/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</xdr:row>
      <xdr:rowOff>0</xdr:rowOff>
    </xdr:from>
    <xdr:ext cx="47625" cy="285750"/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</xdr:row>
      <xdr:rowOff>0</xdr:rowOff>
    </xdr:from>
    <xdr:ext cx="47625" cy="285750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56</xdr:row>
      <xdr:rowOff>0</xdr:rowOff>
    </xdr:from>
    <xdr:ext cx="47625" cy="285750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50</xdr:row>
      <xdr:rowOff>133350</xdr:rowOff>
    </xdr:from>
    <xdr:ext cx="47625" cy="285750"/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35</xdr:row>
      <xdr:rowOff>133350</xdr:rowOff>
    </xdr:from>
    <xdr:ext cx="47625" cy="285750"/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35</xdr:row>
      <xdr:rowOff>133350</xdr:rowOff>
    </xdr:from>
    <xdr:ext cx="47625" cy="285750"/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53</xdr:row>
      <xdr:rowOff>133350</xdr:rowOff>
    </xdr:from>
    <xdr:ext cx="47625" cy="285750"/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75</xdr:row>
      <xdr:rowOff>0</xdr:rowOff>
    </xdr:from>
    <xdr:ext cx="47625" cy="285750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75</xdr:row>
      <xdr:rowOff>0</xdr:rowOff>
    </xdr:from>
    <xdr:ext cx="47625" cy="285750"/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79</xdr:row>
      <xdr:rowOff>0</xdr:rowOff>
    </xdr:from>
    <xdr:ext cx="47625" cy="285750"/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133350</xdr:rowOff>
    </xdr:from>
    <xdr:ext cx="47625" cy="285750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133350</xdr:rowOff>
    </xdr:from>
    <xdr:ext cx="47625" cy="285750"/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133350</xdr:rowOff>
    </xdr:from>
    <xdr:ext cx="47625" cy="285750"/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133350</xdr:rowOff>
    </xdr:from>
    <xdr:ext cx="47625" cy="285750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133350</xdr:rowOff>
    </xdr:from>
    <xdr:ext cx="47625" cy="285750"/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133350</xdr:rowOff>
    </xdr:from>
    <xdr:ext cx="47625" cy="285750"/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133350</xdr:rowOff>
    </xdr:from>
    <xdr:ext cx="47625" cy="285750"/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133350</xdr:rowOff>
    </xdr:from>
    <xdr:ext cx="47625" cy="285750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</xdr:row>
      <xdr:rowOff>0</xdr:rowOff>
    </xdr:from>
    <xdr:ext cx="47625" cy="285750"/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</xdr:row>
      <xdr:rowOff>0</xdr:rowOff>
    </xdr:from>
    <xdr:ext cx="47625" cy="285750"/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</xdr:row>
      <xdr:rowOff>0</xdr:rowOff>
    </xdr:from>
    <xdr:ext cx="47625" cy="285750"/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</xdr:row>
      <xdr:rowOff>0</xdr:rowOff>
    </xdr:from>
    <xdr:ext cx="47625" cy="285750"/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</xdr:row>
      <xdr:rowOff>0</xdr:rowOff>
    </xdr:from>
    <xdr:ext cx="47625" cy="285750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</xdr:row>
      <xdr:rowOff>0</xdr:rowOff>
    </xdr:from>
    <xdr:ext cx="47625" cy="285750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</xdr:row>
      <xdr:rowOff>0</xdr:rowOff>
    </xdr:from>
    <xdr:ext cx="47625" cy="285750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</xdr:row>
      <xdr:rowOff>0</xdr:rowOff>
    </xdr:from>
    <xdr:ext cx="47625" cy="285750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56</xdr:row>
      <xdr:rowOff>0</xdr:rowOff>
    </xdr:from>
    <xdr:ext cx="47625" cy="285750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56</xdr:row>
      <xdr:rowOff>0</xdr:rowOff>
    </xdr:from>
    <xdr:ext cx="47625" cy="285750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35</xdr:row>
      <xdr:rowOff>133350</xdr:rowOff>
    </xdr:from>
    <xdr:ext cx="47625" cy="285750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35</xdr:row>
      <xdr:rowOff>133350</xdr:rowOff>
    </xdr:from>
    <xdr:ext cx="47625" cy="285750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133350</xdr:rowOff>
    </xdr:from>
    <xdr:ext cx="47625" cy="285750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133350</xdr:rowOff>
    </xdr:from>
    <xdr:ext cx="47625" cy="285750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133350</xdr:rowOff>
    </xdr:from>
    <xdr:ext cx="47625" cy="285750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133350</xdr:rowOff>
    </xdr:from>
    <xdr:ext cx="47625" cy="285750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133350</xdr:rowOff>
    </xdr:from>
    <xdr:ext cx="47625" cy="285750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0</xdr:rowOff>
    </xdr:from>
    <xdr:ext cx="47625" cy="285750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37</xdr:row>
      <xdr:rowOff>133350</xdr:rowOff>
    </xdr:from>
    <xdr:ext cx="47625" cy="285750"/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0</xdr:rowOff>
    </xdr:from>
    <xdr:ext cx="47625" cy="285750"/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38</xdr:row>
      <xdr:rowOff>133350</xdr:rowOff>
    </xdr:from>
    <xdr:ext cx="47625" cy="285750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0</xdr:rowOff>
    </xdr:from>
    <xdr:ext cx="47625" cy="285750"/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41</xdr:row>
      <xdr:rowOff>133350</xdr:rowOff>
    </xdr:from>
    <xdr:ext cx="47625" cy="285750"/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50</xdr:row>
      <xdr:rowOff>133350</xdr:rowOff>
    </xdr:from>
    <xdr:ext cx="47625" cy="285750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50</xdr:row>
      <xdr:rowOff>133350</xdr:rowOff>
    </xdr:from>
    <xdr:ext cx="47625" cy="285750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53</xdr:row>
      <xdr:rowOff>133350</xdr:rowOff>
    </xdr:from>
    <xdr:ext cx="47625" cy="285750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53</xdr:row>
      <xdr:rowOff>133350</xdr:rowOff>
    </xdr:from>
    <xdr:ext cx="47625" cy="285750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50</xdr:row>
      <xdr:rowOff>133350</xdr:rowOff>
    </xdr:from>
    <xdr:ext cx="47625" cy="285750"/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50</xdr:row>
      <xdr:rowOff>133350</xdr:rowOff>
    </xdr:from>
    <xdr:ext cx="47625" cy="285750"/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53</xdr:row>
      <xdr:rowOff>133350</xdr:rowOff>
    </xdr:from>
    <xdr:ext cx="47625" cy="285750"/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53</xdr:row>
      <xdr:rowOff>133350</xdr:rowOff>
    </xdr:from>
    <xdr:ext cx="47625" cy="285750"/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50</xdr:row>
      <xdr:rowOff>133350</xdr:rowOff>
    </xdr:from>
    <xdr:ext cx="47625" cy="285750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50</xdr:row>
      <xdr:rowOff>133350</xdr:rowOff>
    </xdr:from>
    <xdr:ext cx="47625" cy="285750"/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53</xdr:row>
      <xdr:rowOff>133350</xdr:rowOff>
    </xdr:from>
    <xdr:ext cx="47625" cy="285750"/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53</xdr:row>
      <xdr:rowOff>133350</xdr:rowOff>
    </xdr:from>
    <xdr:ext cx="47625" cy="285750"/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50</xdr:row>
      <xdr:rowOff>133350</xdr:rowOff>
    </xdr:from>
    <xdr:ext cx="47625" cy="285750"/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50</xdr:row>
      <xdr:rowOff>133350</xdr:rowOff>
    </xdr:from>
    <xdr:ext cx="47625" cy="285750"/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53</xdr:row>
      <xdr:rowOff>133350</xdr:rowOff>
    </xdr:from>
    <xdr:ext cx="47625" cy="285750"/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53</xdr:row>
      <xdr:rowOff>133350</xdr:rowOff>
    </xdr:from>
    <xdr:ext cx="47625" cy="285750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92</xdr:row>
      <xdr:rowOff>0</xdr:rowOff>
    </xdr:from>
    <xdr:ext cx="47625" cy="285750"/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92</xdr:row>
      <xdr:rowOff>0</xdr:rowOff>
    </xdr:from>
    <xdr:ext cx="47625" cy="285750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93</xdr:row>
      <xdr:rowOff>0</xdr:rowOff>
    </xdr:from>
    <xdr:ext cx="47625" cy="285750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93</xdr:row>
      <xdr:rowOff>0</xdr:rowOff>
    </xdr:from>
    <xdr:ext cx="47625" cy="28575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94</xdr:row>
      <xdr:rowOff>0</xdr:rowOff>
    </xdr:from>
    <xdr:ext cx="47625" cy="285750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94</xdr:row>
      <xdr:rowOff>0</xdr:rowOff>
    </xdr:from>
    <xdr:ext cx="47625" cy="285750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94</xdr:row>
      <xdr:rowOff>0</xdr:rowOff>
    </xdr:from>
    <xdr:ext cx="47625" cy="285750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94</xdr:row>
      <xdr:rowOff>0</xdr:rowOff>
    </xdr:from>
    <xdr:ext cx="47625" cy="28575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95</xdr:row>
      <xdr:rowOff>0</xdr:rowOff>
    </xdr:from>
    <xdr:ext cx="47625" cy="285750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95</xdr:row>
      <xdr:rowOff>0</xdr:rowOff>
    </xdr:from>
    <xdr:ext cx="47625" cy="285750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96</xdr:row>
      <xdr:rowOff>0</xdr:rowOff>
    </xdr:from>
    <xdr:ext cx="47625" cy="285750"/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96</xdr:row>
      <xdr:rowOff>0</xdr:rowOff>
    </xdr:from>
    <xdr:ext cx="47625" cy="285750"/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96</xdr:row>
      <xdr:rowOff>0</xdr:rowOff>
    </xdr:from>
    <xdr:ext cx="47625" cy="285750"/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96</xdr:row>
      <xdr:rowOff>0</xdr:rowOff>
    </xdr:from>
    <xdr:ext cx="47625" cy="285750"/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97</xdr:row>
      <xdr:rowOff>0</xdr:rowOff>
    </xdr:from>
    <xdr:ext cx="47625" cy="285750"/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97</xdr:row>
      <xdr:rowOff>0</xdr:rowOff>
    </xdr:from>
    <xdr:ext cx="47625" cy="285750"/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83</xdr:row>
      <xdr:rowOff>0</xdr:rowOff>
    </xdr:from>
    <xdr:ext cx="47625" cy="285750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83</xdr:row>
      <xdr:rowOff>0</xdr:rowOff>
    </xdr:from>
    <xdr:ext cx="47625" cy="285750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83</xdr:row>
      <xdr:rowOff>0</xdr:rowOff>
    </xdr:from>
    <xdr:ext cx="47625" cy="285750"/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83</xdr:row>
      <xdr:rowOff>0</xdr:rowOff>
    </xdr:from>
    <xdr:ext cx="47625" cy="285750"/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83</xdr:row>
      <xdr:rowOff>0</xdr:rowOff>
    </xdr:from>
    <xdr:ext cx="47625" cy="285750"/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83</xdr:row>
      <xdr:rowOff>0</xdr:rowOff>
    </xdr:from>
    <xdr:ext cx="47625" cy="285750"/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83</xdr:row>
      <xdr:rowOff>0</xdr:rowOff>
    </xdr:from>
    <xdr:ext cx="47625" cy="285750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83</xdr:row>
      <xdr:rowOff>0</xdr:rowOff>
    </xdr:from>
    <xdr:ext cx="47625" cy="285750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86</xdr:row>
      <xdr:rowOff>0</xdr:rowOff>
    </xdr:from>
    <xdr:ext cx="47625" cy="285750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86</xdr:row>
      <xdr:rowOff>0</xdr:rowOff>
    </xdr:from>
    <xdr:ext cx="47625" cy="285750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86</xdr:row>
      <xdr:rowOff>0</xdr:rowOff>
    </xdr:from>
    <xdr:ext cx="47625" cy="285750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86</xdr:row>
      <xdr:rowOff>0</xdr:rowOff>
    </xdr:from>
    <xdr:ext cx="47625" cy="285750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86</xdr:row>
      <xdr:rowOff>0</xdr:rowOff>
    </xdr:from>
    <xdr:ext cx="47625" cy="285750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86</xdr:row>
      <xdr:rowOff>0</xdr:rowOff>
    </xdr:from>
    <xdr:ext cx="47625" cy="285750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86</xdr:row>
      <xdr:rowOff>0</xdr:rowOff>
    </xdr:from>
    <xdr:ext cx="47625" cy="285750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86</xdr:row>
      <xdr:rowOff>0</xdr:rowOff>
    </xdr:from>
    <xdr:ext cx="47625" cy="285750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56</xdr:row>
      <xdr:rowOff>0</xdr:rowOff>
    </xdr:from>
    <xdr:ext cx="47625" cy="285750"/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50</xdr:row>
      <xdr:rowOff>0</xdr:rowOff>
    </xdr:from>
    <xdr:ext cx="47625" cy="285750"/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50</xdr:row>
      <xdr:rowOff>0</xdr:rowOff>
    </xdr:from>
    <xdr:ext cx="47625" cy="285750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47</xdr:row>
      <xdr:rowOff>0</xdr:rowOff>
    </xdr:from>
    <xdr:ext cx="47625" cy="285750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56</xdr:row>
      <xdr:rowOff>0</xdr:rowOff>
    </xdr:from>
    <xdr:ext cx="47625" cy="285750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56</xdr:row>
      <xdr:rowOff>0</xdr:rowOff>
    </xdr:from>
    <xdr:ext cx="47625" cy="285750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50</xdr:row>
      <xdr:rowOff>0</xdr:rowOff>
    </xdr:from>
    <xdr:ext cx="47625" cy="285750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50</xdr:row>
      <xdr:rowOff>0</xdr:rowOff>
    </xdr:from>
    <xdr:ext cx="47625" cy="285750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47</xdr:row>
      <xdr:rowOff>0</xdr:rowOff>
    </xdr:from>
    <xdr:ext cx="47625" cy="285750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47</xdr:row>
      <xdr:rowOff>0</xdr:rowOff>
    </xdr:from>
    <xdr:ext cx="47625" cy="285750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56</xdr:row>
      <xdr:rowOff>0</xdr:rowOff>
    </xdr:from>
    <xdr:ext cx="47625" cy="285750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50</xdr:row>
      <xdr:rowOff>0</xdr:rowOff>
    </xdr:from>
    <xdr:ext cx="47625" cy="285750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50</xdr:row>
      <xdr:rowOff>0</xdr:rowOff>
    </xdr:from>
    <xdr:ext cx="47625" cy="285750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73" name="Shape 3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75" name="Shape 3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76" name="Shape 3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77" name="Shape 3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79" name="Shape 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80" name="Shape 3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75</xdr:row>
      <xdr:rowOff>0</xdr:rowOff>
    </xdr:from>
    <xdr:ext cx="47625" cy="285750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75</xdr:row>
      <xdr:rowOff>0</xdr:rowOff>
    </xdr:from>
    <xdr:ext cx="47625" cy="285750"/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75</xdr:row>
      <xdr:rowOff>0</xdr:rowOff>
    </xdr:from>
    <xdr:ext cx="47625" cy="285750"/>
    <xdr:sp macro="" textlink="">
      <xdr:nvSpPr>
        <xdr:cNvPr id="683" name="Shape 3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75</xdr:row>
      <xdr:rowOff>0</xdr:rowOff>
    </xdr:from>
    <xdr:ext cx="47625" cy="285750"/>
    <xdr:sp macro="" textlink="">
      <xdr:nvSpPr>
        <xdr:cNvPr id="684" name="Shape 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75</xdr:row>
      <xdr:rowOff>0</xdr:rowOff>
    </xdr:from>
    <xdr:ext cx="47625" cy="285750"/>
    <xdr:sp macro="" textlink="">
      <xdr:nvSpPr>
        <xdr:cNvPr id="685" name="Shape 3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75</xdr:row>
      <xdr:rowOff>0</xdr:rowOff>
    </xdr:from>
    <xdr:ext cx="47625" cy="285750"/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75</xdr:row>
      <xdr:rowOff>0</xdr:rowOff>
    </xdr:from>
    <xdr:ext cx="47625" cy="285750"/>
    <xdr:sp macro="" textlink="">
      <xdr:nvSpPr>
        <xdr:cNvPr id="687" name="Shape 3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76</xdr:row>
      <xdr:rowOff>0</xdr:rowOff>
    </xdr:from>
    <xdr:ext cx="47625" cy="285750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76</xdr:row>
      <xdr:rowOff>0</xdr:rowOff>
    </xdr:from>
    <xdr:ext cx="47625" cy="285750"/>
    <xdr:sp macro="" textlink="">
      <xdr:nvSpPr>
        <xdr:cNvPr id="689" name="Shape 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76</xdr:row>
      <xdr:rowOff>0</xdr:rowOff>
    </xdr:from>
    <xdr:ext cx="47625" cy="285750"/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76</xdr:row>
      <xdr:rowOff>0</xdr:rowOff>
    </xdr:from>
    <xdr:ext cx="47625" cy="285750"/>
    <xdr:sp macro="" textlink="">
      <xdr:nvSpPr>
        <xdr:cNvPr id="691" name="Shape 3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76</xdr:row>
      <xdr:rowOff>0</xdr:rowOff>
    </xdr:from>
    <xdr:ext cx="47625" cy="285750"/>
    <xdr:sp macro="" textlink="">
      <xdr:nvSpPr>
        <xdr:cNvPr id="692" name="Shape 3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76</xdr:row>
      <xdr:rowOff>0</xdr:rowOff>
    </xdr:from>
    <xdr:ext cx="47625" cy="285750"/>
    <xdr:sp macro="" textlink="">
      <xdr:nvSpPr>
        <xdr:cNvPr id="693" name="Shape 3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0</xdr:row>
      <xdr:rowOff>0</xdr:rowOff>
    </xdr:from>
    <xdr:ext cx="47625" cy="285750"/>
    <xdr:sp macro="" textlink="">
      <xdr:nvSpPr>
        <xdr:cNvPr id="694" name="Shape 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0</xdr:row>
      <xdr:rowOff>0</xdr:rowOff>
    </xdr:from>
    <xdr:ext cx="47625" cy="285750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0</xdr:row>
      <xdr:rowOff>0</xdr:rowOff>
    </xdr:from>
    <xdr:ext cx="47625" cy="285750"/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0</xdr:row>
      <xdr:rowOff>0</xdr:rowOff>
    </xdr:from>
    <xdr:ext cx="47625" cy="285750"/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0</xdr:row>
      <xdr:rowOff>0</xdr:rowOff>
    </xdr:from>
    <xdr:ext cx="47625" cy="285750"/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0</xdr:row>
      <xdr:rowOff>0</xdr:rowOff>
    </xdr:from>
    <xdr:ext cx="47625" cy="285750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0</xdr:row>
      <xdr:rowOff>0</xdr:rowOff>
    </xdr:from>
    <xdr:ext cx="47625" cy="285750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0</xdr:row>
      <xdr:rowOff>0</xdr:rowOff>
    </xdr:from>
    <xdr:ext cx="47625" cy="285750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0</xdr:row>
      <xdr:rowOff>0</xdr:rowOff>
    </xdr:from>
    <xdr:ext cx="47625" cy="285750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0</xdr:row>
      <xdr:rowOff>0</xdr:rowOff>
    </xdr:from>
    <xdr:ext cx="47625" cy="285750"/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0</xdr:row>
      <xdr:rowOff>0</xdr:rowOff>
    </xdr:from>
    <xdr:ext cx="47625" cy="285750"/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0</xdr:row>
      <xdr:rowOff>0</xdr:rowOff>
    </xdr:from>
    <xdr:ext cx="47625" cy="285750"/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0</xdr:row>
      <xdr:rowOff>0</xdr:rowOff>
    </xdr:from>
    <xdr:ext cx="47625" cy="285750"/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0</xdr:row>
      <xdr:rowOff>0</xdr:rowOff>
    </xdr:from>
    <xdr:ext cx="47625" cy="285750"/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0</xdr:row>
      <xdr:rowOff>0</xdr:rowOff>
    </xdr:from>
    <xdr:ext cx="47625" cy="285750"/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0</xdr:row>
      <xdr:rowOff>0</xdr:rowOff>
    </xdr:from>
    <xdr:ext cx="47625" cy="285750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56</xdr:row>
      <xdr:rowOff>0</xdr:rowOff>
    </xdr:from>
    <xdr:ext cx="47625" cy="285750"/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56</xdr:row>
      <xdr:rowOff>0</xdr:rowOff>
    </xdr:from>
    <xdr:ext cx="47625" cy="285750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56</xdr:row>
      <xdr:rowOff>0</xdr:rowOff>
    </xdr:from>
    <xdr:ext cx="47625" cy="285750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26" name="Shape 3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27" name="Shape 3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156</xdr:row>
      <xdr:rowOff>0</xdr:rowOff>
    </xdr:from>
    <xdr:ext cx="47625" cy="285750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156</xdr:row>
      <xdr:rowOff>0</xdr:rowOff>
    </xdr:from>
    <xdr:ext cx="47625" cy="285750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156</xdr:row>
      <xdr:rowOff>0</xdr:rowOff>
    </xdr:from>
    <xdr:ext cx="47625" cy="285750"/>
    <xdr:sp macro="" textlink="">
      <xdr:nvSpPr>
        <xdr:cNvPr id="738" name="Shape 3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156</xdr:row>
      <xdr:rowOff>0</xdr:rowOff>
    </xdr:from>
    <xdr:ext cx="47625" cy="285750"/>
    <xdr:sp macro="" textlink="">
      <xdr:nvSpPr>
        <xdr:cNvPr id="739" name="Shape 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156</xdr:row>
      <xdr:rowOff>0</xdr:rowOff>
    </xdr:from>
    <xdr:ext cx="47625" cy="285750"/>
    <xdr:sp macro="" textlink="">
      <xdr:nvSpPr>
        <xdr:cNvPr id="740" name="Shape 3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156</xdr:row>
      <xdr:rowOff>0</xdr:rowOff>
    </xdr:from>
    <xdr:ext cx="47625" cy="285750"/>
    <xdr:sp macro="" textlink="">
      <xdr:nvSpPr>
        <xdr:cNvPr id="741" name="Shape 3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156</xdr:row>
      <xdr:rowOff>0</xdr:rowOff>
    </xdr:from>
    <xdr:ext cx="47625" cy="285750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156</xdr:row>
      <xdr:rowOff>0</xdr:rowOff>
    </xdr:from>
    <xdr:ext cx="47625" cy="285750"/>
    <xdr:sp macro="" textlink="">
      <xdr:nvSpPr>
        <xdr:cNvPr id="743" name="Shape 3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156</xdr:row>
      <xdr:rowOff>0</xdr:rowOff>
    </xdr:from>
    <xdr:ext cx="47625" cy="285750"/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159</xdr:row>
      <xdr:rowOff>0</xdr:rowOff>
    </xdr:from>
    <xdr:ext cx="47625" cy="285750"/>
    <xdr:sp macro="" textlink="">
      <xdr:nvSpPr>
        <xdr:cNvPr id="745" name="Shape 3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46" name="Shape 3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47" name="Shape 3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48" name="Shape 3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50" name="Shape 3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59" name="Shape 3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60" name="Shape 3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61" name="Shape 3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63" name="Shape 3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64" name="Shape 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67" name="Shape 3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68" name="Shape 3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69" name="Shape 3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70" name="Shape 3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71" name="Shape 3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76" name="Shape 3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159</xdr:row>
      <xdr:rowOff>0</xdr:rowOff>
    </xdr:from>
    <xdr:ext cx="47625" cy="285750"/>
    <xdr:sp macro="" textlink="">
      <xdr:nvSpPr>
        <xdr:cNvPr id="777" name="Shape 3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78" name="Shape 3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79" name="Shape 3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92" name="Shape 3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93" name="Shape 3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94" name="Shape 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95" name="Shape 3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804" name="Shape 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805" name="Shape 3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806" name="Shape 3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807" name="Shape 3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159</xdr:row>
      <xdr:rowOff>0</xdr:rowOff>
    </xdr:from>
    <xdr:ext cx="47625" cy="285750"/>
    <xdr:sp macro="" textlink="">
      <xdr:nvSpPr>
        <xdr:cNvPr id="808" name="Shape 3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133350</xdr:rowOff>
    </xdr:from>
    <xdr:ext cx="47625" cy="285750"/>
    <xdr:sp macro="" textlink="">
      <xdr:nvSpPr>
        <xdr:cNvPr id="809" name="Shape 3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133350</xdr:rowOff>
    </xdr:from>
    <xdr:ext cx="47625" cy="285750"/>
    <xdr:sp macro="" textlink="">
      <xdr:nvSpPr>
        <xdr:cNvPr id="810" name="Shape 3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133350</xdr:rowOff>
    </xdr:from>
    <xdr:ext cx="47625" cy="285750"/>
    <xdr:sp macro="" textlink="">
      <xdr:nvSpPr>
        <xdr:cNvPr id="811" name="Shape 3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133350</xdr:rowOff>
    </xdr:from>
    <xdr:ext cx="47625" cy="285750"/>
    <xdr:sp macro="" textlink="">
      <xdr:nvSpPr>
        <xdr:cNvPr id="812" name="Shape 3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133350</xdr:rowOff>
    </xdr:from>
    <xdr:ext cx="47625" cy="285750"/>
    <xdr:sp macro="" textlink="">
      <xdr:nvSpPr>
        <xdr:cNvPr id="813" name="Shape 3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133350</xdr:rowOff>
    </xdr:from>
    <xdr:ext cx="47625" cy="285750"/>
    <xdr:sp macro="" textlink="">
      <xdr:nvSpPr>
        <xdr:cNvPr id="814" name="Shape 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162</xdr:row>
      <xdr:rowOff>133350</xdr:rowOff>
    </xdr:from>
    <xdr:ext cx="47625" cy="285750"/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162</xdr:row>
      <xdr:rowOff>133350</xdr:rowOff>
    </xdr:from>
    <xdr:ext cx="47625" cy="285750"/>
    <xdr:sp macro="" textlink="">
      <xdr:nvSpPr>
        <xdr:cNvPr id="816" name="Shape 3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133350</xdr:rowOff>
    </xdr:from>
    <xdr:ext cx="47625" cy="285750"/>
    <xdr:sp macro="" textlink="">
      <xdr:nvSpPr>
        <xdr:cNvPr id="817" name="Shape 3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133350</xdr:rowOff>
    </xdr:from>
    <xdr:ext cx="47625" cy="285750"/>
    <xdr:sp macro="" textlink="">
      <xdr:nvSpPr>
        <xdr:cNvPr id="818" name="Shape 3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133350</xdr:rowOff>
    </xdr:from>
    <xdr:ext cx="47625" cy="285750"/>
    <xdr:sp macro="" textlink="">
      <xdr:nvSpPr>
        <xdr:cNvPr id="819" name="Shape 3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133350</xdr:rowOff>
    </xdr:from>
    <xdr:ext cx="47625" cy="285750"/>
    <xdr:sp macro="" textlink="">
      <xdr:nvSpPr>
        <xdr:cNvPr id="820" name="Shape 3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133350</xdr:rowOff>
    </xdr:from>
    <xdr:ext cx="47625" cy="285750"/>
    <xdr:sp macro="" textlink="">
      <xdr:nvSpPr>
        <xdr:cNvPr id="821" name="Shape 3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133350</xdr:rowOff>
    </xdr:from>
    <xdr:ext cx="47625" cy="285750"/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23" name="Shape 3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24" name="Shape 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25" name="Shape 3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26" name="Shape 3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27" name="Shape 3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28" name="Shape 3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30" name="Shape 3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31" name="Shape 3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32" name="Shape 3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33" name="Shape 3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34" name="Shape 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35" name="Shape 3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37" name="Shape 3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38" name="Shape 3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39" name="Shape 3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40" name="Shape 3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41" name="Shape 3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42" name="Shape 3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43" name="Shape 3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44" name="Shape 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45" name="Shape 3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161</xdr:row>
      <xdr:rowOff>0</xdr:rowOff>
    </xdr:from>
    <xdr:ext cx="47625" cy="285750"/>
    <xdr:sp macro="" textlink="">
      <xdr:nvSpPr>
        <xdr:cNvPr id="846" name="Shape 3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161</xdr:row>
      <xdr:rowOff>0</xdr:rowOff>
    </xdr:from>
    <xdr:ext cx="47625" cy="285750"/>
    <xdr:sp macro="" textlink="">
      <xdr:nvSpPr>
        <xdr:cNvPr id="847" name="Shape 3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161</xdr:row>
      <xdr:rowOff>0</xdr:rowOff>
    </xdr:from>
    <xdr:ext cx="47625" cy="285750"/>
    <xdr:sp macro="" textlink="">
      <xdr:nvSpPr>
        <xdr:cNvPr id="848" name="Shape 3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161</xdr:row>
      <xdr:rowOff>0</xdr:rowOff>
    </xdr:from>
    <xdr:ext cx="47625" cy="285750"/>
    <xdr:sp macro="" textlink="">
      <xdr:nvSpPr>
        <xdr:cNvPr id="849" name="Shape 3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161</xdr:row>
      <xdr:rowOff>0</xdr:rowOff>
    </xdr:from>
    <xdr:ext cx="47625" cy="285750"/>
    <xdr:sp macro="" textlink="">
      <xdr:nvSpPr>
        <xdr:cNvPr id="850" name="Shape 3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161</xdr:row>
      <xdr:rowOff>0</xdr:rowOff>
    </xdr:from>
    <xdr:ext cx="47625" cy="285750"/>
    <xdr:sp macro="" textlink="">
      <xdr:nvSpPr>
        <xdr:cNvPr id="851" name="Shape 3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161</xdr:row>
      <xdr:rowOff>0</xdr:rowOff>
    </xdr:from>
    <xdr:ext cx="47625" cy="285750"/>
    <xdr:sp macro="" textlink="">
      <xdr:nvSpPr>
        <xdr:cNvPr id="852" name="Shape 3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161</xdr:row>
      <xdr:rowOff>0</xdr:rowOff>
    </xdr:from>
    <xdr:ext cx="47625" cy="285750"/>
    <xdr:sp macro="" textlink="">
      <xdr:nvSpPr>
        <xdr:cNvPr id="853" name="Shape 3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161</xdr:row>
      <xdr:rowOff>0</xdr:rowOff>
    </xdr:from>
    <xdr:ext cx="47625" cy="285750"/>
    <xdr:sp macro="" textlink="">
      <xdr:nvSpPr>
        <xdr:cNvPr id="854" name="Shape 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164</xdr:row>
      <xdr:rowOff>0</xdr:rowOff>
    </xdr:from>
    <xdr:ext cx="47625" cy="285750"/>
    <xdr:sp macro="" textlink="">
      <xdr:nvSpPr>
        <xdr:cNvPr id="855" name="Shape 3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56" name="Shape 3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57" name="Shape 3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58" name="Shape 3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59" name="Shape 3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60" name="Shape 3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61" name="Shape 3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63" name="Shape 3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64" name="Shape 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65" name="Shape 3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66" name="Shape 3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67" name="Shape 3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72" name="Shape 3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73" name="Shape 3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74" name="Shape 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75" name="Shape 3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164</xdr:row>
      <xdr:rowOff>0</xdr:rowOff>
    </xdr:from>
    <xdr:ext cx="47625" cy="285750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88" name="Shape 3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89" name="Shape 3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91" name="Shape 3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00" name="Shape 3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01" name="Shape 3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02" name="Shape 3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04" name="Shape 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05" name="Shape 3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06" name="Shape 3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08" name="Shape 3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10" name="Shape 3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11" name="Shape 3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12" name="Shape 3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13" name="Shape 3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14" name="Shape 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15" name="Shape 3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16" name="Shape 3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17" name="Shape 3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164</xdr:row>
      <xdr:rowOff>0</xdr:rowOff>
    </xdr:from>
    <xdr:ext cx="47625" cy="285750"/>
    <xdr:sp macro="" textlink="">
      <xdr:nvSpPr>
        <xdr:cNvPr id="918" name="Shape 3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169</xdr:row>
      <xdr:rowOff>0</xdr:rowOff>
    </xdr:from>
    <xdr:ext cx="47625" cy="285750"/>
    <xdr:sp macro="" textlink="">
      <xdr:nvSpPr>
        <xdr:cNvPr id="919" name="Shape 3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20" name="Shape 3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21" name="Shape 3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22" name="Shape 3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24" name="Shape 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25" name="Shape 3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26" name="Shape 3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27" name="Shape 3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28" name="Shape 3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29" name="Shape 3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30" name="Shape 3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31" name="Shape 3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32" name="Shape 3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33" name="Shape 3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34" name="Shape 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35" name="Shape 3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36" name="Shape 3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38" name="Shape 3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39" name="Shape 3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40" name="Shape 3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41" name="Shape 3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42" name="Shape 3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43" name="Shape 3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45" name="Shape 3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46" name="Shape 3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47" name="Shape 3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48" name="Shape 3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49" name="Shape 3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169</xdr:row>
      <xdr:rowOff>0</xdr:rowOff>
    </xdr:from>
    <xdr:ext cx="47625" cy="285750"/>
    <xdr:sp macro="" textlink="">
      <xdr:nvSpPr>
        <xdr:cNvPr id="951" name="Shape 3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52" name="Shape 3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55" name="Shape 3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57" name="Shape 3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58" name="Shape 3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59" name="Shape 3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60" name="Shape 3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61" name="Shape 3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62" name="Shape 3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63" name="Shape 3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64" name="Shape 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65" name="Shape 3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66" name="Shape 3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67" name="Shape 3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68" name="Shape 3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69" name="Shape 3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71" name="Shape 3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72" name="Shape 3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73" name="Shape 3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74" name="Shape 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75" name="Shape 3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76" name="Shape 3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77" name="Shape 3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78" name="Shape 3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79" name="Shape 3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80" name="Shape 3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81" name="Shape 3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169</xdr:row>
      <xdr:rowOff>0</xdr:rowOff>
    </xdr:from>
    <xdr:ext cx="47625" cy="285750"/>
    <xdr:sp macro="" textlink="">
      <xdr:nvSpPr>
        <xdr:cNvPr id="982" name="Shape 3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83" name="Shape 3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84" name="Shape 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85" name="Shape 3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86" name="Shape 3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87" name="Shape 3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88" name="Shape 3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89" name="Shape 3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90" name="Shape 3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91" name="Shape 3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92" name="Shape 3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93" name="Shape 3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94" name="Shape 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95" name="Shape 3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96" name="Shape 3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97" name="Shape 3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98" name="Shape 3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999" name="Shape 3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1000" name="Shape 3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1001" name="Shape 3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1002" name="Shape 3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1003" name="Shape 3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1004" name="Shape 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1005" name="Shape 3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166</xdr:row>
      <xdr:rowOff>0</xdr:rowOff>
    </xdr:from>
    <xdr:ext cx="47625" cy="285750"/>
    <xdr:sp macro="" textlink="">
      <xdr:nvSpPr>
        <xdr:cNvPr id="1006" name="Shape 3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166</xdr:row>
      <xdr:rowOff>0</xdr:rowOff>
    </xdr:from>
    <xdr:ext cx="47625" cy="285750"/>
    <xdr:sp macro="" textlink="">
      <xdr:nvSpPr>
        <xdr:cNvPr id="1007" name="Shape 3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166</xdr:row>
      <xdr:rowOff>0</xdr:rowOff>
    </xdr:from>
    <xdr:ext cx="47625" cy="285750"/>
    <xdr:sp macro="" textlink="">
      <xdr:nvSpPr>
        <xdr:cNvPr id="1008" name="Shape 3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166</xdr:row>
      <xdr:rowOff>0</xdr:rowOff>
    </xdr:from>
    <xdr:ext cx="47625" cy="285750"/>
    <xdr:sp macro="" textlink="">
      <xdr:nvSpPr>
        <xdr:cNvPr id="1009" name="Shape 3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166</xdr:row>
      <xdr:rowOff>0</xdr:rowOff>
    </xdr:from>
    <xdr:ext cx="47625" cy="285750"/>
    <xdr:sp macro="" textlink="">
      <xdr:nvSpPr>
        <xdr:cNvPr id="1010" name="Shape 3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166</xdr:row>
      <xdr:rowOff>0</xdr:rowOff>
    </xdr:from>
    <xdr:ext cx="47625" cy="285750"/>
    <xdr:sp macro="" textlink="">
      <xdr:nvSpPr>
        <xdr:cNvPr id="1011" name="Shape 3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166</xdr:row>
      <xdr:rowOff>0</xdr:rowOff>
    </xdr:from>
    <xdr:ext cx="47625" cy="285750"/>
    <xdr:sp macro="" textlink="">
      <xdr:nvSpPr>
        <xdr:cNvPr id="1012" name="Shape 3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166</xdr:row>
      <xdr:rowOff>0</xdr:rowOff>
    </xdr:from>
    <xdr:ext cx="47625" cy="285750"/>
    <xdr:sp macro="" textlink="">
      <xdr:nvSpPr>
        <xdr:cNvPr id="1013" name="Shape 3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166</xdr:row>
      <xdr:rowOff>0</xdr:rowOff>
    </xdr:from>
    <xdr:ext cx="47625" cy="285750"/>
    <xdr:sp macro="" textlink="">
      <xdr:nvSpPr>
        <xdr:cNvPr id="1014" name="Shape 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133350</xdr:rowOff>
    </xdr:from>
    <xdr:ext cx="47625" cy="285750"/>
    <xdr:sp macro="" textlink="">
      <xdr:nvSpPr>
        <xdr:cNvPr id="1015" name="Shape 3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133350</xdr:rowOff>
    </xdr:from>
    <xdr:ext cx="47625" cy="285750"/>
    <xdr:sp macro="" textlink="">
      <xdr:nvSpPr>
        <xdr:cNvPr id="1016" name="Shape 3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133350</xdr:rowOff>
    </xdr:from>
    <xdr:ext cx="47625" cy="285750"/>
    <xdr:sp macro="" textlink="">
      <xdr:nvSpPr>
        <xdr:cNvPr id="1017" name="Shape 3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133350</xdr:rowOff>
    </xdr:from>
    <xdr:ext cx="47625" cy="285750"/>
    <xdr:sp macro="" textlink="">
      <xdr:nvSpPr>
        <xdr:cNvPr id="1018" name="Shape 3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133350</xdr:rowOff>
    </xdr:from>
    <xdr:ext cx="47625" cy="285750"/>
    <xdr:sp macro="" textlink="">
      <xdr:nvSpPr>
        <xdr:cNvPr id="1019" name="Shape 3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133350</xdr:rowOff>
    </xdr:from>
    <xdr:ext cx="47625" cy="285750"/>
    <xdr:sp macro="" textlink="">
      <xdr:nvSpPr>
        <xdr:cNvPr id="1020" name="Shape 3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133350</xdr:rowOff>
    </xdr:from>
    <xdr:ext cx="47625" cy="285750"/>
    <xdr:sp macro="" textlink="">
      <xdr:nvSpPr>
        <xdr:cNvPr id="1021" name="Shape 3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133350</xdr:rowOff>
    </xdr:from>
    <xdr:ext cx="47625" cy="285750"/>
    <xdr:sp macro="" textlink="">
      <xdr:nvSpPr>
        <xdr:cNvPr id="1022" name="Shape 3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23" name="Shape 3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24" name="Shape 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25" name="Shape 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26" name="Shape 3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27" name="Shap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28" name="Shape 3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29" name="Shape 3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30" name="Shape 3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31" name="Shape 3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32" name="Shape 3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33" name="Shape 3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34" name="Shape 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35" name="Shape 3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36" name="Shape 3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37" name="Shape 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38" name="Shape 3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39" name="Shape 3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40" name="Shape 3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41" name="Shape 3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42" name="Shape 3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43" name="Shape 3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44" name="Shape 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45" name="Shape 3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161</xdr:row>
      <xdr:rowOff>0</xdr:rowOff>
    </xdr:from>
    <xdr:ext cx="47625" cy="285750"/>
    <xdr:sp macro="" textlink="">
      <xdr:nvSpPr>
        <xdr:cNvPr id="1046" name="Shape 3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161</xdr:row>
      <xdr:rowOff>0</xdr:rowOff>
    </xdr:from>
    <xdr:ext cx="47625" cy="285750"/>
    <xdr:sp macro="" textlink="">
      <xdr:nvSpPr>
        <xdr:cNvPr id="1047" name="Shape 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161</xdr:row>
      <xdr:rowOff>0</xdr:rowOff>
    </xdr:from>
    <xdr:ext cx="47625" cy="285750"/>
    <xdr:sp macro="" textlink="">
      <xdr:nvSpPr>
        <xdr:cNvPr id="1048" name="Shape 3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161</xdr:row>
      <xdr:rowOff>0</xdr:rowOff>
    </xdr:from>
    <xdr:ext cx="47625" cy="285750"/>
    <xdr:sp macro="" textlink="">
      <xdr:nvSpPr>
        <xdr:cNvPr id="1049" name="Shape 3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161</xdr:row>
      <xdr:rowOff>0</xdr:rowOff>
    </xdr:from>
    <xdr:ext cx="47625" cy="285750"/>
    <xdr:sp macro="" textlink="">
      <xdr:nvSpPr>
        <xdr:cNvPr id="1050" name="Shape 3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161</xdr:row>
      <xdr:rowOff>0</xdr:rowOff>
    </xdr:from>
    <xdr:ext cx="47625" cy="285750"/>
    <xdr:sp macro="" textlink="">
      <xdr:nvSpPr>
        <xdr:cNvPr id="1051" name="Shape 3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161</xdr:row>
      <xdr:rowOff>0</xdr:rowOff>
    </xdr:from>
    <xdr:ext cx="47625" cy="285750"/>
    <xdr:sp macro="" textlink="">
      <xdr:nvSpPr>
        <xdr:cNvPr id="1052" name="Shape 3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161</xdr:row>
      <xdr:rowOff>0</xdr:rowOff>
    </xdr:from>
    <xdr:ext cx="47625" cy="285750"/>
    <xdr:sp macro="" textlink="">
      <xdr:nvSpPr>
        <xdr:cNvPr id="1053" name="Shape 3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161</xdr:row>
      <xdr:rowOff>0</xdr:rowOff>
    </xdr:from>
    <xdr:ext cx="47625" cy="285750"/>
    <xdr:sp macro="" textlink="">
      <xdr:nvSpPr>
        <xdr:cNvPr id="1054" name="Shape 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55" name="Shape 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56" name="Shape 4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57" name="Shape 4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58" name="Shape 4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59" name="Shape 4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60" name="Shape 4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61" name="Shape 4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62" name="Shape 4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63" name="Shape 4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64" name="Shape 4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65" name="Shape 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66" name="Shape 4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67" name="Shape 4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68" name="Shape 4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69" name="Shape 4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70" name="Shape 4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71" name="Shape 4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72" name="Shape 4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73" name="Shape 4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74" name="Shape 4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75" name="Shape 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76" name="Shape 4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77" name="Shape 4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078" name="Shape 4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079" name="Shape 4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080" name="Shape 4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081" name="Shape 4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082" name="Shape 4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083" name="Shape 4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084" name="Shape 4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085" name="Shape 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086" name="Shape 4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87" name="Shape 4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88" name="Shape 4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89" name="Shape 4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90" name="Shape 4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91" name="Shape 4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92" name="Shape 4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93" name="Shape 4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94" name="Shape 4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95" name="Shape 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00" name="Shape 4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01" name="Shape 4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02" name="Shape 4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03" name="Shape 4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04" name="Shape 4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05" name="Shape 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06" name="Shape 4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07" name="Shape 4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08" name="Shape 4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09" name="Shape 4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</xdr:row>
      <xdr:rowOff>0</xdr:rowOff>
    </xdr:from>
    <xdr:ext cx="47625" cy="285750"/>
    <xdr:sp macro="" textlink="">
      <xdr:nvSpPr>
        <xdr:cNvPr id="1110" name="Shape 4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</xdr:row>
      <xdr:rowOff>0</xdr:rowOff>
    </xdr:from>
    <xdr:ext cx="47625" cy="285750"/>
    <xdr:sp macro="" textlink="">
      <xdr:nvSpPr>
        <xdr:cNvPr id="1111" name="Shape 4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</xdr:row>
      <xdr:rowOff>0</xdr:rowOff>
    </xdr:from>
    <xdr:ext cx="47625" cy="285750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</xdr:row>
      <xdr:rowOff>0</xdr:rowOff>
    </xdr:from>
    <xdr:ext cx="47625" cy="285750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</xdr:row>
      <xdr:rowOff>0</xdr:rowOff>
    </xdr:from>
    <xdr:ext cx="47625" cy="285750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</xdr:row>
      <xdr:rowOff>0</xdr:rowOff>
    </xdr:from>
    <xdr:ext cx="47625" cy="285750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</xdr:row>
      <xdr:rowOff>0</xdr:rowOff>
    </xdr:from>
    <xdr:ext cx="47625" cy="285750"/>
    <xdr:sp macro="" textlink="">
      <xdr:nvSpPr>
        <xdr:cNvPr id="1116" name="Shape 4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</xdr:row>
      <xdr:rowOff>0</xdr:rowOff>
    </xdr:from>
    <xdr:ext cx="47625" cy="285750"/>
    <xdr:sp macro="" textlink="">
      <xdr:nvSpPr>
        <xdr:cNvPr id="1117" name="Shape 4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</xdr:row>
      <xdr:rowOff>0</xdr:rowOff>
    </xdr:from>
    <xdr:ext cx="47625" cy="285750"/>
    <xdr:sp macro="" textlink="">
      <xdr:nvSpPr>
        <xdr:cNvPr id="1118" name="Shape 4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19" name="Shape 4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20" name="Shape 4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21" name="Shape 4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22" name="Shape 4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23" name="Shape 4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24" name="Shape 4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25" name="Shape 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26" name="Shape 4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27" name="Shape 4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28" name="Shape 4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29" name="Shape 4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30" name="Shape 4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31" name="Shape 4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32" name="Shape 4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33" name="Shape 4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34" name="Shape 4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35" name="Shape 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36" name="Shape 4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37" name="Shape 4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38" name="Shape 4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39" name="Shape 4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40" name="Shape 4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41" name="Shape 4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</xdr:row>
      <xdr:rowOff>0</xdr:rowOff>
    </xdr:from>
    <xdr:ext cx="47625" cy="285750"/>
    <xdr:sp macro="" textlink="">
      <xdr:nvSpPr>
        <xdr:cNvPr id="1142" name="Shape 4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143" name="Shape 4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144" name="Shape 4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145" name="Shape 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146" name="Shape 4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147" name="Shape 4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148" name="Shape 4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149" name="Shape 4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</xdr:row>
      <xdr:rowOff>0</xdr:rowOff>
    </xdr:from>
    <xdr:ext cx="47625" cy="285750"/>
    <xdr:sp macro="" textlink="">
      <xdr:nvSpPr>
        <xdr:cNvPr id="1150" name="Shape 4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51" name="Shape 4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52" name="Shape 4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53" name="Shape 4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54" name="Shape 4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55" name="Shape 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56" name="Shape 4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57" name="Shape 4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58" name="Shape 4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59" name="Shape 4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60" name="Shape 4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61" name="Shape 4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62" name="Shape 4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63" name="Shape 4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64" name="Shape 4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65" name="Shape 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66" name="Shape 4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67" name="Shape 4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68" name="Shape 4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69" name="Shape 4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70" name="Shape 4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71" name="Shape 4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72" name="Shape 4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73" name="Shape 4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</xdr:row>
      <xdr:rowOff>0</xdr:rowOff>
    </xdr:from>
    <xdr:ext cx="47625" cy="285750"/>
    <xdr:sp macro="" textlink="">
      <xdr:nvSpPr>
        <xdr:cNvPr id="1174" name="Shape 4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</xdr:row>
      <xdr:rowOff>0</xdr:rowOff>
    </xdr:from>
    <xdr:ext cx="47625" cy="285750"/>
    <xdr:sp macro="" textlink="">
      <xdr:nvSpPr>
        <xdr:cNvPr id="1175" name="Shape 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</xdr:row>
      <xdr:rowOff>0</xdr:rowOff>
    </xdr:from>
    <xdr:ext cx="47625" cy="285750"/>
    <xdr:sp macro="" textlink="">
      <xdr:nvSpPr>
        <xdr:cNvPr id="1176" name="Shape 4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</xdr:row>
      <xdr:rowOff>0</xdr:rowOff>
    </xdr:from>
    <xdr:ext cx="47625" cy="285750"/>
    <xdr:sp macro="" textlink="">
      <xdr:nvSpPr>
        <xdr:cNvPr id="1177" name="Shape 4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</xdr:row>
      <xdr:rowOff>0</xdr:rowOff>
    </xdr:from>
    <xdr:ext cx="47625" cy="285750"/>
    <xdr:sp macro="" textlink="">
      <xdr:nvSpPr>
        <xdr:cNvPr id="1178" name="Shape 4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</xdr:row>
      <xdr:rowOff>0</xdr:rowOff>
    </xdr:from>
    <xdr:ext cx="47625" cy="285750"/>
    <xdr:sp macro="" textlink="">
      <xdr:nvSpPr>
        <xdr:cNvPr id="1179" name="Shape 4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</xdr:row>
      <xdr:rowOff>0</xdr:rowOff>
    </xdr:from>
    <xdr:ext cx="47625" cy="285750"/>
    <xdr:sp macro="" textlink="">
      <xdr:nvSpPr>
        <xdr:cNvPr id="1180" name="Shape 4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</xdr:row>
      <xdr:rowOff>0</xdr:rowOff>
    </xdr:from>
    <xdr:ext cx="47625" cy="285750"/>
    <xdr:sp macro="" textlink="">
      <xdr:nvSpPr>
        <xdr:cNvPr id="1181" name="Shape 4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</xdr:row>
      <xdr:rowOff>0</xdr:rowOff>
    </xdr:from>
    <xdr:ext cx="47625" cy="285750"/>
    <xdr:sp macro="" textlink="">
      <xdr:nvSpPr>
        <xdr:cNvPr id="1182" name="Shape 4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83" name="Shape 4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84" name="Shape 4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85" name="Shape 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86" name="Shape 4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87" name="Shape 4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88" name="Shape 4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89" name="Shape 4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90" name="Shape 4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91" name="Shape 4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96" name="Shape 4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97" name="Shape 4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98" name="Shape 4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199" name="Shape 4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200" name="Shape 4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201" name="Shape 4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202" name="Shape 4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203" name="Shape 4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204" name="Shape 4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205" name="Shape 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31</xdr:row>
      <xdr:rowOff>0</xdr:rowOff>
    </xdr:from>
    <xdr:ext cx="47625" cy="285750"/>
    <xdr:sp macro="" textlink="">
      <xdr:nvSpPr>
        <xdr:cNvPr id="1206" name="Shape 4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31</xdr:row>
      <xdr:rowOff>0</xdr:rowOff>
    </xdr:from>
    <xdr:ext cx="47625" cy="285750"/>
    <xdr:sp macro="" textlink="">
      <xdr:nvSpPr>
        <xdr:cNvPr id="1207" name="Shape 4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31</xdr:row>
      <xdr:rowOff>0</xdr:rowOff>
    </xdr:from>
    <xdr:ext cx="47625" cy="285750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31</xdr:row>
      <xdr:rowOff>0</xdr:rowOff>
    </xdr:from>
    <xdr:ext cx="47625" cy="285750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31</xdr:row>
      <xdr:rowOff>0</xdr:rowOff>
    </xdr:from>
    <xdr:ext cx="47625" cy="285750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31</xdr:row>
      <xdr:rowOff>0</xdr:rowOff>
    </xdr:from>
    <xdr:ext cx="47625" cy="285750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31</xdr:row>
      <xdr:rowOff>0</xdr:rowOff>
    </xdr:from>
    <xdr:ext cx="47625" cy="285750"/>
    <xdr:sp macro="" textlink="">
      <xdr:nvSpPr>
        <xdr:cNvPr id="1212" name="Shape 4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31</xdr:row>
      <xdr:rowOff>0</xdr:rowOff>
    </xdr:from>
    <xdr:ext cx="47625" cy="285750"/>
    <xdr:sp macro="" textlink="">
      <xdr:nvSpPr>
        <xdr:cNvPr id="1213" name="Shape 4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31</xdr:row>
      <xdr:rowOff>0</xdr:rowOff>
    </xdr:from>
    <xdr:ext cx="47625" cy="285750"/>
    <xdr:sp macro="" textlink="">
      <xdr:nvSpPr>
        <xdr:cNvPr id="1214" name="Shape 4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15" name="Shape 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16" name="Shape 4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17" name="Shape 4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18" name="Shape 4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19" name="Shape 4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20" name="Shape 4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21" name="Shape 4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22" name="Shape 4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23" name="Shape 4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24" name="Shape 4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25" name="Shape 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26" name="Shape 4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27" name="Shape 4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28" name="Shape 4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29" name="Shape 4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30" name="Shape 4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31" name="Shape 4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32" name="Shape 4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33" name="Shape 4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34" name="Shape 4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35" name="Shape 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36" name="Shape 4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37" name="Shape 4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32</xdr:row>
      <xdr:rowOff>0</xdr:rowOff>
    </xdr:from>
    <xdr:ext cx="47625" cy="285750"/>
    <xdr:sp macro="" textlink="">
      <xdr:nvSpPr>
        <xdr:cNvPr id="1238" name="Shape 4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32</xdr:row>
      <xdr:rowOff>0</xdr:rowOff>
    </xdr:from>
    <xdr:ext cx="47625" cy="285750"/>
    <xdr:sp macro="" textlink="">
      <xdr:nvSpPr>
        <xdr:cNvPr id="1239" name="Shape 4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32</xdr:row>
      <xdr:rowOff>0</xdr:rowOff>
    </xdr:from>
    <xdr:ext cx="47625" cy="285750"/>
    <xdr:sp macro="" textlink="">
      <xdr:nvSpPr>
        <xdr:cNvPr id="1240" name="Shape 4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32</xdr:row>
      <xdr:rowOff>0</xdr:rowOff>
    </xdr:from>
    <xdr:ext cx="47625" cy="285750"/>
    <xdr:sp macro="" textlink="">
      <xdr:nvSpPr>
        <xdr:cNvPr id="1241" name="Shape 4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32</xdr:row>
      <xdr:rowOff>0</xdr:rowOff>
    </xdr:from>
    <xdr:ext cx="47625" cy="285750"/>
    <xdr:sp macro="" textlink="">
      <xdr:nvSpPr>
        <xdr:cNvPr id="1242" name="Shape 4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32</xdr:row>
      <xdr:rowOff>0</xdr:rowOff>
    </xdr:from>
    <xdr:ext cx="47625" cy="285750"/>
    <xdr:sp macro="" textlink="">
      <xdr:nvSpPr>
        <xdr:cNvPr id="1243" name="Shape 4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32</xdr:row>
      <xdr:rowOff>0</xdr:rowOff>
    </xdr:from>
    <xdr:ext cx="47625" cy="285750"/>
    <xdr:sp macro="" textlink="">
      <xdr:nvSpPr>
        <xdr:cNvPr id="1244" name="Shape 4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32</xdr:row>
      <xdr:rowOff>0</xdr:rowOff>
    </xdr:from>
    <xdr:ext cx="47625" cy="285750"/>
    <xdr:sp macro="" textlink="">
      <xdr:nvSpPr>
        <xdr:cNvPr id="1245" name="Shape 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32</xdr:row>
      <xdr:rowOff>0</xdr:rowOff>
    </xdr:from>
    <xdr:ext cx="47625" cy="285750"/>
    <xdr:sp macro="" textlink="">
      <xdr:nvSpPr>
        <xdr:cNvPr id="1246" name="Shape 4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47" name="Shape 4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48" name="Shape 4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49" name="Shape 4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50" name="Shape 4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51" name="Shape 4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52" name="Shape 4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53" name="Shape 4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54" name="Shape 4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55" name="Shape 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56" name="Shape 4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57" name="Shape 4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58" name="Shape 4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59" name="Shape 4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60" name="Shape 4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61" name="Shape 4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62" name="Shape 4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63" name="Shape 4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64" name="Shape 4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65" name="Shape 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66" name="Shape 4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67" name="Shape 4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68" name="Shape 4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69" name="Shape 4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31</xdr:row>
      <xdr:rowOff>0</xdr:rowOff>
    </xdr:from>
    <xdr:ext cx="47625" cy="285750"/>
    <xdr:sp macro="" textlink="">
      <xdr:nvSpPr>
        <xdr:cNvPr id="1270" name="Shape 4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31</xdr:row>
      <xdr:rowOff>0</xdr:rowOff>
    </xdr:from>
    <xdr:ext cx="47625" cy="285750"/>
    <xdr:sp macro="" textlink="">
      <xdr:nvSpPr>
        <xdr:cNvPr id="1271" name="Shape 4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31</xdr:row>
      <xdr:rowOff>0</xdr:rowOff>
    </xdr:from>
    <xdr:ext cx="47625" cy="285750"/>
    <xdr:sp macro="" textlink="">
      <xdr:nvSpPr>
        <xdr:cNvPr id="1272" name="Shape 4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31</xdr:row>
      <xdr:rowOff>0</xdr:rowOff>
    </xdr:from>
    <xdr:ext cx="47625" cy="285750"/>
    <xdr:sp macro="" textlink="">
      <xdr:nvSpPr>
        <xdr:cNvPr id="1273" name="Shape 4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31</xdr:row>
      <xdr:rowOff>0</xdr:rowOff>
    </xdr:from>
    <xdr:ext cx="47625" cy="285750"/>
    <xdr:sp macro="" textlink="">
      <xdr:nvSpPr>
        <xdr:cNvPr id="1274" name="Shape 4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31</xdr:row>
      <xdr:rowOff>0</xdr:rowOff>
    </xdr:from>
    <xdr:ext cx="47625" cy="285750"/>
    <xdr:sp macro="" textlink="">
      <xdr:nvSpPr>
        <xdr:cNvPr id="1275" name="Shape 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31</xdr:row>
      <xdr:rowOff>0</xdr:rowOff>
    </xdr:from>
    <xdr:ext cx="47625" cy="285750"/>
    <xdr:sp macro="" textlink="">
      <xdr:nvSpPr>
        <xdr:cNvPr id="1276" name="Shape 4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31</xdr:row>
      <xdr:rowOff>0</xdr:rowOff>
    </xdr:from>
    <xdr:ext cx="47625" cy="285750"/>
    <xdr:sp macro="" textlink="">
      <xdr:nvSpPr>
        <xdr:cNvPr id="1277" name="Shape 4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31</xdr:row>
      <xdr:rowOff>0</xdr:rowOff>
    </xdr:from>
    <xdr:ext cx="47625" cy="285750"/>
    <xdr:sp macro="" textlink="">
      <xdr:nvSpPr>
        <xdr:cNvPr id="1278" name="Shape 4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79" name="Shape 4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80" name="Shape 4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81" name="Shape 4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82" name="Shape 4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83" name="Shape 4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84" name="Shape 4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85" name="Shape 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86" name="Shape 4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87" name="Shape 4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88" name="Shape 4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89" name="Shape 4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90" name="Shape 4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91" name="Shape 4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92" name="Shape 4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93" name="Shape 4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94" name="Shape 4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95" name="Shape 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96" name="Shape 4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97" name="Shape 4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98" name="Shape 4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299" name="Shape 4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300" name="Shape 4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301" name="Shape 4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32</xdr:row>
      <xdr:rowOff>0</xdr:rowOff>
    </xdr:from>
    <xdr:ext cx="47625" cy="285750"/>
    <xdr:sp macro="" textlink="">
      <xdr:nvSpPr>
        <xdr:cNvPr id="1302" name="Shape 4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32</xdr:row>
      <xdr:rowOff>0</xdr:rowOff>
    </xdr:from>
    <xdr:ext cx="47625" cy="285750"/>
    <xdr:sp macro="" textlink="">
      <xdr:nvSpPr>
        <xdr:cNvPr id="1303" name="Shape 4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32</xdr:row>
      <xdr:rowOff>0</xdr:rowOff>
    </xdr:from>
    <xdr:ext cx="47625" cy="285750"/>
    <xdr:sp macro="" textlink="">
      <xdr:nvSpPr>
        <xdr:cNvPr id="1304" name="Shape 4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32</xdr:row>
      <xdr:rowOff>0</xdr:rowOff>
    </xdr:from>
    <xdr:ext cx="47625" cy="285750"/>
    <xdr:sp macro="" textlink="">
      <xdr:nvSpPr>
        <xdr:cNvPr id="1305" name="Shape 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32</xdr:row>
      <xdr:rowOff>0</xdr:rowOff>
    </xdr:from>
    <xdr:ext cx="47625" cy="285750"/>
    <xdr:sp macro="" textlink="">
      <xdr:nvSpPr>
        <xdr:cNvPr id="1306" name="Shape 4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32</xdr:row>
      <xdr:rowOff>0</xdr:rowOff>
    </xdr:from>
    <xdr:ext cx="47625" cy="285750"/>
    <xdr:sp macro="" textlink="">
      <xdr:nvSpPr>
        <xdr:cNvPr id="1307" name="Shape 4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32</xdr:row>
      <xdr:rowOff>0</xdr:rowOff>
    </xdr:from>
    <xdr:ext cx="47625" cy="285750"/>
    <xdr:sp macro="" textlink="">
      <xdr:nvSpPr>
        <xdr:cNvPr id="1308" name="Shape 4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32</xdr:row>
      <xdr:rowOff>0</xdr:rowOff>
    </xdr:from>
    <xdr:ext cx="47625" cy="285750"/>
    <xdr:sp macro="" textlink="">
      <xdr:nvSpPr>
        <xdr:cNvPr id="1309" name="Shape 4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32</xdr:row>
      <xdr:rowOff>0</xdr:rowOff>
    </xdr:from>
    <xdr:ext cx="47625" cy="285750"/>
    <xdr:sp macro="" textlink="">
      <xdr:nvSpPr>
        <xdr:cNvPr id="1310" name="Shape 4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11" name="Shape 4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12" name="Shape 4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13" name="Shape 4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14" name="Shape 4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15" name="Shape 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16" name="Shape 4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17" name="Shape 4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18" name="Shape 4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19" name="Shape 4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20" name="Shape 4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21" name="Shape 4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22" name="Shape 4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23" name="Shape 4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24" name="Shape 4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25" name="Shape 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26" name="Shape 4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27" name="Shape 4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28" name="Shape 4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29" name="Shape 4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30" name="Shape 4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31" name="Shape 4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32" name="Shape 4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33" name="Shape 4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</xdr:row>
      <xdr:rowOff>0</xdr:rowOff>
    </xdr:from>
    <xdr:ext cx="47625" cy="285750"/>
    <xdr:sp macro="" textlink="">
      <xdr:nvSpPr>
        <xdr:cNvPr id="1334" name="Shape 4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60</xdr:row>
      <xdr:rowOff>0</xdr:rowOff>
    </xdr:from>
    <xdr:ext cx="47625" cy="285750"/>
    <xdr:sp macro="" textlink="">
      <xdr:nvSpPr>
        <xdr:cNvPr id="1335" name="Shape 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60</xdr:row>
      <xdr:rowOff>0</xdr:rowOff>
    </xdr:from>
    <xdr:ext cx="47625" cy="285750"/>
    <xdr:sp macro="" textlink="">
      <xdr:nvSpPr>
        <xdr:cNvPr id="1336" name="Shape 4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60</xdr:row>
      <xdr:rowOff>0</xdr:rowOff>
    </xdr:from>
    <xdr:ext cx="47625" cy="285750"/>
    <xdr:sp macro="" textlink="">
      <xdr:nvSpPr>
        <xdr:cNvPr id="1337" name="Shape 4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60</xdr:row>
      <xdr:rowOff>0</xdr:rowOff>
    </xdr:from>
    <xdr:ext cx="47625" cy="285750"/>
    <xdr:sp macro="" textlink="">
      <xdr:nvSpPr>
        <xdr:cNvPr id="1338" name="Shape 4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60</xdr:row>
      <xdr:rowOff>0</xdr:rowOff>
    </xdr:from>
    <xdr:ext cx="47625" cy="285750"/>
    <xdr:sp macro="" textlink="">
      <xdr:nvSpPr>
        <xdr:cNvPr id="1339" name="Shape 4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60</xdr:row>
      <xdr:rowOff>0</xdr:rowOff>
    </xdr:from>
    <xdr:ext cx="47625" cy="285750"/>
    <xdr:sp macro="" textlink="">
      <xdr:nvSpPr>
        <xdr:cNvPr id="1340" name="Shape 4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60</xdr:row>
      <xdr:rowOff>0</xdr:rowOff>
    </xdr:from>
    <xdr:ext cx="47625" cy="285750"/>
    <xdr:sp macro="" textlink="">
      <xdr:nvSpPr>
        <xdr:cNvPr id="1341" name="Shape 4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60</xdr:row>
      <xdr:rowOff>0</xdr:rowOff>
    </xdr:from>
    <xdr:ext cx="47625" cy="285750"/>
    <xdr:sp macro="" textlink="">
      <xdr:nvSpPr>
        <xdr:cNvPr id="1342" name="Shape 4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43" name="Shape 4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44" name="Shape 4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45" name="Shape 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46" name="Shape 4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47" name="Shape 4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48" name="Shape 4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49" name="Shape 4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50" name="Shape 4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51" name="Shape 4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52" name="Shape 4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53" name="Shape 4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54" name="Shape 4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55" name="Shape 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56" name="Shape 4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57" name="Shape 4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58" name="Shape 4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59" name="Shape 4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60" name="Shape 4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61" name="Shape 4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62" name="Shape 4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63" name="Shape 4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64" name="Shape 4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65" name="Shape 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62</xdr:row>
      <xdr:rowOff>0</xdr:rowOff>
    </xdr:from>
    <xdr:ext cx="47625" cy="285750"/>
    <xdr:sp macro="" textlink="">
      <xdr:nvSpPr>
        <xdr:cNvPr id="1366" name="Shape 4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62</xdr:row>
      <xdr:rowOff>0</xdr:rowOff>
    </xdr:from>
    <xdr:ext cx="47625" cy="285750"/>
    <xdr:sp macro="" textlink="">
      <xdr:nvSpPr>
        <xdr:cNvPr id="1367" name="Shape 4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62</xdr:row>
      <xdr:rowOff>0</xdr:rowOff>
    </xdr:from>
    <xdr:ext cx="47625" cy="285750"/>
    <xdr:sp macro="" textlink="">
      <xdr:nvSpPr>
        <xdr:cNvPr id="1368" name="Shape 4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62</xdr:row>
      <xdr:rowOff>0</xdr:rowOff>
    </xdr:from>
    <xdr:ext cx="47625" cy="285750"/>
    <xdr:sp macro="" textlink="">
      <xdr:nvSpPr>
        <xdr:cNvPr id="1369" name="Shape 4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62</xdr:row>
      <xdr:rowOff>0</xdr:rowOff>
    </xdr:from>
    <xdr:ext cx="47625" cy="285750"/>
    <xdr:sp macro="" textlink="">
      <xdr:nvSpPr>
        <xdr:cNvPr id="1370" name="Shape 4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62</xdr:row>
      <xdr:rowOff>0</xdr:rowOff>
    </xdr:from>
    <xdr:ext cx="47625" cy="285750"/>
    <xdr:sp macro="" textlink="">
      <xdr:nvSpPr>
        <xdr:cNvPr id="1371" name="Shape 4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62</xdr:row>
      <xdr:rowOff>0</xdr:rowOff>
    </xdr:from>
    <xdr:ext cx="47625" cy="285750"/>
    <xdr:sp macro="" textlink="">
      <xdr:nvSpPr>
        <xdr:cNvPr id="1372" name="Shape 4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62</xdr:row>
      <xdr:rowOff>0</xdr:rowOff>
    </xdr:from>
    <xdr:ext cx="47625" cy="285750"/>
    <xdr:sp macro="" textlink="">
      <xdr:nvSpPr>
        <xdr:cNvPr id="1373" name="Shape 4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62</xdr:row>
      <xdr:rowOff>0</xdr:rowOff>
    </xdr:from>
    <xdr:ext cx="47625" cy="285750"/>
    <xdr:sp macro="" textlink="">
      <xdr:nvSpPr>
        <xdr:cNvPr id="1374" name="Shape 4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75" name="Shape 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76" name="Shape 4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77" name="Shape 4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78" name="Shape 4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79" name="Shape 4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80" name="Shape 4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81" name="Shape 4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82" name="Shape 4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83" name="Shape 4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84" name="Shape 4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85" name="Shape 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86" name="Shape 4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87" name="Shape 4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88" name="Shape 4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89" name="Shape 4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90" name="Shape 4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91" name="Shape 4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92" name="Shape 4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93" name="Shape 4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94" name="Shape 4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95" name="Shape 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96" name="Shape 4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97" name="Shape 4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60</xdr:row>
      <xdr:rowOff>0</xdr:rowOff>
    </xdr:from>
    <xdr:ext cx="47625" cy="285750"/>
    <xdr:sp macro="" textlink="">
      <xdr:nvSpPr>
        <xdr:cNvPr id="1398" name="Shape 4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60</xdr:row>
      <xdr:rowOff>0</xdr:rowOff>
    </xdr:from>
    <xdr:ext cx="47625" cy="285750"/>
    <xdr:sp macro="" textlink="">
      <xdr:nvSpPr>
        <xdr:cNvPr id="1399" name="Shape 4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60</xdr:row>
      <xdr:rowOff>0</xdr:rowOff>
    </xdr:from>
    <xdr:ext cx="47625" cy="285750"/>
    <xdr:sp macro="" textlink="">
      <xdr:nvSpPr>
        <xdr:cNvPr id="1400" name="Shape 4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60</xdr:row>
      <xdr:rowOff>0</xdr:rowOff>
    </xdr:from>
    <xdr:ext cx="47625" cy="285750"/>
    <xdr:sp macro="" textlink="">
      <xdr:nvSpPr>
        <xdr:cNvPr id="1401" name="Shape 4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60</xdr:row>
      <xdr:rowOff>0</xdr:rowOff>
    </xdr:from>
    <xdr:ext cx="47625" cy="285750"/>
    <xdr:sp macro="" textlink="">
      <xdr:nvSpPr>
        <xdr:cNvPr id="1402" name="Shape 4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60</xdr:row>
      <xdr:rowOff>0</xdr:rowOff>
    </xdr:from>
    <xdr:ext cx="47625" cy="285750"/>
    <xdr:sp macro="" textlink="">
      <xdr:nvSpPr>
        <xdr:cNvPr id="1403" name="Shape 4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60</xdr:row>
      <xdr:rowOff>0</xdr:rowOff>
    </xdr:from>
    <xdr:ext cx="47625" cy="285750"/>
    <xdr:sp macro="" textlink="">
      <xdr:nvSpPr>
        <xdr:cNvPr id="1404" name="Shape 4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60</xdr:row>
      <xdr:rowOff>0</xdr:rowOff>
    </xdr:from>
    <xdr:ext cx="47625" cy="285750"/>
    <xdr:sp macro="" textlink="">
      <xdr:nvSpPr>
        <xdr:cNvPr id="1405" name="Shape 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60</xdr:row>
      <xdr:rowOff>0</xdr:rowOff>
    </xdr:from>
    <xdr:ext cx="47625" cy="285750"/>
    <xdr:sp macro="" textlink="">
      <xdr:nvSpPr>
        <xdr:cNvPr id="1406" name="Shape 4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07" name="Shape 4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08" name="Shape 4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09" name="Shape 4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10" name="Shape 4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11" name="Shape 4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12" name="Shape 4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13" name="Shape 4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14" name="Shape 4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15" name="Shape 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16" name="Shape 4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17" name="Shape 4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22" name="Shape 4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23" name="Shape 4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24" name="Shape 4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25" name="Shape 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26" name="Shape 4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27" name="Shape 4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28" name="Shape 4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29" name="Shape 4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62</xdr:row>
      <xdr:rowOff>0</xdr:rowOff>
    </xdr:from>
    <xdr:ext cx="47625" cy="285750"/>
    <xdr:sp macro="" textlink="">
      <xdr:nvSpPr>
        <xdr:cNvPr id="1430" name="Shape 4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62</xdr:row>
      <xdr:rowOff>0</xdr:rowOff>
    </xdr:from>
    <xdr:ext cx="47625" cy="285750"/>
    <xdr:sp macro="" textlink="">
      <xdr:nvSpPr>
        <xdr:cNvPr id="1431" name="Shape 4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62</xdr:row>
      <xdr:rowOff>0</xdr:rowOff>
    </xdr:from>
    <xdr:ext cx="47625" cy="285750"/>
    <xdr:sp macro="" textlink="">
      <xdr:nvSpPr>
        <xdr:cNvPr id="1432" name="Shape 4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62</xdr:row>
      <xdr:rowOff>0</xdr:rowOff>
    </xdr:from>
    <xdr:ext cx="47625" cy="285750"/>
    <xdr:sp macro="" textlink="">
      <xdr:nvSpPr>
        <xdr:cNvPr id="1433" name="Shape 4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62</xdr:row>
      <xdr:rowOff>0</xdr:rowOff>
    </xdr:from>
    <xdr:ext cx="47625" cy="285750"/>
    <xdr:sp macro="" textlink="">
      <xdr:nvSpPr>
        <xdr:cNvPr id="1434" name="Shape 4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62</xdr:row>
      <xdr:rowOff>0</xdr:rowOff>
    </xdr:from>
    <xdr:ext cx="47625" cy="285750"/>
    <xdr:sp macro="" textlink="">
      <xdr:nvSpPr>
        <xdr:cNvPr id="1435" name="Shape 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62</xdr:row>
      <xdr:rowOff>0</xdr:rowOff>
    </xdr:from>
    <xdr:ext cx="47625" cy="285750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62</xdr:row>
      <xdr:rowOff>0</xdr:rowOff>
    </xdr:from>
    <xdr:ext cx="47625" cy="285750"/>
    <xdr:sp macro="" textlink="">
      <xdr:nvSpPr>
        <xdr:cNvPr id="1437" name="Shape 4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62</xdr:row>
      <xdr:rowOff>0</xdr:rowOff>
    </xdr:from>
    <xdr:ext cx="47625" cy="285750"/>
    <xdr:sp macro="" textlink="">
      <xdr:nvSpPr>
        <xdr:cNvPr id="1438" name="Shape 4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39" name="Shape 4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40" name="Shape 4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41" name="Shape 4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42" name="Shape 4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43" name="Shape 4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44" name="Shape 4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45" name="Shape 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46" name="Shape 4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47" name="Shape 4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48" name="Shape 4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49" name="Shape 4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50" name="Shape 4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51" name="Shape 4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52" name="Shape 4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53" name="Shape 4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54" name="Shape 4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55" name="Shape 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56" name="Shape 4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57" name="Shape 4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58" name="Shape 4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59" name="Shape 4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60" name="Shape 4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61" name="Shape 4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64</xdr:row>
      <xdr:rowOff>0</xdr:rowOff>
    </xdr:from>
    <xdr:ext cx="47625" cy="285750"/>
    <xdr:sp macro="" textlink="">
      <xdr:nvSpPr>
        <xdr:cNvPr id="1462" name="Shape 4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64</xdr:row>
      <xdr:rowOff>0</xdr:rowOff>
    </xdr:from>
    <xdr:ext cx="47625" cy="285750"/>
    <xdr:sp macro="" textlink="">
      <xdr:nvSpPr>
        <xdr:cNvPr id="1463" name="Shape 4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64</xdr:row>
      <xdr:rowOff>0</xdr:rowOff>
    </xdr:from>
    <xdr:ext cx="47625" cy="285750"/>
    <xdr:sp macro="" textlink="">
      <xdr:nvSpPr>
        <xdr:cNvPr id="1464" name="Shape 4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64</xdr:row>
      <xdr:rowOff>0</xdr:rowOff>
    </xdr:from>
    <xdr:ext cx="47625" cy="285750"/>
    <xdr:sp macro="" textlink="">
      <xdr:nvSpPr>
        <xdr:cNvPr id="1465" name="Shape 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64</xdr:row>
      <xdr:rowOff>0</xdr:rowOff>
    </xdr:from>
    <xdr:ext cx="47625" cy="285750"/>
    <xdr:sp macro="" textlink="">
      <xdr:nvSpPr>
        <xdr:cNvPr id="1466" name="Shape 4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64</xdr:row>
      <xdr:rowOff>0</xdr:rowOff>
    </xdr:from>
    <xdr:ext cx="47625" cy="285750"/>
    <xdr:sp macro="" textlink="">
      <xdr:nvSpPr>
        <xdr:cNvPr id="1467" name="Shape 4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64</xdr:row>
      <xdr:rowOff>0</xdr:rowOff>
    </xdr:from>
    <xdr:ext cx="47625" cy="285750"/>
    <xdr:sp macro="" textlink="">
      <xdr:nvSpPr>
        <xdr:cNvPr id="1468" name="Shape 4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64</xdr:row>
      <xdr:rowOff>0</xdr:rowOff>
    </xdr:from>
    <xdr:ext cx="47625" cy="285750"/>
    <xdr:sp macro="" textlink="">
      <xdr:nvSpPr>
        <xdr:cNvPr id="1469" name="Shape 4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64</xdr:row>
      <xdr:rowOff>0</xdr:rowOff>
    </xdr:from>
    <xdr:ext cx="47625" cy="285750"/>
    <xdr:sp macro="" textlink="">
      <xdr:nvSpPr>
        <xdr:cNvPr id="1470" name="Shape 4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71" name="Shape 4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72" name="Shape 4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73" name="Shape 4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74" name="Shape 4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75" name="Shape 4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76" name="Shape 4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77" name="Shape 4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78" name="Shape 4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79" name="Shape 4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80" name="Shape 4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81" name="Shape 4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82" name="Shape 4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83" name="Shape 4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84" name="Shape 4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85" name="Shape 4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86" name="Shape 4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87" name="Shape 4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88" name="Shape 4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89" name="Shape 4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90" name="Shape 4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91" name="Shape 4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92" name="Shape 4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93" name="Shape 4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64</xdr:row>
      <xdr:rowOff>0</xdr:rowOff>
    </xdr:from>
    <xdr:ext cx="47625" cy="285750"/>
    <xdr:sp macro="" textlink="">
      <xdr:nvSpPr>
        <xdr:cNvPr id="1494" name="Shape 4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64</xdr:row>
      <xdr:rowOff>0</xdr:rowOff>
    </xdr:from>
    <xdr:ext cx="47625" cy="285750"/>
    <xdr:sp macro="" textlink="">
      <xdr:nvSpPr>
        <xdr:cNvPr id="1495" name="Shape 4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64</xdr:row>
      <xdr:rowOff>0</xdr:rowOff>
    </xdr:from>
    <xdr:ext cx="47625" cy="285750"/>
    <xdr:sp macro="" textlink="">
      <xdr:nvSpPr>
        <xdr:cNvPr id="1496" name="Shape 4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64</xdr:row>
      <xdr:rowOff>0</xdr:rowOff>
    </xdr:from>
    <xdr:ext cx="47625" cy="285750"/>
    <xdr:sp macro="" textlink="">
      <xdr:nvSpPr>
        <xdr:cNvPr id="1497" name="Shape 4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64</xdr:row>
      <xdr:rowOff>0</xdr:rowOff>
    </xdr:from>
    <xdr:ext cx="47625" cy="285750"/>
    <xdr:sp macro="" textlink="">
      <xdr:nvSpPr>
        <xdr:cNvPr id="1498" name="Shape 4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64</xdr:row>
      <xdr:rowOff>0</xdr:rowOff>
    </xdr:from>
    <xdr:ext cx="47625" cy="285750"/>
    <xdr:sp macro="" textlink="">
      <xdr:nvSpPr>
        <xdr:cNvPr id="1499" name="Shape 4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64</xdr:row>
      <xdr:rowOff>0</xdr:rowOff>
    </xdr:from>
    <xdr:ext cx="47625" cy="285750"/>
    <xdr:sp macro="" textlink="">
      <xdr:nvSpPr>
        <xdr:cNvPr id="1500" name="Shape 4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64</xdr:row>
      <xdr:rowOff>0</xdr:rowOff>
    </xdr:from>
    <xdr:ext cx="47625" cy="285750"/>
    <xdr:sp macro="" textlink="">
      <xdr:nvSpPr>
        <xdr:cNvPr id="1501" name="Shape 4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64</xdr:row>
      <xdr:rowOff>0</xdr:rowOff>
    </xdr:from>
    <xdr:ext cx="47625" cy="285750"/>
    <xdr:sp macro="" textlink="">
      <xdr:nvSpPr>
        <xdr:cNvPr id="1502" name="Shape 4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03" name="Shape 4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04" name="Shape 4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05" name="Shape 4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06" name="Shape 4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07" name="Shape 4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08" name="Shape 4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09" name="Shape 4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10" name="Shape 4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11" name="Shape 4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12" name="Shape 4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13" name="Shape 4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16" name="Shape 4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17" name="Shape 4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18" name="Shape 4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19" name="Shape 4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20" name="Shape 4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21" name="Shape 4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22" name="Shape 4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23" name="Shape 4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24" name="Shape 4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25" name="Shape 4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79</xdr:row>
      <xdr:rowOff>0</xdr:rowOff>
    </xdr:from>
    <xdr:ext cx="47625" cy="285750"/>
    <xdr:sp macro="" textlink="">
      <xdr:nvSpPr>
        <xdr:cNvPr id="1526" name="Shape 4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1527" name="Shape 4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1528" name="Shape 4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1529" name="Shape 4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1530" name="Shape 4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1531" name="Shape 4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79</xdr:row>
      <xdr:rowOff>0</xdr:rowOff>
    </xdr:from>
    <xdr:ext cx="47625" cy="285750"/>
    <xdr:sp macro="" textlink="">
      <xdr:nvSpPr>
        <xdr:cNvPr id="1534" name="Shape 4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35" name="Shape 4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36" name="Shape 4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37" name="Shape 4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38" name="Shape 4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39" name="Shape 4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40" name="Shape 4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41" name="Shape 4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42" name="Shape 4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43" name="Shape 4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44" name="Shape 4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45" name="Shape 4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46" name="Shape 4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47" name="Shape 4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48" name="Shape 4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49" name="Shape 4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50" name="Shape 4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51" name="Shape 4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52" name="Shape 4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53" name="Shape 4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54" name="Shape 4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55" name="Shape 4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56" name="Shape 4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57" name="Shape 4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80</xdr:row>
      <xdr:rowOff>0</xdr:rowOff>
    </xdr:from>
    <xdr:ext cx="47625" cy="285750"/>
    <xdr:sp macro="" textlink="">
      <xdr:nvSpPr>
        <xdr:cNvPr id="1558" name="Shape 4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80</xdr:row>
      <xdr:rowOff>0</xdr:rowOff>
    </xdr:from>
    <xdr:ext cx="47625" cy="285750"/>
    <xdr:sp macro="" textlink="">
      <xdr:nvSpPr>
        <xdr:cNvPr id="1559" name="Shape 4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80</xdr:row>
      <xdr:rowOff>0</xdr:rowOff>
    </xdr:from>
    <xdr:ext cx="47625" cy="285750"/>
    <xdr:sp macro="" textlink="">
      <xdr:nvSpPr>
        <xdr:cNvPr id="1560" name="Shape 4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80</xdr:row>
      <xdr:rowOff>0</xdr:rowOff>
    </xdr:from>
    <xdr:ext cx="47625" cy="285750"/>
    <xdr:sp macro="" textlink="">
      <xdr:nvSpPr>
        <xdr:cNvPr id="1561" name="Shape 4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80</xdr:row>
      <xdr:rowOff>0</xdr:rowOff>
    </xdr:from>
    <xdr:ext cx="47625" cy="285750"/>
    <xdr:sp macro="" textlink="">
      <xdr:nvSpPr>
        <xdr:cNvPr id="1562" name="Shape 4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80</xdr:row>
      <xdr:rowOff>0</xdr:rowOff>
    </xdr:from>
    <xdr:ext cx="47625" cy="285750"/>
    <xdr:sp macro="" textlink="">
      <xdr:nvSpPr>
        <xdr:cNvPr id="1563" name="Shape 4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80</xdr:row>
      <xdr:rowOff>0</xdr:rowOff>
    </xdr:from>
    <xdr:ext cx="47625" cy="285750"/>
    <xdr:sp macro="" textlink="">
      <xdr:nvSpPr>
        <xdr:cNvPr id="1564" name="Shape 4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80</xdr:row>
      <xdr:rowOff>0</xdr:rowOff>
    </xdr:from>
    <xdr:ext cx="47625" cy="285750"/>
    <xdr:sp macro="" textlink="">
      <xdr:nvSpPr>
        <xdr:cNvPr id="1565" name="Shape 4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80</xdr:row>
      <xdr:rowOff>0</xdr:rowOff>
    </xdr:from>
    <xdr:ext cx="47625" cy="285750"/>
    <xdr:sp macro="" textlink="">
      <xdr:nvSpPr>
        <xdr:cNvPr id="1566" name="Shape 4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67" name="Shape 4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68" name="Shape 4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69" name="Shape 4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70" name="Shape 4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71" name="Shape 4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72" name="Shape 4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73" name="Shape 4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74" name="Shape 4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75" name="Shape 4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76" name="Shape 4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77" name="Shape 4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78" name="Shape 4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79" name="Shape 4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80" name="Shape 4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81" name="Shape 4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82" name="Shape 4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83" name="Shape 4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84" name="Shape 4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85" name="Shape 4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86" name="Shape 4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87" name="Shape 4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88" name="Shape 4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89" name="Shape 4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79</xdr:row>
      <xdr:rowOff>0</xdr:rowOff>
    </xdr:from>
    <xdr:ext cx="47625" cy="285750"/>
    <xdr:sp macro="" textlink="">
      <xdr:nvSpPr>
        <xdr:cNvPr id="1590" name="Shape 4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79</xdr:row>
      <xdr:rowOff>0</xdr:rowOff>
    </xdr:from>
    <xdr:ext cx="47625" cy="285750"/>
    <xdr:sp macro="" textlink="">
      <xdr:nvSpPr>
        <xdr:cNvPr id="1591" name="Shape 4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79</xdr:row>
      <xdr:rowOff>0</xdr:rowOff>
    </xdr:from>
    <xdr:ext cx="47625" cy="285750"/>
    <xdr:sp macro="" textlink="">
      <xdr:nvSpPr>
        <xdr:cNvPr id="1592" name="Shape 4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79</xdr:row>
      <xdr:rowOff>0</xdr:rowOff>
    </xdr:from>
    <xdr:ext cx="47625" cy="285750"/>
    <xdr:sp macro="" textlink="">
      <xdr:nvSpPr>
        <xdr:cNvPr id="1593" name="Shape 4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79</xdr:row>
      <xdr:rowOff>0</xdr:rowOff>
    </xdr:from>
    <xdr:ext cx="47625" cy="285750"/>
    <xdr:sp macro="" textlink="">
      <xdr:nvSpPr>
        <xdr:cNvPr id="1594" name="Shape 4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79</xdr:row>
      <xdr:rowOff>0</xdr:rowOff>
    </xdr:from>
    <xdr:ext cx="47625" cy="285750"/>
    <xdr:sp macro="" textlink="">
      <xdr:nvSpPr>
        <xdr:cNvPr id="1595" name="Shape 4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79</xdr:row>
      <xdr:rowOff>0</xdr:rowOff>
    </xdr:from>
    <xdr:ext cx="47625" cy="285750"/>
    <xdr:sp macro="" textlink="">
      <xdr:nvSpPr>
        <xdr:cNvPr id="1596" name="Shape 4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79</xdr:row>
      <xdr:rowOff>0</xdr:rowOff>
    </xdr:from>
    <xdr:ext cx="47625" cy="285750"/>
    <xdr:sp macro="" textlink="">
      <xdr:nvSpPr>
        <xdr:cNvPr id="1597" name="Shape 4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79</xdr:row>
      <xdr:rowOff>0</xdr:rowOff>
    </xdr:from>
    <xdr:ext cx="47625" cy="285750"/>
    <xdr:sp macro="" textlink="">
      <xdr:nvSpPr>
        <xdr:cNvPr id="1598" name="Shape 4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599" name="Shape 4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00" name="Shape 4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01" name="Shape 4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02" name="Shape 4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03" name="Shape 4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04" name="Shape 4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05" name="Shape 4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06" name="Shape 4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07" name="Shape 4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08" name="Shape 4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09" name="Shape 4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10" name="Shape 4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11" name="Shape 4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12" name="Shape 4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13" name="Shape 4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14" name="Shape 4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15" name="Shape 4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16" name="Shape 4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17" name="Shape 4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18" name="Shape 4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19" name="Shape 4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20" name="Shape 4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21" name="Shape 4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80</xdr:row>
      <xdr:rowOff>0</xdr:rowOff>
    </xdr:from>
    <xdr:ext cx="47625" cy="285750"/>
    <xdr:sp macro="" textlink="">
      <xdr:nvSpPr>
        <xdr:cNvPr id="1622" name="Shape 4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80</xdr:row>
      <xdr:rowOff>0</xdr:rowOff>
    </xdr:from>
    <xdr:ext cx="47625" cy="285750"/>
    <xdr:sp macro="" textlink="">
      <xdr:nvSpPr>
        <xdr:cNvPr id="1623" name="Shape 4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80</xdr:row>
      <xdr:rowOff>0</xdr:rowOff>
    </xdr:from>
    <xdr:ext cx="47625" cy="285750"/>
    <xdr:sp macro="" textlink="">
      <xdr:nvSpPr>
        <xdr:cNvPr id="1624" name="Shape 4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80</xdr:row>
      <xdr:rowOff>0</xdr:rowOff>
    </xdr:from>
    <xdr:ext cx="47625" cy="285750"/>
    <xdr:sp macro="" textlink="">
      <xdr:nvSpPr>
        <xdr:cNvPr id="1625" name="Shape 4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80</xdr:row>
      <xdr:rowOff>0</xdr:rowOff>
    </xdr:from>
    <xdr:ext cx="47625" cy="285750"/>
    <xdr:sp macro="" textlink="">
      <xdr:nvSpPr>
        <xdr:cNvPr id="1626" name="Shape 4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80</xdr:row>
      <xdr:rowOff>0</xdr:rowOff>
    </xdr:from>
    <xdr:ext cx="47625" cy="285750"/>
    <xdr:sp macro="" textlink="">
      <xdr:nvSpPr>
        <xdr:cNvPr id="1627" name="Shape 4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80</xdr:row>
      <xdr:rowOff>0</xdr:rowOff>
    </xdr:from>
    <xdr:ext cx="47625" cy="285750"/>
    <xdr:sp macro="" textlink="">
      <xdr:nvSpPr>
        <xdr:cNvPr id="1628" name="Shape 4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80</xdr:row>
      <xdr:rowOff>0</xdr:rowOff>
    </xdr:from>
    <xdr:ext cx="47625" cy="285750"/>
    <xdr:sp macro="" textlink="">
      <xdr:nvSpPr>
        <xdr:cNvPr id="1629" name="Shape 4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80</xdr:row>
      <xdr:rowOff>0</xdr:rowOff>
    </xdr:from>
    <xdr:ext cx="47625" cy="285750"/>
    <xdr:sp macro="" textlink="">
      <xdr:nvSpPr>
        <xdr:cNvPr id="1630" name="Shape 4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31" name="Shape 4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32" name="Shape 4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33" name="Shape 4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34" name="Shape 4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35" name="Shape 4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36" name="Shape 4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37" name="Shape 4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38" name="Shape 4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39" name="Shape 4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40" name="Shape 4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41" name="Shape 4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42" name="Shape 4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43" name="Shape 4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44" name="Shape 4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45" name="Shape 4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46" name="Shape 4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47" name="Shape 4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48" name="Shape 4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49" name="Shape 4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50" name="Shape 4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51" name="Shape 4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52" name="Shape 4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53" name="Shape 4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92</xdr:row>
      <xdr:rowOff>0</xdr:rowOff>
    </xdr:from>
    <xdr:ext cx="47625" cy="285750"/>
    <xdr:sp macro="" textlink="">
      <xdr:nvSpPr>
        <xdr:cNvPr id="1654" name="Shape 4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92</xdr:row>
      <xdr:rowOff>0</xdr:rowOff>
    </xdr:from>
    <xdr:ext cx="47625" cy="285750"/>
    <xdr:sp macro="" textlink="">
      <xdr:nvSpPr>
        <xdr:cNvPr id="1655" name="Shape 4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92</xdr:row>
      <xdr:rowOff>0</xdr:rowOff>
    </xdr:from>
    <xdr:ext cx="47625" cy="285750"/>
    <xdr:sp macro="" textlink="">
      <xdr:nvSpPr>
        <xdr:cNvPr id="1656" name="Shape 4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92</xdr:row>
      <xdr:rowOff>0</xdr:rowOff>
    </xdr:from>
    <xdr:ext cx="47625" cy="285750"/>
    <xdr:sp macro="" textlink="">
      <xdr:nvSpPr>
        <xdr:cNvPr id="1657" name="Shape 4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92</xdr:row>
      <xdr:rowOff>0</xdr:rowOff>
    </xdr:from>
    <xdr:ext cx="47625" cy="285750"/>
    <xdr:sp macro="" textlink="">
      <xdr:nvSpPr>
        <xdr:cNvPr id="1658" name="Shape 4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92</xdr:row>
      <xdr:rowOff>0</xdr:rowOff>
    </xdr:from>
    <xdr:ext cx="47625" cy="285750"/>
    <xdr:sp macro="" textlink="">
      <xdr:nvSpPr>
        <xdr:cNvPr id="1659" name="Shape 4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92</xdr:row>
      <xdr:rowOff>0</xdr:rowOff>
    </xdr:from>
    <xdr:ext cx="47625" cy="285750"/>
    <xdr:sp macro="" textlink="">
      <xdr:nvSpPr>
        <xdr:cNvPr id="1660" name="Shape 4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92</xdr:row>
      <xdr:rowOff>0</xdr:rowOff>
    </xdr:from>
    <xdr:ext cx="47625" cy="285750"/>
    <xdr:sp macro="" textlink="">
      <xdr:nvSpPr>
        <xdr:cNvPr id="1661" name="Shape 4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92</xdr:row>
      <xdr:rowOff>0</xdr:rowOff>
    </xdr:from>
    <xdr:ext cx="47625" cy="285750"/>
    <xdr:sp macro="" textlink="">
      <xdr:nvSpPr>
        <xdr:cNvPr id="1662" name="Shape 4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63" name="Shape 4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64" name="Shape 4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65" name="Shape 4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66" name="Shape 4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67" name="Shape 4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68" name="Shape 4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69" name="Shape 4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70" name="Shape 4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71" name="Shape 4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72" name="Shape 4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73" name="Shape 4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74" name="Shape 4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75" name="Shape 4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76" name="Shape 4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77" name="Shape 4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78" name="Shape 4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79" name="Shape 4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80" name="Shape 4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81" name="Shape 4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82" name="Shape 4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83" name="Shape 4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84" name="Shape 4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85" name="Shape 4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92</xdr:row>
      <xdr:rowOff>0</xdr:rowOff>
    </xdr:from>
    <xdr:ext cx="47625" cy="285750"/>
    <xdr:sp macro="" textlink="">
      <xdr:nvSpPr>
        <xdr:cNvPr id="1686" name="Shape 4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92</xdr:row>
      <xdr:rowOff>0</xdr:rowOff>
    </xdr:from>
    <xdr:ext cx="47625" cy="285750"/>
    <xdr:sp macro="" textlink="">
      <xdr:nvSpPr>
        <xdr:cNvPr id="1687" name="Shape 4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92</xdr:row>
      <xdr:rowOff>0</xdr:rowOff>
    </xdr:from>
    <xdr:ext cx="47625" cy="285750"/>
    <xdr:sp macro="" textlink="">
      <xdr:nvSpPr>
        <xdr:cNvPr id="1688" name="Shape 4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92</xdr:row>
      <xdr:rowOff>0</xdr:rowOff>
    </xdr:from>
    <xdr:ext cx="47625" cy="285750"/>
    <xdr:sp macro="" textlink="">
      <xdr:nvSpPr>
        <xdr:cNvPr id="1689" name="Shape 4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92</xdr:row>
      <xdr:rowOff>0</xdr:rowOff>
    </xdr:from>
    <xdr:ext cx="47625" cy="285750"/>
    <xdr:sp macro="" textlink="">
      <xdr:nvSpPr>
        <xdr:cNvPr id="1690" name="Shape 4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92</xdr:row>
      <xdr:rowOff>0</xdr:rowOff>
    </xdr:from>
    <xdr:ext cx="47625" cy="285750"/>
    <xdr:sp macro="" textlink="">
      <xdr:nvSpPr>
        <xdr:cNvPr id="1691" name="Shape 4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92</xdr:row>
      <xdr:rowOff>0</xdr:rowOff>
    </xdr:from>
    <xdr:ext cx="47625" cy="285750"/>
    <xdr:sp macro="" textlink="">
      <xdr:nvSpPr>
        <xdr:cNvPr id="1692" name="Shape 4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92</xdr:row>
      <xdr:rowOff>0</xdr:rowOff>
    </xdr:from>
    <xdr:ext cx="47625" cy="285750"/>
    <xdr:sp macro="" textlink="">
      <xdr:nvSpPr>
        <xdr:cNvPr id="1693" name="Shape 4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92</xdr:row>
      <xdr:rowOff>0</xdr:rowOff>
    </xdr:from>
    <xdr:ext cx="47625" cy="285750"/>
    <xdr:sp macro="" textlink="">
      <xdr:nvSpPr>
        <xdr:cNvPr id="1694" name="Shape 4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695" name="Shape 4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696" name="Shape 4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697" name="Shape 4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698" name="Shape 4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699" name="Shape 4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00" name="Shape 4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01" name="Shape 4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02" name="Shape 4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03" name="Shape 4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04" name="Shape 4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05" name="Shape 4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06" name="Shape 4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07" name="Shape 4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08" name="Shape 4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09" name="Shape 4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10" name="Shape 4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11" name="Shape 4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12" name="Shape 4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13" name="Shape 4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14" name="Shape 4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15" name="Shape 4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16" name="Shape 4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17" name="Shape 4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114</xdr:row>
      <xdr:rowOff>0</xdr:rowOff>
    </xdr:from>
    <xdr:ext cx="47625" cy="285750"/>
    <xdr:sp macro="" textlink="">
      <xdr:nvSpPr>
        <xdr:cNvPr id="1718" name="Shape 4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114</xdr:row>
      <xdr:rowOff>0</xdr:rowOff>
    </xdr:from>
    <xdr:ext cx="47625" cy="285750"/>
    <xdr:sp macro="" textlink="">
      <xdr:nvSpPr>
        <xdr:cNvPr id="1719" name="Shape 4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114</xdr:row>
      <xdr:rowOff>0</xdr:rowOff>
    </xdr:from>
    <xdr:ext cx="47625" cy="285750"/>
    <xdr:sp macro="" textlink="">
      <xdr:nvSpPr>
        <xdr:cNvPr id="1720" name="Shape 4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114</xdr:row>
      <xdr:rowOff>0</xdr:rowOff>
    </xdr:from>
    <xdr:ext cx="47625" cy="285750"/>
    <xdr:sp macro="" textlink="">
      <xdr:nvSpPr>
        <xdr:cNvPr id="1721" name="Shape 4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114</xdr:row>
      <xdr:rowOff>0</xdr:rowOff>
    </xdr:from>
    <xdr:ext cx="47625" cy="285750"/>
    <xdr:sp macro="" textlink="">
      <xdr:nvSpPr>
        <xdr:cNvPr id="1722" name="Shape 4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114</xdr:row>
      <xdr:rowOff>0</xdr:rowOff>
    </xdr:from>
    <xdr:ext cx="47625" cy="285750"/>
    <xdr:sp macro="" textlink="">
      <xdr:nvSpPr>
        <xdr:cNvPr id="1723" name="Shape 4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114</xdr:row>
      <xdr:rowOff>0</xdr:rowOff>
    </xdr:from>
    <xdr:ext cx="47625" cy="285750"/>
    <xdr:sp macro="" textlink="">
      <xdr:nvSpPr>
        <xdr:cNvPr id="1724" name="Shape 4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114</xdr:row>
      <xdr:rowOff>0</xdr:rowOff>
    </xdr:from>
    <xdr:ext cx="47625" cy="285750"/>
    <xdr:sp macro="" textlink="">
      <xdr:nvSpPr>
        <xdr:cNvPr id="1725" name="Shape 4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114</xdr:row>
      <xdr:rowOff>0</xdr:rowOff>
    </xdr:from>
    <xdr:ext cx="47625" cy="285750"/>
    <xdr:sp macro="" textlink="">
      <xdr:nvSpPr>
        <xdr:cNvPr id="1726" name="Shape 4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27" name="Shape 4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28" name="Shape 4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29" name="Shape 4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30" name="Shape 4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31" name="Shape 4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32" name="Shape 4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33" name="Shape 4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34" name="Shape 4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35" name="Shape 4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36" name="Shape 4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37" name="Shape 4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38" name="Shape 4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39" name="Shape 4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40" name="Shape 4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41" name="Shape 4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42" name="Shape 4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43" name="Shape 4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44" name="Shape 4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45" name="Shape 4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46" name="Shape 4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47" name="Shape 4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48" name="Shape 4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49" name="Shape 4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114</xdr:row>
      <xdr:rowOff>0</xdr:rowOff>
    </xdr:from>
    <xdr:ext cx="47625" cy="285750"/>
    <xdr:sp macro="" textlink="">
      <xdr:nvSpPr>
        <xdr:cNvPr id="1750" name="Shape 4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114</xdr:row>
      <xdr:rowOff>0</xdr:rowOff>
    </xdr:from>
    <xdr:ext cx="47625" cy="285750"/>
    <xdr:sp macro="" textlink="">
      <xdr:nvSpPr>
        <xdr:cNvPr id="1751" name="Shape 4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114</xdr:row>
      <xdr:rowOff>0</xdr:rowOff>
    </xdr:from>
    <xdr:ext cx="47625" cy="285750"/>
    <xdr:sp macro="" textlink="">
      <xdr:nvSpPr>
        <xdr:cNvPr id="1752" name="Shape 4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114</xdr:row>
      <xdr:rowOff>0</xdr:rowOff>
    </xdr:from>
    <xdr:ext cx="47625" cy="285750"/>
    <xdr:sp macro="" textlink="">
      <xdr:nvSpPr>
        <xdr:cNvPr id="1753" name="Shape 4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114</xdr:row>
      <xdr:rowOff>0</xdr:rowOff>
    </xdr:from>
    <xdr:ext cx="47625" cy="285750"/>
    <xdr:sp macro="" textlink="">
      <xdr:nvSpPr>
        <xdr:cNvPr id="1754" name="Shape 4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114</xdr:row>
      <xdr:rowOff>0</xdr:rowOff>
    </xdr:from>
    <xdr:ext cx="47625" cy="285750"/>
    <xdr:sp macro="" textlink="">
      <xdr:nvSpPr>
        <xdr:cNvPr id="1755" name="Shape 4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114</xdr:row>
      <xdr:rowOff>0</xdr:rowOff>
    </xdr:from>
    <xdr:ext cx="47625" cy="285750"/>
    <xdr:sp macro="" textlink="">
      <xdr:nvSpPr>
        <xdr:cNvPr id="1756" name="Shape 4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114</xdr:row>
      <xdr:rowOff>0</xdr:rowOff>
    </xdr:from>
    <xdr:ext cx="47625" cy="285750"/>
    <xdr:sp macro="" textlink="">
      <xdr:nvSpPr>
        <xdr:cNvPr id="1757" name="Shape 4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114</xdr:row>
      <xdr:rowOff>0</xdr:rowOff>
    </xdr:from>
    <xdr:ext cx="47625" cy="285750"/>
    <xdr:sp macro="" textlink="">
      <xdr:nvSpPr>
        <xdr:cNvPr id="1758" name="Shape 4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59" name="Shape 4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60" name="Shape 4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61" name="Shape 4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62" name="Shape 4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63" name="Shape 4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64" name="Shape 4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65" name="Shape 4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66" name="Shape 4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67" name="Shape 4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68" name="Shape 4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69" name="Shape 4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70" name="Shape 4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71" name="Shape 4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72" name="Shape 4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73" name="Shape 4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74" name="Shape 4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75" name="Shape 4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76" name="Shape 4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77" name="Shape 4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78" name="Shape 4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79" name="Shape 4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80" name="Shape 4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81" name="Shape 4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136</xdr:row>
      <xdr:rowOff>0</xdr:rowOff>
    </xdr:from>
    <xdr:ext cx="47625" cy="285750"/>
    <xdr:sp macro="" textlink="">
      <xdr:nvSpPr>
        <xdr:cNvPr id="1782" name="Shape 4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136</xdr:row>
      <xdr:rowOff>0</xdr:rowOff>
    </xdr:from>
    <xdr:ext cx="47625" cy="285750"/>
    <xdr:sp macro="" textlink="">
      <xdr:nvSpPr>
        <xdr:cNvPr id="1783" name="Shape 4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136</xdr:row>
      <xdr:rowOff>0</xdr:rowOff>
    </xdr:from>
    <xdr:ext cx="47625" cy="285750"/>
    <xdr:sp macro="" textlink="">
      <xdr:nvSpPr>
        <xdr:cNvPr id="1784" name="Shape 4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136</xdr:row>
      <xdr:rowOff>0</xdr:rowOff>
    </xdr:from>
    <xdr:ext cx="47625" cy="285750"/>
    <xdr:sp macro="" textlink="">
      <xdr:nvSpPr>
        <xdr:cNvPr id="1785" name="Shape 4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136</xdr:row>
      <xdr:rowOff>0</xdr:rowOff>
    </xdr:from>
    <xdr:ext cx="47625" cy="285750"/>
    <xdr:sp macro="" textlink="">
      <xdr:nvSpPr>
        <xdr:cNvPr id="1786" name="Shape 4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136</xdr:row>
      <xdr:rowOff>0</xdr:rowOff>
    </xdr:from>
    <xdr:ext cx="47625" cy="285750"/>
    <xdr:sp macro="" textlink="">
      <xdr:nvSpPr>
        <xdr:cNvPr id="1787" name="Shape 4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136</xdr:row>
      <xdr:rowOff>0</xdr:rowOff>
    </xdr:from>
    <xdr:ext cx="47625" cy="285750"/>
    <xdr:sp macro="" textlink="">
      <xdr:nvSpPr>
        <xdr:cNvPr id="1788" name="Shape 4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136</xdr:row>
      <xdr:rowOff>0</xdr:rowOff>
    </xdr:from>
    <xdr:ext cx="47625" cy="285750"/>
    <xdr:sp macro="" textlink="">
      <xdr:nvSpPr>
        <xdr:cNvPr id="1789" name="Shape 4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136</xdr:row>
      <xdr:rowOff>0</xdr:rowOff>
    </xdr:from>
    <xdr:ext cx="47625" cy="285750"/>
    <xdr:sp macro="" textlink="">
      <xdr:nvSpPr>
        <xdr:cNvPr id="1790" name="Shape 4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791" name="Shape 4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792" name="Shape 4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793" name="Shape 4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794" name="Shape 4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795" name="Shape 4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796" name="Shape 4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797" name="Shape 4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798" name="Shape 4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799" name="Shape 4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00" name="Shape 4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01" name="Shape 4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02" name="Shape 4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03" name="Shape 4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04" name="Shape 4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05" name="Shape 4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06" name="Shape 4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07" name="Shape 4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08" name="Shape 4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09" name="Shape 4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10" name="Shape 4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11" name="Shape 4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12" name="Shape 4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13" name="Shape 4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136</xdr:row>
      <xdr:rowOff>0</xdr:rowOff>
    </xdr:from>
    <xdr:ext cx="47625" cy="285750"/>
    <xdr:sp macro="" textlink="">
      <xdr:nvSpPr>
        <xdr:cNvPr id="1814" name="Shape 4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136</xdr:row>
      <xdr:rowOff>0</xdr:rowOff>
    </xdr:from>
    <xdr:ext cx="47625" cy="285750"/>
    <xdr:sp macro="" textlink="">
      <xdr:nvSpPr>
        <xdr:cNvPr id="1815" name="Shape 4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136</xdr:row>
      <xdr:rowOff>0</xdr:rowOff>
    </xdr:from>
    <xdr:ext cx="47625" cy="285750"/>
    <xdr:sp macro="" textlink="">
      <xdr:nvSpPr>
        <xdr:cNvPr id="1816" name="Shape 4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136</xdr:row>
      <xdr:rowOff>0</xdr:rowOff>
    </xdr:from>
    <xdr:ext cx="47625" cy="285750"/>
    <xdr:sp macro="" textlink="">
      <xdr:nvSpPr>
        <xdr:cNvPr id="1817" name="Shape 4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136</xdr:row>
      <xdr:rowOff>0</xdr:rowOff>
    </xdr:from>
    <xdr:ext cx="47625" cy="285750"/>
    <xdr:sp macro="" textlink="">
      <xdr:nvSpPr>
        <xdr:cNvPr id="1818" name="Shape 4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136</xdr:row>
      <xdr:rowOff>0</xdr:rowOff>
    </xdr:from>
    <xdr:ext cx="47625" cy="285750"/>
    <xdr:sp macro="" textlink="">
      <xdr:nvSpPr>
        <xdr:cNvPr id="1819" name="Shape 4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136</xdr:row>
      <xdr:rowOff>0</xdr:rowOff>
    </xdr:from>
    <xdr:ext cx="47625" cy="285750"/>
    <xdr:sp macro="" textlink="">
      <xdr:nvSpPr>
        <xdr:cNvPr id="1820" name="Shape 4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136</xdr:row>
      <xdr:rowOff>0</xdr:rowOff>
    </xdr:from>
    <xdr:ext cx="47625" cy="285750"/>
    <xdr:sp macro="" textlink="">
      <xdr:nvSpPr>
        <xdr:cNvPr id="1821" name="Shape 4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136</xdr:row>
      <xdr:rowOff>0</xdr:rowOff>
    </xdr:from>
    <xdr:ext cx="47625" cy="285750"/>
    <xdr:sp macro="" textlink="">
      <xdr:nvSpPr>
        <xdr:cNvPr id="1822" name="Shape 4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23" name="Shape 4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24" name="Shape 4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25" name="Shape 4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26" name="Shape 4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27" name="Shape 4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28" name="Shape 4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29" name="Shape 4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30" name="Shape 4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31" name="Shape 4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32" name="Shape 4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33" name="Shape 4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34" name="Shape 4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35" name="Shape 4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36" name="Shape 4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37" name="Shape 4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38" name="Shape 4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39" name="Shape 4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40" name="Shape 4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41" name="Shape 4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42" name="Shape 4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43" name="Shape 4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44" name="Shape 4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45" name="Shape 4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148</xdr:row>
      <xdr:rowOff>0</xdr:rowOff>
    </xdr:from>
    <xdr:ext cx="47625" cy="285750"/>
    <xdr:sp macro="" textlink="">
      <xdr:nvSpPr>
        <xdr:cNvPr id="1846" name="Shape 4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148</xdr:row>
      <xdr:rowOff>0</xdr:rowOff>
    </xdr:from>
    <xdr:ext cx="47625" cy="285750"/>
    <xdr:sp macro="" textlink="">
      <xdr:nvSpPr>
        <xdr:cNvPr id="1847" name="Shape 4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148</xdr:row>
      <xdr:rowOff>0</xdr:rowOff>
    </xdr:from>
    <xdr:ext cx="47625" cy="285750"/>
    <xdr:sp macro="" textlink="">
      <xdr:nvSpPr>
        <xdr:cNvPr id="1848" name="Shape 4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148</xdr:row>
      <xdr:rowOff>0</xdr:rowOff>
    </xdr:from>
    <xdr:ext cx="47625" cy="285750"/>
    <xdr:sp macro="" textlink="">
      <xdr:nvSpPr>
        <xdr:cNvPr id="1849" name="Shape 4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148</xdr:row>
      <xdr:rowOff>0</xdr:rowOff>
    </xdr:from>
    <xdr:ext cx="47625" cy="285750"/>
    <xdr:sp macro="" textlink="">
      <xdr:nvSpPr>
        <xdr:cNvPr id="1850" name="Shape 4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148</xdr:row>
      <xdr:rowOff>0</xdr:rowOff>
    </xdr:from>
    <xdr:ext cx="47625" cy="285750"/>
    <xdr:sp macro="" textlink="">
      <xdr:nvSpPr>
        <xdr:cNvPr id="1851" name="Shape 4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148</xdr:row>
      <xdr:rowOff>0</xdr:rowOff>
    </xdr:from>
    <xdr:ext cx="47625" cy="285750"/>
    <xdr:sp macro="" textlink="">
      <xdr:nvSpPr>
        <xdr:cNvPr id="1852" name="Shape 4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148</xdr:row>
      <xdr:rowOff>0</xdr:rowOff>
    </xdr:from>
    <xdr:ext cx="47625" cy="285750"/>
    <xdr:sp macro="" textlink="">
      <xdr:nvSpPr>
        <xdr:cNvPr id="1853" name="Shape 4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148</xdr:row>
      <xdr:rowOff>0</xdr:rowOff>
    </xdr:from>
    <xdr:ext cx="47625" cy="285750"/>
    <xdr:sp macro="" textlink="">
      <xdr:nvSpPr>
        <xdr:cNvPr id="1854" name="Shape 4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55" name="Shape 4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56" name="Shape 4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57" name="Shape 4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58" name="Shape 4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59" name="Shape 4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60" name="Shape 4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61" name="Shape 4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62" name="Shape 4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63" name="Shape 4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64" name="Shape 4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65" name="Shape 4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66" name="Shape 4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67" name="Shape 4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68" name="Shape 4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69" name="Shape 4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70" name="Shape 4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71" name="Shape 4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72" name="Shape 4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73" name="Shape 4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74" name="Shape 4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75" name="Shape 4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76" name="Shape 4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77" name="Shape 4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148</xdr:row>
      <xdr:rowOff>0</xdr:rowOff>
    </xdr:from>
    <xdr:ext cx="47625" cy="285750"/>
    <xdr:sp macro="" textlink="">
      <xdr:nvSpPr>
        <xdr:cNvPr id="1878" name="Shape 4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148</xdr:row>
      <xdr:rowOff>0</xdr:rowOff>
    </xdr:from>
    <xdr:ext cx="47625" cy="285750"/>
    <xdr:sp macro="" textlink="">
      <xdr:nvSpPr>
        <xdr:cNvPr id="1879" name="Shape 4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148</xdr:row>
      <xdr:rowOff>0</xdr:rowOff>
    </xdr:from>
    <xdr:ext cx="47625" cy="285750"/>
    <xdr:sp macro="" textlink="">
      <xdr:nvSpPr>
        <xdr:cNvPr id="1880" name="Shape 4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148</xdr:row>
      <xdr:rowOff>0</xdr:rowOff>
    </xdr:from>
    <xdr:ext cx="47625" cy="285750"/>
    <xdr:sp macro="" textlink="">
      <xdr:nvSpPr>
        <xdr:cNvPr id="1881" name="Shape 4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148</xdr:row>
      <xdr:rowOff>0</xdr:rowOff>
    </xdr:from>
    <xdr:ext cx="47625" cy="285750"/>
    <xdr:sp macro="" textlink="">
      <xdr:nvSpPr>
        <xdr:cNvPr id="1882" name="Shape 4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148</xdr:row>
      <xdr:rowOff>0</xdr:rowOff>
    </xdr:from>
    <xdr:ext cx="47625" cy="285750"/>
    <xdr:sp macro="" textlink="">
      <xdr:nvSpPr>
        <xdr:cNvPr id="1883" name="Shape 4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148</xdr:row>
      <xdr:rowOff>0</xdr:rowOff>
    </xdr:from>
    <xdr:ext cx="47625" cy="285750"/>
    <xdr:sp macro="" textlink="">
      <xdr:nvSpPr>
        <xdr:cNvPr id="1884" name="Shape 4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148</xdr:row>
      <xdr:rowOff>0</xdr:rowOff>
    </xdr:from>
    <xdr:ext cx="47625" cy="285750"/>
    <xdr:sp macro="" textlink="">
      <xdr:nvSpPr>
        <xdr:cNvPr id="1885" name="Shape 4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148</xdr:row>
      <xdr:rowOff>0</xdr:rowOff>
    </xdr:from>
    <xdr:ext cx="47625" cy="285750"/>
    <xdr:sp macro="" textlink="">
      <xdr:nvSpPr>
        <xdr:cNvPr id="1886" name="Shape 4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87" name="Shape 4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88" name="Shape 4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89" name="Shape 4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90" name="Shape 4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91" name="Shape 4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92" name="Shape 4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93" name="Shape 4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94" name="Shape 4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95" name="Shape 4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96" name="Shape 4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97" name="Shape 4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98" name="Shape 4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899" name="Shape 4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00" name="Shape 4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01" name="Shape 4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02" name="Shape 4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03" name="Shape 4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04" name="Shape 4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05" name="Shape 4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06" name="Shape 4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07" name="Shape 4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08" name="Shape 4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09" name="Shape 4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157</xdr:row>
      <xdr:rowOff>0</xdr:rowOff>
    </xdr:from>
    <xdr:ext cx="47625" cy="285750"/>
    <xdr:sp macro="" textlink="">
      <xdr:nvSpPr>
        <xdr:cNvPr id="1910" name="Shape 4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157</xdr:row>
      <xdr:rowOff>0</xdr:rowOff>
    </xdr:from>
    <xdr:ext cx="47625" cy="285750"/>
    <xdr:sp macro="" textlink="">
      <xdr:nvSpPr>
        <xdr:cNvPr id="1911" name="Shape 4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157</xdr:row>
      <xdr:rowOff>0</xdr:rowOff>
    </xdr:from>
    <xdr:ext cx="47625" cy="285750"/>
    <xdr:sp macro="" textlink="">
      <xdr:nvSpPr>
        <xdr:cNvPr id="1912" name="Shape 4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157</xdr:row>
      <xdr:rowOff>0</xdr:rowOff>
    </xdr:from>
    <xdr:ext cx="47625" cy="285750"/>
    <xdr:sp macro="" textlink="">
      <xdr:nvSpPr>
        <xdr:cNvPr id="1913" name="Shape 4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157</xdr:row>
      <xdr:rowOff>0</xdr:rowOff>
    </xdr:from>
    <xdr:ext cx="47625" cy="285750"/>
    <xdr:sp macro="" textlink="">
      <xdr:nvSpPr>
        <xdr:cNvPr id="1914" name="Shape 4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157</xdr:row>
      <xdr:rowOff>0</xdr:rowOff>
    </xdr:from>
    <xdr:ext cx="47625" cy="285750"/>
    <xdr:sp macro="" textlink="">
      <xdr:nvSpPr>
        <xdr:cNvPr id="1915" name="Shape 4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157</xdr:row>
      <xdr:rowOff>0</xdr:rowOff>
    </xdr:from>
    <xdr:ext cx="47625" cy="285750"/>
    <xdr:sp macro="" textlink="">
      <xdr:nvSpPr>
        <xdr:cNvPr id="1916" name="Shape 4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157</xdr:row>
      <xdr:rowOff>0</xdr:rowOff>
    </xdr:from>
    <xdr:ext cx="47625" cy="285750"/>
    <xdr:sp macro="" textlink="">
      <xdr:nvSpPr>
        <xdr:cNvPr id="1917" name="Shape 4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157</xdr:row>
      <xdr:rowOff>0</xdr:rowOff>
    </xdr:from>
    <xdr:ext cx="47625" cy="285750"/>
    <xdr:sp macro="" textlink="">
      <xdr:nvSpPr>
        <xdr:cNvPr id="1918" name="Shape 4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19" name="Shape 4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20" name="Shape 4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21" name="Shape 4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22" name="Shape 4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23" name="Shape 4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24" name="Shape 4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25" name="Shape 4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26" name="Shape 4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27" name="Shape 4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28" name="Shape 4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29" name="Shape 4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30" name="Shape 4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31" name="Shape 4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32" name="Shape 4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33" name="Shape 4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34" name="Shape 4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35" name="Shape 4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36" name="Shape 4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37" name="Shape 4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38" name="Shape 4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39" name="Shape 4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40" name="Shape 4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41" name="Shape 4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157</xdr:row>
      <xdr:rowOff>0</xdr:rowOff>
    </xdr:from>
    <xdr:ext cx="47625" cy="285750"/>
    <xdr:sp macro="" textlink="">
      <xdr:nvSpPr>
        <xdr:cNvPr id="1942" name="Shape 4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157</xdr:row>
      <xdr:rowOff>0</xdr:rowOff>
    </xdr:from>
    <xdr:ext cx="47625" cy="285750"/>
    <xdr:sp macro="" textlink="">
      <xdr:nvSpPr>
        <xdr:cNvPr id="1943" name="Shape 4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157</xdr:row>
      <xdr:rowOff>0</xdr:rowOff>
    </xdr:from>
    <xdr:ext cx="47625" cy="285750"/>
    <xdr:sp macro="" textlink="">
      <xdr:nvSpPr>
        <xdr:cNvPr id="1944" name="Shape 4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157</xdr:row>
      <xdr:rowOff>0</xdr:rowOff>
    </xdr:from>
    <xdr:ext cx="47625" cy="285750"/>
    <xdr:sp macro="" textlink="">
      <xdr:nvSpPr>
        <xdr:cNvPr id="1945" name="Shape 4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157</xdr:row>
      <xdr:rowOff>0</xdr:rowOff>
    </xdr:from>
    <xdr:ext cx="47625" cy="285750"/>
    <xdr:sp macro="" textlink="">
      <xdr:nvSpPr>
        <xdr:cNvPr id="1946" name="Shape 4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157</xdr:row>
      <xdr:rowOff>0</xdr:rowOff>
    </xdr:from>
    <xdr:ext cx="47625" cy="285750"/>
    <xdr:sp macro="" textlink="">
      <xdr:nvSpPr>
        <xdr:cNvPr id="1947" name="Shape 4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157</xdr:row>
      <xdr:rowOff>0</xdr:rowOff>
    </xdr:from>
    <xdr:ext cx="47625" cy="285750"/>
    <xdr:sp macro="" textlink="">
      <xdr:nvSpPr>
        <xdr:cNvPr id="1948" name="Shape 4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157</xdr:row>
      <xdr:rowOff>0</xdr:rowOff>
    </xdr:from>
    <xdr:ext cx="47625" cy="285750"/>
    <xdr:sp macro="" textlink="">
      <xdr:nvSpPr>
        <xdr:cNvPr id="1949" name="Shape 4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157</xdr:row>
      <xdr:rowOff>0</xdr:rowOff>
    </xdr:from>
    <xdr:ext cx="47625" cy="285750"/>
    <xdr:sp macro="" textlink="">
      <xdr:nvSpPr>
        <xdr:cNvPr id="1950" name="Shape 4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51" name="Shape 4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52" name="Shape 4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53" name="Shape 4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54" name="Shape 4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55" name="Shape 4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56" name="Shape 4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57" name="Shape 4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58" name="Shape 4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59" name="Shape 4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60" name="Shape 4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61" name="Shape 4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62" name="Shape 4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63" name="Shape 4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64" name="Shape 4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65" name="Shape 4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66" name="Shape 4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67" name="Shape 4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68" name="Shape 4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69" name="Shape 4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70" name="Shape 4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71" name="Shape 4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72" name="Shape 4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73" name="Shape 4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162</xdr:row>
      <xdr:rowOff>0</xdr:rowOff>
    </xdr:from>
    <xdr:ext cx="47625" cy="285750"/>
    <xdr:sp macro="" textlink="">
      <xdr:nvSpPr>
        <xdr:cNvPr id="1974" name="Shape 4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162</xdr:row>
      <xdr:rowOff>0</xdr:rowOff>
    </xdr:from>
    <xdr:ext cx="47625" cy="285750"/>
    <xdr:sp macro="" textlink="">
      <xdr:nvSpPr>
        <xdr:cNvPr id="1975" name="Shape 4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162</xdr:row>
      <xdr:rowOff>0</xdr:rowOff>
    </xdr:from>
    <xdr:ext cx="47625" cy="285750"/>
    <xdr:sp macro="" textlink="">
      <xdr:nvSpPr>
        <xdr:cNvPr id="1976" name="Shape 4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162</xdr:row>
      <xdr:rowOff>0</xdr:rowOff>
    </xdr:from>
    <xdr:ext cx="47625" cy="285750"/>
    <xdr:sp macro="" textlink="">
      <xdr:nvSpPr>
        <xdr:cNvPr id="1977" name="Shape 4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162</xdr:row>
      <xdr:rowOff>0</xdr:rowOff>
    </xdr:from>
    <xdr:ext cx="47625" cy="285750"/>
    <xdr:sp macro="" textlink="">
      <xdr:nvSpPr>
        <xdr:cNvPr id="1978" name="Shape 4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162</xdr:row>
      <xdr:rowOff>0</xdr:rowOff>
    </xdr:from>
    <xdr:ext cx="47625" cy="285750"/>
    <xdr:sp macro="" textlink="">
      <xdr:nvSpPr>
        <xdr:cNvPr id="1979" name="Shape 4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162</xdr:row>
      <xdr:rowOff>0</xdr:rowOff>
    </xdr:from>
    <xdr:ext cx="47625" cy="285750"/>
    <xdr:sp macro="" textlink="">
      <xdr:nvSpPr>
        <xdr:cNvPr id="1980" name="Shape 4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162</xdr:row>
      <xdr:rowOff>0</xdr:rowOff>
    </xdr:from>
    <xdr:ext cx="47625" cy="285750"/>
    <xdr:sp macro="" textlink="">
      <xdr:nvSpPr>
        <xdr:cNvPr id="1981" name="Shape 4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162</xdr:row>
      <xdr:rowOff>0</xdr:rowOff>
    </xdr:from>
    <xdr:ext cx="47625" cy="285750"/>
    <xdr:sp macro="" textlink="">
      <xdr:nvSpPr>
        <xdr:cNvPr id="1982" name="Shape 4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83" name="Shape 4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84" name="Shape 4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85" name="Shape 4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86" name="Shape 4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87" name="Shape 4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88" name="Shape 4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89" name="Shape 4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90" name="Shape 4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91" name="Shape 4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92" name="Shape 4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93" name="Shape 4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94" name="Shape 4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95" name="Shape 4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96" name="Shape 4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97" name="Shape 4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98" name="Shape 4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1999" name="Shape 4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2000" name="Shape 4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2001" name="Shape 4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2002" name="Shape 4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2003" name="Shape 4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2004" name="Shape 4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2005" name="Shape 4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162</xdr:row>
      <xdr:rowOff>0</xdr:rowOff>
    </xdr:from>
    <xdr:ext cx="47625" cy="285750"/>
    <xdr:sp macro="" textlink="">
      <xdr:nvSpPr>
        <xdr:cNvPr id="2006" name="Shape 4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0</xdr:rowOff>
    </xdr:from>
    <xdr:ext cx="47625" cy="285750"/>
    <xdr:sp macro="" textlink="">
      <xdr:nvSpPr>
        <xdr:cNvPr id="2007" name="Shape 4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0</xdr:rowOff>
    </xdr:from>
    <xdr:ext cx="47625" cy="285750"/>
    <xdr:sp macro="" textlink="">
      <xdr:nvSpPr>
        <xdr:cNvPr id="2008" name="Shape 4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0</xdr:rowOff>
    </xdr:from>
    <xdr:ext cx="47625" cy="285750"/>
    <xdr:sp macro="" textlink="">
      <xdr:nvSpPr>
        <xdr:cNvPr id="2009" name="Shape 4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0</xdr:rowOff>
    </xdr:from>
    <xdr:ext cx="47625" cy="285750"/>
    <xdr:sp macro="" textlink="">
      <xdr:nvSpPr>
        <xdr:cNvPr id="2010" name="Shape 4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0</xdr:rowOff>
    </xdr:from>
    <xdr:ext cx="47625" cy="285750"/>
    <xdr:sp macro="" textlink="">
      <xdr:nvSpPr>
        <xdr:cNvPr id="2011" name="Shape 4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0</xdr:rowOff>
    </xdr:from>
    <xdr:ext cx="47625" cy="285750"/>
    <xdr:sp macro="" textlink="">
      <xdr:nvSpPr>
        <xdr:cNvPr id="2012" name="Shape 4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0</xdr:rowOff>
    </xdr:from>
    <xdr:ext cx="47625" cy="285750"/>
    <xdr:sp macro="" textlink="">
      <xdr:nvSpPr>
        <xdr:cNvPr id="2013" name="Shape 4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162</xdr:row>
      <xdr:rowOff>0</xdr:rowOff>
    </xdr:from>
    <xdr:ext cx="47625" cy="285750"/>
    <xdr:sp macro="" textlink="">
      <xdr:nvSpPr>
        <xdr:cNvPr id="2014" name="Shape 4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15" name="Shape 4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16" name="Shape 4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17" name="Shape 4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18" name="Shape 4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19" name="Shape 4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20" name="Shape 4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21" name="Shape 4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22" name="Shape 4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23" name="Shape 4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24" name="Shape 4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25" name="Shape 4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26" name="Shape 4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27" name="Shape 4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28" name="Shape 4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29" name="Shape 4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30" name="Shape 4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31" name="Shape 4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32" name="Shape 4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33" name="Shape 4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34" name="Shape 4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35" name="Shape 4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36" name="Shape 4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37" name="Shape 4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167</xdr:row>
      <xdr:rowOff>0</xdr:rowOff>
    </xdr:from>
    <xdr:ext cx="47625" cy="285750"/>
    <xdr:sp macro="" textlink="">
      <xdr:nvSpPr>
        <xdr:cNvPr id="2038" name="Shape 4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167</xdr:row>
      <xdr:rowOff>0</xdr:rowOff>
    </xdr:from>
    <xdr:ext cx="47625" cy="285750"/>
    <xdr:sp macro="" textlink="">
      <xdr:nvSpPr>
        <xdr:cNvPr id="2039" name="Shape 4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167</xdr:row>
      <xdr:rowOff>0</xdr:rowOff>
    </xdr:from>
    <xdr:ext cx="47625" cy="285750"/>
    <xdr:sp macro="" textlink="">
      <xdr:nvSpPr>
        <xdr:cNvPr id="2040" name="Shape 4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167</xdr:row>
      <xdr:rowOff>0</xdr:rowOff>
    </xdr:from>
    <xdr:ext cx="47625" cy="285750"/>
    <xdr:sp macro="" textlink="">
      <xdr:nvSpPr>
        <xdr:cNvPr id="2041" name="Shape 4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167</xdr:row>
      <xdr:rowOff>0</xdr:rowOff>
    </xdr:from>
    <xdr:ext cx="47625" cy="285750"/>
    <xdr:sp macro="" textlink="">
      <xdr:nvSpPr>
        <xdr:cNvPr id="2042" name="Shape 4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167</xdr:row>
      <xdr:rowOff>0</xdr:rowOff>
    </xdr:from>
    <xdr:ext cx="47625" cy="285750"/>
    <xdr:sp macro="" textlink="">
      <xdr:nvSpPr>
        <xdr:cNvPr id="2043" name="Shape 4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167</xdr:row>
      <xdr:rowOff>0</xdr:rowOff>
    </xdr:from>
    <xdr:ext cx="47625" cy="285750"/>
    <xdr:sp macro="" textlink="">
      <xdr:nvSpPr>
        <xdr:cNvPr id="2044" name="Shape 4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167</xdr:row>
      <xdr:rowOff>0</xdr:rowOff>
    </xdr:from>
    <xdr:ext cx="47625" cy="285750"/>
    <xdr:sp macro="" textlink="">
      <xdr:nvSpPr>
        <xdr:cNvPr id="2045" name="Shape 4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-9525</xdr:colOff>
      <xdr:row>167</xdr:row>
      <xdr:rowOff>0</xdr:rowOff>
    </xdr:from>
    <xdr:ext cx="47625" cy="285750"/>
    <xdr:sp macro="" textlink="">
      <xdr:nvSpPr>
        <xdr:cNvPr id="2046" name="Shape 4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47" name="Shape 4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48" name="Shape 4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49" name="Shape 4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50" name="Shape 4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51" name="Shape 4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52" name="Shape 4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53" name="Shape 4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54" name="Shape 4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55" name="Shape 4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56" name="Shape 4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57" name="Shape 4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58" name="Shape 4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59" name="Shape 4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60" name="Shape 4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61" name="Shape 4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62" name="Shape 4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63" name="Shape 4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64" name="Shape 4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65" name="Shape 4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66" name="Shape 4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67" name="Shape 4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68" name="Shape 4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69" name="Shape 4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167</xdr:row>
      <xdr:rowOff>0</xdr:rowOff>
    </xdr:from>
    <xdr:ext cx="47625" cy="285750"/>
    <xdr:sp macro="" textlink="">
      <xdr:nvSpPr>
        <xdr:cNvPr id="2070" name="Shape 4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167</xdr:row>
      <xdr:rowOff>0</xdr:rowOff>
    </xdr:from>
    <xdr:ext cx="47625" cy="285750"/>
    <xdr:sp macro="" textlink="">
      <xdr:nvSpPr>
        <xdr:cNvPr id="2071" name="Shape 4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167</xdr:row>
      <xdr:rowOff>0</xdr:rowOff>
    </xdr:from>
    <xdr:ext cx="47625" cy="285750"/>
    <xdr:sp macro="" textlink="">
      <xdr:nvSpPr>
        <xdr:cNvPr id="2072" name="Shape 4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167</xdr:row>
      <xdr:rowOff>0</xdr:rowOff>
    </xdr:from>
    <xdr:ext cx="47625" cy="285750"/>
    <xdr:sp macro="" textlink="">
      <xdr:nvSpPr>
        <xdr:cNvPr id="2073" name="Shape 4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167</xdr:row>
      <xdr:rowOff>0</xdr:rowOff>
    </xdr:from>
    <xdr:ext cx="47625" cy="285750"/>
    <xdr:sp macro="" textlink="">
      <xdr:nvSpPr>
        <xdr:cNvPr id="2074" name="Shape 4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167</xdr:row>
      <xdr:rowOff>0</xdr:rowOff>
    </xdr:from>
    <xdr:ext cx="47625" cy="285750"/>
    <xdr:sp macro="" textlink="">
      <xdr:nvSpPr>
        <xdr:cNvPr id="2075" name="Shape 4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167</xdr:row>
      <xdr:rowOff>0</xdr:rowOff>
    </xdr:from>
    <xdr:ext cx="47625" cy="285750"/>
    <xdr:sp macro="" textlink="">
      <xdr:nvSpPr>
        <xdr:cNvPr id="2076" name="Shape 4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167</xdr:row>
      <xdr:rowOff>0</xdr:rowOff>
    </xdr:from>
    <xdr:ext cx="47625" cy="285750"/>
    <xdr:sp macro="" textlink="">
      <xdr:nvSpPr>
        <xdr:cNvPr id="2077" name="Shape 4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167</xdr:row>
      <xdr:rowOff>0</xdr:rowOff>
    </xdr:from>
    <xdr:ext cx="47625" cy="285750"/>
    <xdr:sp macro="" textlink="">
      <xdr:nvSpPr>
        <xdr:cNvPr id="2078" name="Shape 4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2079" name="Shape 4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2080" name="Shape 4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2081" name="Shape 4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2082" name="Shape 4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133350</xdr:rowOff>
    </xdr:from>
    <xdr:ext cx="47625" cy="285750"/>
    <xdr:sp macro="" textlink="">
      <xdr:nvSpPr>
        <xdr:cNvPr id="2083" name="Shape 4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2084" name="Shape 4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2085" name="Shape 4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2086" name="Shape 4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2087" name="Shape 4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133350</xdr:rowOff>
    </xdr:from>
    <xdr:ext cx="47625" cy="285750"/>
    <xdr:sp macro="" textlink="">
      <xdr:nvSpPr>
        <xdr:cNvPr id="2088" name="Shape 4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2089" name="Shape 4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2090" name="Shape 4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2091" name="Shape 4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0</xdr:rowOff>
    </xdr:from>
    <xdr:ext cx="47625" cy="285750"/>
    <xdr:sp macro="" textlink="">
      <xdr:nvSpPr>
        <xdr:cNvPr id="2092" name="Shape 4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33</xdr:row>
      <xdr:rowOff>133350</xdr:rowOff>
    </xdr:from>
    <xdr:ext cx="47625" cy="285750"/>
    <xdr:sp macro="" textlink="">
      <xdr:nvSpPr>
        <xdr:cNvPr id="2093" name="Shape 4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2094" name="Shape 4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2095" name="Shape 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2096" name="Shape 4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0</xdr:rowOff>
    </xdr:from>
    <xdr:ext cx="47625" cy="285750"/>
    <xdr:sp macro="" textlink="">
      <xdr:nvSpPr>
        <xdr:cNvPr id="2097" name="Shape 4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34</xdr:row>
      <xdr:rowOff>133350</xdr:rowOff>
    </xdr:from>
    <xdr:ext cx="47625" cy="285750"/>
    <xdr:sp macro="" textlink="">
      <xdr:nvSpPr>
        <xdr:cNvPr id="2098" name="Shape 4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099" name="Shape 3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00" name="Shape 3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01" name="Shape 3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02" name="Shape 3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03" name="Shape 3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04" name="Shape 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05" name="Shape 3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06" name="Shape 3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07" name="Shape 3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08" name="Shape 3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09" name="Shape 3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10" name="Shape 3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11" name="Shape 3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12" name="Shape 3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13" name="Shape 3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14" name="Shape 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15" name="Shape 3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16" name="Shape 3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17" name="Shape 3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18" name="Shape 3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19" name="Shape 3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20" name="Shape 3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21" name="Shape 3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22" name="Shape 3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23" name="Shape 3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24" name="Shape 3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25" name="Shape 3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26" name="Shape 3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27" name="Shape 3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28" name="Shape 3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29" name="Shape 3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30" name="Shape 3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31" name="Shape 3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32" name="Shape 3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33" name="Shape 3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34" name="Shape 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35" name="Shape 3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36" name="Shape 3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37" name="Shape 3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38" name="Shape 3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39" name="Shape 3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40" name="Shape 3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41" name="Shape 3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42" name="Shape 3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43" name="Shape 3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44" name="Shape 3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45" name="Shape 3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46" name="Shape 3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47" name="Shape 3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48" name="Shape 3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49" name="Shape 3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50" name="Shape 3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51" name="Shape 3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53" name="Shape 3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54" name="Shape 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55" name="Shape 3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56" name="Shape 3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57" name="Shape 3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58" name="Shape 3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59" name="Shape 3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60" name="Shape 3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61" name="Shape 3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62" name="Shape 3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63" name="Shape 3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64" name="Shape 3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65" name="Shape 3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67" name="Shape 3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68" name="Shape 3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69" name="Shape 3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70" name="Shape 3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71" name="Shape 3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72" name="Shape 3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73" name="Shape 3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74" name="Shape 3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75" name="Shape 3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76" name="Shape 3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77" name="Shape 3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79" name="Shape 3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80" name="Shape 3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82" name="Shape 3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83" name="Shape 3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84" name="Shape 3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48</xdr:row>
      <xdr:rowOff>0</xdr:rowOff>
    </xdr:from>
    <xdr:ext cx="47625" cy="285750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48</xdr:row>
      <xdr:rowOff>0</xdr:rowOff>
    </xdr:from>
    <xdr:ext cx="47625" cy="285750"/>
    <xdr:sp macro="" textlink="">
      <xdr:nvSpPr>
        <xdr:cNvPr id="2186" name="Shape 3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87" name="Shape 3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88" name="Shape 3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89" name="Shape 3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90" name="Shape 3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91" name="Shape 3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92" name="Shape 3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93" name="Shape 3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94" name="Shape 3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95" name="Shape 3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96" name="Shape 3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97" name="Shape 3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98" name="Shape 3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00" name="Shape 3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01" name="Shape 3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02" name="Shape 3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03" name="Shape 3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04" name="Shape 3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05" name="Shape 3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06" name="Shape 3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07" name="Shape 3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08" name="Shape 3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09" name="Shape 3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10" name="Shape 3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11" name="Shape 3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12" name="Shape 3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13" name="Shape 3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14" name="Shape 3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15" name="Shape 3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16" name="Shape 3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17" name="Shape 3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18" name="Shape 3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19" name="Shape 3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20" name="Shape 3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21" name="Shape 3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22" name="Shape 3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23" name="Shape 3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24" name="Shape 3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25" name="Shape 3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26" name="Shape 3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27" name="Shape 3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28" name="Shape 3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29" name="Shape 3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30" name="Shape 3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31" name="Shape 3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32" name="Shape 3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33" name="Shape 3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34" name="Shape 3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35" name="Shape 3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36" name="Shape 3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37" name="Shape 3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38" name="Shape 3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39" name="Shape 3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40" name="Shape 3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41" name="Shape 3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42" name="Shape 3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43" name="Shape 3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44" name="Shape 3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45" name="Shape 3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46" name="Shape 3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47" name="Shape 3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48" name="Shape 3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49" name="Shape 3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50" name="Shape 3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51" name="Shape 3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52" name="Shape 3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53" name="Shape 3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54" name="Shape 3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55" name="Shape 3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56" name="Shape 3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57" name="Shape 3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58" name="Shape 3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59" name="Shape 3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60" name="Shape 3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61" name="Shape 3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62" name="Shape 3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63" name="Shape 3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64" name="Shape 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65" name="Shape 3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66" name="Shape 3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67" name="Shape 3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68" name="Shape 3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69" name="Shape 3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70" name="Shape 3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71" name="Shape 3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272" name="Shape 3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48</xdr:row>
      <xdr:rowOff>0</xdr:rowOff>
    </xdr:from>
    <xdr:ext cx="47625" cy="285750"/>
    <xdr:sp macro="" textlink="">
      <xdr:nvSpPr>
        <xdr:cNvPr id="2273" name="Shape 3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48</xdr:row>
      <xdr:rowOff>0</xdr:rowOff>
    </xdr:from>
    <xdr:ext cx="47625" cy="285750"/>
    <xdr:sp macro="" textlink="">
      <xdr:nvSpPr>
        <xdr:cNvPr id="2274" name="Shape 3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75" name="Shape 3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76" name="Shape 3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77" name="Shape 3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78" name="Shape 3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79" name="Shape 3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80" name="Shape 3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81" name="Shape 3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82" name="Shape 3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83" name="Shape 3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84" name="Shape 3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85" name="Shape 3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86" name="Shape 3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87" name="Shape 3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88" name="Shape 3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89" name="Shape 3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90" name="Shape 3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91" name="Shape 3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92" name="Shape 3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93" name="Shape 3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94" name="Shape 3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95" name="Shape 3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96" name="Shape 3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97" name="Shape 3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98" name="Shape 3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299" name="Shape 3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00" name="Shape 3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01" name="Shape 3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02" name="Shape 3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03" name="Shape 3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04" name="Shape 3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05" name="Shape 3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06" name="Shape 3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07" name="Shape 3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08" name="Shape 3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09" name="Shape 3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10" name="Shape 3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11" name="Shape 3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12" name="Shape 3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13" name="Shape 3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14" name="Shape 3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15" name="Shape 3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16" name="Shape 3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17" name="Shape 3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18" name="Shape 3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19" name="Shape 3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20" name="Shape 3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21" name="Shape 3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22" name="Shape 3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23" name="Shape 3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24" name="Shape 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25" name="Shape 3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26" name="Shape 3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27" name="Shape 3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28" name="Shape 3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29" name="Shape 3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30" name="Shape 3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31" name="Shape 3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32" name="Shape 3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33" name="Shape 3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34" name="Shape 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35" name="Shape 3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36" name="Shape 3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37" name="Shape 3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38" name="Shape 3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39" name="Shape 3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40" name="Shape 3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41" name="Shape 3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42" name="Shape 3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43" name="Shape 3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44" name="Shape 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45" name="Shape 3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46" name="Shape 3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47" name="Shape 3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48" name="Shape 3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49" name="Shape 3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50" name="Shape 3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51" name="Shape 3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52" name="Shape 3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53" name="Shape 3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54" name="Shape 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55" name="Shape 3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56" name="Shape 3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57" name="Shape 3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58" name="Shape 3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59" name="Shape 3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360" name="Shape 3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47</xdr:row>
      <xdr:rowOff>0</xdr:rowOff>
    </xdr:from>
    <xdr:ext cx="47625" cy="285750"/>
    <xdr:sp macro="" textlink="">
      <xdr:nvSpPr>
        <xdr:cNvPr id="2361" name="Shape 3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 txBox="1"/>
      </xdr:nvSpPr>
      <xdr:spPr>
        <a:xfrm>
          <a:off x="5326950" y="3641888"/>
          <a:ext cx="381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63" name="Shape 3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64" name="Shape 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51</xdr:row>
      <xdr:rowOff>0</xdr:rowOff>
    </xdr:from>
    <xdr:ext cx="47625" cy="285750"/>
    <xdr:sp macro="" textlink="">
      <xdr:nvSpPr>
        <xdr:cNvPr id="2365" name="Shape 3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 txBox="1"/>
      </xdr:nvSpPr>
      <xdr:spPr>
        <a:xfrm>
          <a:off x="2971800" y="125730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51</xdr:row>
      <xdr:rowOff>0</xdr:rowOff>
    </xdr:from>
    <xdr:ext cx="47625" cy="285750"/>
    <xdr:sp macro="" textlink="">
      <xdr:nvSpPr>
        <xdr:cNvPr id="2366" name="Shape 3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 txBox="1"/>
      </xdr:nvSpPr>
      <xdr:spPr>
        <a:xfrm>
          <a:off x="2971800" y="125730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67" name="Shape 3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68" name="Shape 3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69" name="Shape 3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70" name="Shape 3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71" name="Shape 3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72" name="Shape 3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73" name="Shape 3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74" name="Shape 3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75" name="Shape 3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76" name="Shape 3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77" name="Shape 3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78" name="Shape 3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79" name="Shape 3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80" name="Shape 3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81" name="Shape 3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82" name="Shape 3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83" name="Shape 3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84" name="Shape 3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85" name="Shape 3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86" name="Shape 3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87" name="Shape 3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88" name="Shape 3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89" name="Shape 3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90" name="Shape 3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91" name="Shape 3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92" name="Shape 3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93" name="Shape 3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94" name="Shape 3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95" name="Shape 3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96" name="Shape 3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97" name="Shape 3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98" name="Shape 3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399" name="Shape 3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00" name="Shape 3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01" name="Shape 3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02" name="Shape 3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03" name="Shape 3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04" name="Shape 3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05" name="Shape 3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06" name="Shape 3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07" name="Shape 3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08" name="Shape 3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09" name="Shape 3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10" name="Shape 3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11" name="Shape 3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12" name="Shape 3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13" name="Shape 3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14" name="Shape 3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15" name="Shape 3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16" name="Shape 3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17" name="Shape 3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18" name="Shape 3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19" name="Shape 3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20" name="Shape 3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21" name="Shape 3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22" name="Shape 3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23" name="Shape 3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24" name="Shape 3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25" name="Shape 3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26" name="Shape 3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27" name="Shape 3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28" name="Shape 3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29" name="Shape 3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30" name="Shape 3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31" name="Shape 3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32" name="Shape 3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33" name="Shape 3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34" name="Shape 3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35" name="Shape 3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36" name="Shape 3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37" name="Shape 3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38" name="Shape 3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39" name="Shape 3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40" name="Shape 3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41" name="Shape 3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42" name="Shape 3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43" name="Shape 3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44" name="Shape 3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45" name="Shape 3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46" name="Shape 3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47" name="Shape 3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48" name="Shape 3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49" name="Shape 3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48</xdr:row>
      <xdr:rowOff>0</xdr:rowOff>
    </xdr:from>
    <xdr:ext cx="47625" cy="285750"/>
    <xdr:sp macro="" textlink="">
      <xdr:nvSpPr>
        <xdr:cNvPr id="2450" name="Shape 3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51</xdr:row>
      <xdr:rowOff>0</xdr:rowOff>
    </xdr:from>
    <xdr:ext cx="47625" cy="285750"/>
    <xdr:sp macro="" textlink="">
      <xdr:nvSpPr>
        <xdr:cNvPr id="2451" name="Shape 3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 txBox="1"/>
      </xdr:nvSpPr>
      <xdr:spPr>
        <a:xfrm>
          <a:off x="2971800" y="125730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51</xdr:row>
      <xdr:rowOff>0</xdr:rowOff>
    </xdr:from>
    <xdr:ext cx="47625" cy="285750"/>
    <xdr:sp macro="" textlink="">
      <xdr:nvSpPr>
        <xdr:cNvPr id="2452" name="Shape 3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 txBox="1"/>
      </xdr:nvSpPr>
      <xdr:spPr>
        <a:xfrm>
          <a:off x="2971800" y="125730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19</xdr:col>
      <xdr:colOff>-9525</xdr:colOff>
      <xdr:row>48</xdr:row>
      <xdr:rowOff>0</xdr:rowOff>
    </xdr:from>
    <xdr:ext cx="47625" cy="285750"/>
    <xdr:sp macro="" textlink="">
      <xdr:nvSpPr>
        <xdr:cNvPr id="2453" name="Shape 3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 txBox="1"/>
      </xdr:nvSpPr>
      <xdr:spPr>
        <a:xfrm>
          <a:off x="24003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19</xdr:col>
      <xdr:colOff>-9525</xdr:colOff>
      <xdr:row>48</xdr:row>
      <xdr:rowOff>0</xdr:rowOff>
    </xdr:from>
    <xdr:ext cx="47625" cy="285750"/>
    <xdr:sp macro="" textlink="">
      <xdr:nvSpPr>
        <xdr:cNvPr id="2454" name="Shape 3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 txBox="1"/>
      </xdr:nvSpPr>
      <xdr:spPr>
        <a:xfrm>
          <a:off x="24003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19</xdr:col>
      <xdr:colOff>-9525</xdr:colOff>
      <xdr:row>51</xdr:row>
      <xdr:rowOff>0</xdr:rowOff>
    </xdr:from>
    <xdr:ext cx="47625" cy="285750"/>
    <xdr:sp macro="" textlink="">
      <xdr:nvSpPr>
        <xdr:cNvPr id="2455" name="Shape 3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 txBox="1"/>
      </xdr:nvSpPr>
      <xdr:spPr>
        <a:xfrm>
          <a:off x="2400300" y="125730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19</xdr:col>
      <xdr:colOff>-9525</xdr:colOff>
      <xdr:row>51</xdr:row>
      <xdr:rowOff>0</xdr:rowOff>
    </xdr:from>
    <xdr:ext cx="47625" cy="285750"/>
    <xdr:sp macro="" textlink="">
      <xdr:nvSpPr>
        <xdr:cNvPr id="2456" name="Shape 3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 txBox="1"/>
      </xdr:nvSpPr>
      <xdr:spPr>
        <a:xfrm>
          <a:off x="2400300" y="125730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56</xdr:row>
      <xdr:rowOff>0</xdr:rowOff>
    </xdr:from>
    <xdr:ext cx="47625" cy="285750"/>
    <xdr:sp macro="" textlink="">
      <xdr:nvSpPr>
        <xdr:cNvPr id="2457" name="Shape 3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 txBox="1"/>
      </xdr:nvSpPr>
      <xdr:spPr>
        <a:xfrm>
          <a:off x="60960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50</xdr:row>
      <xdr:rowOff>133350</xdr:rowOff>
    </xdr:from>
    <xdr:ext cx="47625" cy="285750"/>
    <xdr:sp macro="" textlink="">
      <xdr:nvSpPr>
        <xdr:cNvPr id="2458" name="Shape 3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 txBox="1"/>
      </xdr:nvSpPr>
      <xdr:spPr>
        <a:xfrm>
          <a:off x="60960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56</xdr:row>
      <xdr:rowOff>0</xdr:rowOff>
    </xdr:from>
    <xdr:ext cx="47625" cy="285750"/>
    <xdr:sp macro="" textlink="">
      <xdr:nvSpPr>
        <xdr:cNvPr id="2459" name="Shape 3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 txBox="1"/>
      </xdr:nvSpPr>
      <xdr:spPr>
        <a:xfrm>
          <a:off x="66294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50</xdr:row>
      <xdr:rowOff>133350</xdr:rowOff>
    </xdr:from>
    <xdr:ext cx="47625" cy="285750"/>
    <xdr:sp macro="" textlink="">
      <xdr:nvSpPr>
        <xdr:cNvPr id="2460" name="Shape 3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 txBox="1"/>
      </xdr:nvSpPr>
      <xdr:spPr>
        <a:xfrm>
          <a:off x="66294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53</xdr:row>
      <xdr:rowOff>133350</xdr:rowOff>
    </xdr:from>
    <xdr:ext cx="47625" cy="285750"/>
    <xdr:sp macro="" textlink="">
      <xdr:nvSpPr>
        <xdr:cNvPr id="2461" name="Shape 3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 txBox="1"/>
      </xdr:nvSpPr>
      <xdr:spPr>
        <a:xfrm>
          <a:off x="6629400" y="131826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56</xdr:row>
      <xdr:rowOff>0</xdr:rowOff>
    </xdr:from>
    <xdr:ext cx="47625" cy="285750"/>
    <xdr:sp macro="" textlink="">
      <xdr:nvSpPr>
        <xdr:cNvPr id="2462" name="Shape 3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 txBox="1"/>
      </xdr:nvSpPr>
      <xdr:spPr>
        <a:xfrm>
          <a:off x="60960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50</xdr:row>
      <xdr:rowOff>133350</xdr:rowOff>
    </xdr:from>
    <xdr:ext cx="47625" cy="285750"/>
    <xdr:sp macro="" textlink="">
      <xdr:nvSpPr>
        <xdr:cNvPr id="2463" name="Shape 3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 txBox="1"/>
      </xdr:nvSpPr>
      <xdr:spPr>
        <a:xfrm>
          <a:off x="60960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56</xdr:row>
      <xdr:rowOff>0</xdr:rowOff>
    </xdr:from>
    <xdr:ext cx="47625" cy="285750"/>
    <xdr:sp macro="" textlink="">
      <xdr:nvSpPr>
        <xdr:cNvPr id="2464" name="Shape 3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 txBox="1"/>
      </xdr:nvSpPr>
      <xdr:spPr>
        <a:xfrm>
          <a:off x="66294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50</xdr:row>
      <xdr:rowOff>133350</xdr:rowOff>
    </xdr:from>
    <xdr:ext cx="47625" cy="285750"/>
    <xdr:sp macro="" textlink="">
      <xdr:nvSpPr>
        <xdr:cNvPr id="2465" name="Shape 3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 txBox="1"/>
      </xdr:nvSpPr>
      <xdr:spPr>
        <a:xfrm>
          <a:off x="66294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53</xdr:row>
      <xdr:rowOff>133350</xdr:rowOff>
    </xdr:from>
    <xdr:ext cx="47625" cy="285750"/>
    <xdr:sp macro="" textlink="">
      <xdr:nvSpPr>
        <xdr:cNvPr id="2466" name="Shape 3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 txBox="1"/>
      </xdr:nvSpPr>
      <xdr:spPr>
        <a:xfrm>
          <a:off x="6629400" y="131826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56</xdr:row>
      <xdr:rowOff>0</xdr:rowOff>
    </xdr:from>
    <xdr:ext cx="47625" cy="285750"/>
    <xdr:sp macro="" textlink="">
      <xdr:nvSpPr>
        <xdr:cNvPr id="2467" name="Shape 3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 txBox="1"/>
      </xdr:nvSpPr>
      <xdr:spPr>
        <a:xfrm>
          <a:off x="60960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56</xdr:row>
      <xdr:rowOff>0</xdr:rowOff>
    </xdr:from>
    <xdr:ext cx="47625" cy="285750"/>
    <xdr:sp macro="" textlink="">
      <xdr:nvSpPr>
        <xdr:cNvPr id="2468" name="Shape 3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 txBox="1"/>
      </xdr:nvSpPr>
      <xdr:spPr>
        <a:xfrm>
          <a:off x="66294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50</xdr:row>
      <xdr:rowOff>133350</xdr:rowOff>
    </xdr:from>
    <xdr:ext cx="47625" cy="285750"/>
    <xdr:sp macro="" textlink="">
      <xdr:nvSpPr>
        <xdr:cNvPr id="2469" name="Shape 3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 txBox="1"/>
      </xdr:nvSpPr>
      <xdr:spPr>
        <a:xfrm>
          <a:off x="60960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50</xdr:row>
      <xdr:rowOff>133350</xdr:rowOff>
    </xdr:from>
    <xdr:ext cx="47625" cy="285750"/>
    <xdr:sp macro="" textlink="">
      <xdr:nvSpPr>
        <xdr:cNvPr id="2470" name="Shape 3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 txBox="1"/>
      </xdr:nvSpPr>
      <xdr:spPr>
        <a:xfrm>
          <a:off x="66294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53</xdr:row>
      <xdr:rowOff>133350</xdr:rowOff>
    </xdr:from>
    <xdr:ext cx="47625" cy="285750"/>
    <xdr:sp macro="" textlink="">
      <xdr:nvSpPr>
        <xdr:cNvPr id="2471" name="Shape 3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 txBox="1"/>
      </xdr:nvSpPr>
      <xdr:spPr>
        <a:xfrm>
          <a:off x="6629400" y="131826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53</xdr:row>
      <xdr:rowOff>133350</xdr:rowOff>
    </xdr:from>
    <xdr:ext cx="47625" cy="285750"/>
    <xdr:sp macro="" textlink="">
      <xdr:nvSpPr>
        <xdr:cNvPr id="2472" name="Shape 3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 txBox="1"/>
      </xdr:nvSpPr>
      <xdr:spPr>
        <a:xfrm>
          <a:off x="6096000" y="131826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50</xdr:row>
      <xdr:rowOff>133350</xdr:rowOff>
    </xdr:from>
    <xdr:ext cx="47625" cy="285750"/>
    <xdr:sp macro="" textlink="">
      <xdr:nvSpPr>
        <xdr:cNvPr id="2473" name="Shape 3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 txBox="1"/>
      </xdr:nvSpPr>
      <xdr:spPr>
        <a:xfrm>
          <a:off x="60960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50</xdr:row>
      <xdr:rowOff>133350</xdr:rowOff>
    </xdr:from>
    <xdr:ext cx="47625" cy="285750"/>
    <xdr:sp macro="" textlink="">
      <xdr:nvSpPr>
        <xdr:cNvPr id="2474" name="Shape 3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 txBox="1"/>
      </xdr:nvSpPr>
      <xdr:spPr>
        <a:xfrm>
          <a:off x="66294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53</xdr:row>
      <xdr:rowOff>133350</xdr:rowOff>
    </xdr:from>
    <xdr:ext cx="47625" cy="285750"/>
    <xdr:sp macro="" textlink="">
      <xdr:nvSpPr>
        <xdr:cNvPr id="2475" name="Shape 3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 txBox="1"/>
      </xdr:nvSpPr>
      <xdr:spPr>
        <a:xfrm>
          <a:off x="6629400" y="131826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53</xdr:row>
      <xdr:rowOff>133350</xdr:rowOff>
    </xdr:from>
    <xdr:ext cx="47625" cy="285750"/>
    <xdr:sp macro="" textlink="">
      <xdr:nvSpPr>
        <xdr:cNvPr id="2476" name="Shape 3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 txBox="1"/>
      </xdr:nvSpPr>
      <xdr:spPr>
        <a:xfrm>
          <a:off x="6096000" y="131826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50</xdr:row>
      <xdr:rowOff>133350</xdr:rowOff>
    </xdr:from>
    <xdr:ext cx="47625" cy="285750"/>
    <xdr:sp macro="" textlink="">
      <xdr:nvSpPr>
        <xdr:cNvPr id="2477" name="Shape 3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 txBox="1"/>
      </xdr:nvSpPr>
      <xdr:spPr>
        <a:xfrm>
          <a:off x="60960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50</xdr:row>
      <xdr:rowOff>133350</xdr:rowOff>
    </xdr:from>
    <xdr:ext cx="47625" cy="285750"/>
    <xdr:sp macro="" textlink="">
      <xdr:nvSpPr>
        <xdr:cNvPr id="2478" name="Shape 3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 txBox="1"/>
      </xdr:nvSpPr>
      <xdr:spPr>
        <a:xfrm>
          <a:off x="66294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53</xdr:row>
      <xdr:rowOff>133350</xdr:rowOff>
    </xdr:from>
    <xdr:ext cx="47625" cy="285750"/>
    <xdr:sp macro="" textlink="">
      <xdr:nvSpPr>
        <xdr:cNvPr id="2479" name="Shape 3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 txBox="1"/>
      </xdr:nvSpPr>
      <xdr:spPr>
        <a:xfrm>
          <a:off x="6629400" y="131826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53</xdr:row>
      <xdr:rowOff>133350</xdr:rowOff>
    </xdr:from>
    <xdr:ext cx="47625" cy="285750"/>
    <xdr:sp macro="" textlink="">
      <xdr:nvSpPr>
        <xdr:cNvPr id="2480" name="Shape 3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 txBox="1"/>
      </xdr:nvSpPr>
      <xdr:spPr>
        <a:xfrm>
          <a:off x="6096000" y="131826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50</xdr:row>
      <xdr:rowOff>133350</xdr:rowOff>
    </xdr:from>
    <xdr:ext cx="47625" cy="285750"/>
    <xdr:sp macro="" textlink="">
      <xdr:nvSpPr>
        <xdr:cNvPr id="2481" name="Shape 3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 txBox="1"/>
      </xdr:nvSpPr>
      <xdr:spPr>
        <a:xfrm>
          <a:off x="60960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50</xdr:row>
      <xdr:rowOff>133350</xdr:rowOff>
    </xdr:from>
    <xdr:ext cx="47625" cy="285750"/>
    <xdr:sp macro="" textlink="">
      <xdr:nvSpPr>
        <xdr:cNvPr id="2482" name="Shape 3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 txBox="1"/>
      </xdr:nvSpPr>
      <xdr:spPr>
        <a:xfrm>
          <a:off x="6629400" y="124682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53</xdr:row>
      <xdr:rowOff>133350</xdr:rowOff>
    </xdr:from>
    <xdr:ext cx="47625" cy="285750"/>
    <xdr:sp macro="" textlink="">
      <xdr:nvSpPr>
        <xdr:cNvPr id="2483" name="Shape 3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 txBox="1"/>
      </xdr:nvSpPr>
      <xdr:spPr>
        <a:xfrm>
          <a:off x="6629400" y="131826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53</xdr:row>
      <xdr:rowOff>133350</xdr:rowOff>
    </xdr:from>
    <xdr:ext cx="47625" cy="285750"/>
    <xdr:sp macro="" textlink="">
      <xdr:nvSpPr>
        <xdr:cNvPr id="2484" name="Shape 3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 txBox="1"/>
      </xdr:nvSpPr>
      <xdr:spPr>
        <a:xfrm>
          <a:off x="6096000" y="131826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85" name="Shape 3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86" name="Shape 3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56</xdr:row>
      <xdr:rowOff>0</xdr:rowOff>
    </xdr:from>
    <xdr:ext cx="47625" cy="285750"/>
    <xdr:sp macro="" textlink="">
      <xdr:nvSpPr>
        <xdr:cNvPr id="2487" name="Shape 3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 txBox="1"/>
      </xdr:nvSpPr>
      <xdr:spPr>
        <a:xfrm>
          <a:off x="29718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50</xdr:row>
      <xdr:rowOff>0</xdr:rowOff>
    </xdr:from>
    <xdr:ext cx="47625" cy="285750"/>
    <xdr:sp macro="" textlink="">
      <xdr:nvSpPr>
        <xdr:cNvPr id="2488" name="Shape 3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 txBox="1"/>
      </xdr:nvSpPr>
      <xdr:spPr>
        <a:xfrm>
          <a:off x="2971800" y="1233487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50</xdr:row>
      <xdr:rowOff>0</xdr:rowOff>
    </xdr:from>
    <xdr:ext cx="47625" cy="285750"/>
    <xdr:sp macro="" textlink="">
      <xdr:nvSpPr>
        <xdr:cNvPr id="2489" name="Shape 3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 txBox="1"/>
      </xdr:nvSpPr>
      <xdr:spPr>
        <a:xfrm>
          <a:off x="2971800" y="1233487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90" name="Shape 3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91" name="Shape 3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92" name="Shape 3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93" name="Shape 3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94" name="Shape 3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95" name="Shape 3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96" name="Shape 3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97" name="Shape 3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98" name="Shape 3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499" name="Shape 3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00" name="Shape 3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01" name="Shape 3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02" name="Shape 3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03" name="Shape 3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04" name="Shape 3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05" name="Shape 3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06" name="Shape 3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07" name="Shape 3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08" name="Shape 3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09" name="Shape 3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10" name="Shape 3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11" name="Shape 3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12" name="Shape 3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13" name="Shape 3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14" name="Shape 3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15" name="Shape 3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16" name="Shape 3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17" name="Shape 3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18" name="Shape 3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19" name="Shape 3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20" name="Shape 3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21" name="Shape 3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22" name="Shape 3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23" name="Shape 3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24" name="Shape 3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25" name="Shape 3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26" name="Shape 3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27" name="Shape 3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28" name="Shape 3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29" name="Shape 3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30" name="Shape 3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31" name="Shape 3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32" name="Shape 3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33" name="Shape 3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34" name="Shape 3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35" name="Shape 3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36" name="Shape 3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37" name="Shape 3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38" name="Shape 3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39" name="Shape 3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40" name="Shape 3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41" name="Shape 3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42" name="Shape 3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43" name="Shape 3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44" name="Shape 3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45" name="Shape 3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46" name="Shape 3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47" name="Shape 3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48" name="Shape 3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49" name="Shape 3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50" name="Shape 3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51" name="Shape 3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52" name="Shape 3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53" name="Shape 3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54" name="Shape 3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55" name="Shape 3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56" name="Shape 3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57" name="Shape 3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58" name="Shape 3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59" name="Shape 3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60" name="Shape 3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61" name="Shape 3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62" name="Shape 3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63" name="Shape 3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64" name="Shape 3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65" name="Shape 3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66" name="Shape 3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67" name="Shape 3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68" name="Shape 3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69" name="Shape 3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70" name="Shape 3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71" name="Shape 3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72" name="Shape 3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47</xdr:row>
      <xdr:rowOff>0</xdr:rowOff>
    </xdr:from>
    <xdr:ext cx="47625" cy="285750"/>
    <xdr:sp macro="" textlink="">
      <xdr:nvSpPr>
        <xdr:cNvPr id="2573" name="Shape 3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56</xdr:row>
      <xdr:rowOff>0</xdr:rowOff>
    </xdr:from>
    <xdr:ext cx="47625" cy="285750"/>
    <xdr:sp macro="" textlink="">
      <xdr:nvSpPr>
        <xdr:cNvPr id="2574" name="Shape 3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 txBox="1"/>
      </xdr:nvSpPr>
      <xdr:spPr>
        <a:xfrm>
          <a:off x="29718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56</xdr:row>
      <xdr:rowOff>0</xdr:rowOff>
    </xdr:from>
    <xdr:ext cx="47625" cy="285750"/>
    <xdr:sp macro="" textlink="">
      <xdr:nvSpPr>
        <xdr:cNvPr id="2575" name="Shape 3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 txBox="1"/>
      </xdr:nvSpPr>
      <xdr:spPr>
        <a:xfrm>
          <a:off x="29718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50</xdr:row>
      <xdr:rowOff>0</xdr:rowOff>
    </xdr:from>
    <xdr:ext cx="47625" cy="285750"/>
    <xdr:sp macro="" textlink="">
      <xdr:nvSpPr>
        <xdr:cNvPr id="2576" name="Shape 3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 txBox="1"/>
      </xdr:nvSpPr>
      <xdr:spPr>
        <a:xfrm>
          <a:off x="2971800" y="1233487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-9525</xdr:colOff>
      <xdr:row>50</xdr:row>
      <xdr:rowOff>0</xdr:rowOff>
    </xdr:from>
    <xdr:ext cx="47625" cy="285750"/>
    <xdr:sp macro="" textlink="">
      <xdr:nvSpPr>
        <xdr:cNvPr id="2577" name="Shape 3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 txBox="1"/>
      </xdr:nvSpPr>
      <xdr:spPr>
        <a:xfrm>
          <a:off x="2971800" y="1233487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19</xdr:col>
      <xdr:colOff>-9525</xdr:colOff>
      <xdr:row>47</xdr:row>
      <xdr:rowOff>0</xdr:rowOff>
    </xdr:from>
    <xdr:ext cx="47625" cy="285750"/>
    <xdr:sp macro="" textlink="">
      <xdr:nvSpPr>
        <xdr:cNvPr id="2578" name="Shape 3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 txBox="1"/>
      </xdr:nvSpPr>
      <xdr:spPr>
        <a:xfrm>
          <a:off x="24003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19</xdr:col>
      <xdr:colOff>-9525</xdr:colOff>
      <xdr:row>47</xdr:row>
      <xdr:rowOff>0</xdr:rowOff>
    </xdr:from>
    <xdr:ext cx="47625" cy="285750"/>
    <xdr:sp macro="" textlink="">
      <xdr:nvSpPr>
        <xdr:cNvPr id="2579" name="Shape 3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 txBox="1"/>
      </xdr:nvSpPr>
      <xdr:spPr>
        <a:xfrm>
          <a:off x="24003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19</xdr:col>
      <xdr:colOff>-9525</xdr:colOff>
      <xdr:row>56</xdr:row>
      <xdr:rowOff>0</xdr:rowOff>
    </xdr:from>
    <xdr:ext cx="47625" cy="285750"/>
    <xdr:sp macro="" textlink="">
      <xdr:nvSpPr>
        <xdr:cNvPr id="2580" name="Shape 3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 txBox="1"/>
      </xdr:nvSpPr>
      <xdr:spPr>
        <a:xfrm>
          <a:off x="24003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19</xdr:col>
      <xdr:colOff>-9525</xdr:colOff>
      <xdr:row>50</xdr:row>
      <xdr:rowOff>0</xdr:rowOff>
    </xdr:from>
    <xdr:ext cx="47625" cy="285750"/>
    <xdr:sp macro="" textlink="">
      <xdr:nvSpPr>
        <xdr:cNvPr id="2581" name="Shape 3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 txBox="1"/>
      </xdr:nvSpPr>
      <xdr:spPr>
        <a:xfrm>
          <a:off x="2400300" y="1233487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19</xdr:col>
      <xdr:colOff>-9525</xdr:colOff>
      <xdr:row>50</xdr:row>
      <xdr:rowOff>0</xdr:rowOff>
    </xdr:from>
    <xdr:ext cx="47625" cy="285750"/>
    <xdr:sp macro="" textlink="">
      <xdr:nvSpPr>
        <xdr:cNvPr id="2582" name="Shape 3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 txBox="1"/>
      </xdr:nvSpPr>
      <xdr:spPr>
        <a:xfrm>
          <a:off x="2400300" y="1233487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56</xdr:row>
      <xdr:rowOff>0</xdr:rowOff>
    </xdr:from>
    <xdr:ext cx="47625" cy="285750"/>
    <xdr:sp macro="" textlink="">
      <xdr:nvSpPr>
        <xdr:cNvPr id="2583" name="Shape 3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 txBox="1"/>
      </xdr:nvSpPr>
      <xdr:spPr>
        <a:xfrm>
          <a:off x="66294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56</xdr:row>
      <xdr:rowOff>0</xdr:rowOff>
    </xdr:from>
    <xdr:ext cx="47625" cy="285750"/>
    <xdr:sp macro="" textlink="">
      <xdr:nvSpPr>
        <xdr:cNvPr id="2584" name="Shape 3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 txBox="1"/>
      </xdr:nvSpPr>
      <xdr:spPr>
        <a:xfrm>
          <a:off x="66294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56</xdr:row>
      <xdr:rowOff>0</xdr:rowOff>
    </xdr:from>
    <xdr:ext cx="47625" cy="285750"/>
    <xdr:sp macro="" textlink="">
      <xdr:nvSpPr>
        <xdr:cNvPr id="2585" name="Shape 3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 txBox="1"/>
      </xdr:nvSpPr>
      <xdr:spPr>
        <a:xfrm>
          <a:off x="6629400" y="13763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86" name="Shape 3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87" name="Shape 3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88" name="Shape 3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89" name="Shape 3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90" name="Shape 3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91" name="Shape 3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92" name="Shape 3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93" name="Shape 3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94" name="Shape 3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95" name="Shape 3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96" name="Shape 3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97" name="Shape 3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98" name="Shape 3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599" name="Shape 3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00" name="Shape 3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01" name="Shape 3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02" name="Shape 3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03" name="Shape 3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04" name="Shape 3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05" name="Shape 3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06" name="Shape 3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07" name="Shape 3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08" name="Shape 3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09" name="Shape 3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10" name="Shape 3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11" name="Shape 3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12" name="Shape 3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13" name="Shape 3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14" name="Shape 3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15" name="Shape 3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16" name="Shape 3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17" name="Shape 3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18" name="Shape 3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19" name="Shape 3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20" name="Shape 3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21" name="Shape 3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22" name="Shape 3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23" name="Shape 3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24" name="Shape 3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25" name="Shape 3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26" name="Shape 3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27" name="Shape 3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28" name="Shape 3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29" name="Shape 3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30" name="Shape 3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31" name="Shape 3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32" name="Shape 3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33" name="Shape 3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34" name="Shape 3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35" name="Shape 3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36" name="Shape 3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37" name="Shape 3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38" name="Shape 3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39" name="Shape 3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40" name="Shape 3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41" name="Shape 3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42" name="Shape 3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43" name="Shape 3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44" name="Shape 3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45" name="Shape 3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46" name="Shape 3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47" name="Shape 3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48" name="Shape 3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49" name="Shape 3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50" name="Shape 3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51" name="Shape 3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52" name="Shape 3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53" name="Shape 3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54" name="Shape 3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55" name="Shape 3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56" name="Shape 3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57" name="Shape 3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58" name="Shape 3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59" name="Shape 3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60" name="Shape 3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61" name="Shape 3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62" name="Shape 3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63" name="Shape 3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64" name="Shape 3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65" name="Shape 3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66" name="Shape 3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67" name="Shape 3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68" name="Shape 3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69" name="Shape 3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70" name="Shape 3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71" name="Shape 3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48</xdr:row>
      <xdr:rowOff>0</xdr:rowOff>
    </xdr:from>
    <xdr:ext cx="47625" cy="285750"/>
    <xdr:sp macro="" textlink="">
      <xdr:nvSpPr>
        <xdr:cNvPr id="2672" name="Shape 3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 txBox="1"/>
      </xdr:nvSpPr>
      <xdr:spPr>
        <a:xfrm>
          <a:off x="60960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48</xdr:row>
      <xdr:rowOff>0</xdr:rowOff>
    </xdr:from>
    <xdr:ext cx="47625" cy="285750"/>
    <xdr:sp macro="" textlink="">
      <xdr:nvSpPr>
        <xdr:cNvPr id="2673" name="Shape 3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 txBox="1"/>
      </xdr:nvSpPr>
      <xdr:spPr>
        <a:xfrm>
          <a:off x="60960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74" name="Shape 3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75" name="Shape 3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76" name="Shape 3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77" name="Shape 3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78" name="Shape 3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79" name="Shape 3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80" name="Shape 3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81" name="Shape 3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82" name="Shape 3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83" name="Shape 3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84" name="Shape 3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85" name="Shape 3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86" name="Shape 3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87" name="Shape 3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88" name="Shape 3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89" name="Shape 3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90" name="Shape 3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91" name="Shape 3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92" name="Shape 3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93" name="Shape 3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94" name="Shape 3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95" name="Shape 3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96" name="Shape 3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97" name="Shape 3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98" name="Shape 3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699" name="Shape 3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00" name="Shape 3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01" name="Shape 3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02" name="Shape 3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03" name="Shape 3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04" name="Shape 3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05" name="Shape 3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06" name="Shape 3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07" name="Shape 3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08" name="Shape 3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09" name="Shape 3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10" name="Shape 3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11" name="Shape 3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12" name="Shape 3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13" name="Shape 3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14" name="Shape 3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15" name="Shape 3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16" name="Shape 3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17" name="Shape 3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18" name="Shape 3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19" name="Shape 3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20" name="Shape 3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21" name="Shape 3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22" name="Shape 3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23" name="Shape 3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24" name="Shape 3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25" name="Shape 3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26" name="Shape 3">
          <a:extLs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27" name="Shape 3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28" name="Shape 3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29" name="Shape 3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30" name="Shape 3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31" name="Shape 3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32" name="Shape 3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33" name="Shape 3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34" name="Shape 3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35" name="Shape 3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36" name="Shape 3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37" name="Shape 3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38" name="Shape 3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39" name="Shape 3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40" name="Shape 3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41" name="Shape 3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42" name="Shape 3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43" name="Shape 3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44" name="Shape 3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45" name="Shape 3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46" name="Shape 3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47" name="Shape 3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48" name="Shape 3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49" name="Shape 3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50" name="Shape 3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51" name="Shape 3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52" name="Shape 3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53" name="Shape 3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54" name="Shape 3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55" name="Shape 3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56" name="Shape 3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57" name="Shape 3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58" name="Shape 3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48</xdr:row>
      <xdr:rowOff>0</xdr:rowOff>
    </xdr:from>
    <xdr:ext cx="47625" cy="285750"/>
    <xdr:sp macro="" textlink="">
      <xdr:nvSpPr>
        <xdr:cNvPr id="2759" name="Shape 3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48</xdr:row>
      <xdr:rowOff>0</xdr:rowOff>
    </xdr:from>
    <xdr:ext cx="47625" cy="285750"/>
    <xdr:sp macro="" textlink="">
      <xdr:nvSpPr>
        <xdr:cNvPr id="2760" name="Shape 3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 txBox="1"/>
      </xdr:nvSpPr>
      <xdr:spPr>
        <a:xfrm>
          <a:off x="60960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48</xdr:row>
      <xdr:rowOff>0</xdr:rowOff>
    </xdr:from>
    <xdr:ext cx="47625" cy="285750"/>
    <xdr:sp macro="" textlink="">
      <xdr:nvSpPr>
        <xdr:cNvPr id="2761" name="Shape 3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 txBox="1"/>
      </xdr:nvSpPr>
      <xdr:spPr>
        <a:xfrm>
          <a:off x="60960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62" name="Shape 3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63" name="Shape 3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64" name="Shape 3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65" name="Shape 3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66" name="Shape 3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67" name="Shape 3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68" name="Shape 3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69" name="Shape 3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70" name="Shape 3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71" name="Shape 3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72" name="Shape 3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73" name="Shape 3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74" name="Shape 3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75" name="Shape 3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76" name="Shape 3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77" name="Shape 3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78" name="Shape 3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79" name="Shape 3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80" name="Shape 3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81" name="Shape 3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82" name="Shape 3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83" name="Shape 3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84" name="Shape 3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85" name="Shape 3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86" name="Shape 3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87" name="Shape 3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88" name="Shape 3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89" name="Shape 3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90" name="Shape 3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91" name="Shape 3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92" name="Shape 3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93" name="Shape 3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94" name="Shape 3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95" name="Shape 3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96" name="Shape 3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97" name="Shape 3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98" name="Shape 3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799" name="Shape 3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00" name="Shape 3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01" name="Shape 3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02" name="Shape 3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03" name="Shape 3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04" name="Shape 3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05" name="Shape 3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06" name="Shape 3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07" name="Shape 3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08" name="Shape 3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09" name="Shape 3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10" name="Shape 3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11" name="Shape 3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12" name="Shape 3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13" name="Shape 3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14" name="Shape 3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15" name="Shape 3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16" name="Shape 3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17" name="Shape 3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18" name="Shape 3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19" name="Shape 3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20" name="Shape 3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21" name="Shape 3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22" name="Shape 3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23" name="Shape 3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24" name="Shape 3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25" name="Shape 3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26" name="Shape 3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27" name="Shape 3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28" name="Shape 3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29" name="Shape 3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30" name="Shape 3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31" name="Shape 3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32" name="Shape 3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33" name="Shape 3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34" name="Shape 3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35" name="Shape 3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36" name="Shape 3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37" name="Shape 3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38" name="Shape 3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39" name="Shape 3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40" name="Shape 3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41" name="Shape 3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42" name="Shape 3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43" name="Shape 3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44" name="Shape 3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45" name="Shape 3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46" name="Shape 3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-9525</xdr:colOff>
      <xdr:row>47</xdr:row>
      <xdr:rowOff>0</xdr:rowOff>
    </xdr:from>
    <xdr:ext cx="47625" cy="285750"/>
    <xdr:sp macro="" textlink="">
      <xdr:nvSpPr>
        <xdr:cNvPr id="2847" name="Shape 3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47</xdr:row>
      <xdr:rowOff>0</xdr:rowOff>
    </xdr:from>
    <xdr:ext cx="47625" cy="285750"/>
    <xdr:sp macro="" textlink="">
      <xdr:nvSpPr>
        <xdr:cNvPr id="2848" name="Shape 3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 txBox="1"/>
      </xdr:nvSpPr>
      <xdr:spPr>
        <a:xfrm>
          <a:off x="60960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26</xdr:col>
      <xdr:colOff>-9525</xdr:colOff>
      <xdr:row>47</xdr:row>
      <xdr:rowOff>0</xdr:rowOff>
    </xdr:from>
    <xdr:ext cx="47625" cy="285750"/>
    <xdr:sp macro="" textlink="">
      <xdr:nvSpPr>
        <xdr:cNvPr id="2849" name="Shape 3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 txBox="1"/>
      </xdr:nvSpPr>
      <xdr:spPr>
        <a:xfrm>
          <a:off x="60960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50" name="Shape 3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51" name="Shape 3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52" name="Shape 3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53" name="Shape 3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54" name="Shape 3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55" name="Shape 3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56" name="Shape 3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57" name="Shape 3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58" name="Shape 3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59" name="Shape 3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60" name="Shape 3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61" name="Shape 3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62" name="Shape 3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63" name="Shape 3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64" name="Shape 3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65" name="Shape 3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66" name="Shape 3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67" name="Shape 3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68" name="Shape 3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69" name="Shape 3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70" name="Shape 3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71" name="Shape 3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72" name="Shape 3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73" name="Shape 3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74" name="Shape 3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75" name="Shape 3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76" name="Shape 3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77" name="Shape 3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78" name="Shape 3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79" name="Shape 3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80" name="Shape 3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81" name="Shape 3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82" name="Shape 3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83" name="Shape 3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84" name="Shape 3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85" name="Shape 3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86" name="Shape 3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87" name="Shape 3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88" name="Shape 3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89" name="Shape 3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90" name="Shape 3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91" name="Shape 3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92" name="Shape 3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93" name="Shape 3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94" name="Shape 3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95" name="Shape 3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96" name="Shape 3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97" name="Shape 3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98" name="Shape 3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899" name="Shape 3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00" name="Shape 3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01" name="Shape 3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02" name="Shape 3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03" name="Shape 3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04" name="Shape 3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05" name="Shape 3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06" name="Shape 3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07" name="Shape 3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08" name="Shape 3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09" name="Shape 3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10" name="Shape 3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11" name="Shape 3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12" name="Shape 3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13" name="Shape 3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14" name="Shape 3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15" name="Shape 3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16" name="Shape 3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17" name="Shape 3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18" name="Shape 3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19" name="Shape 3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20" name="Shape 3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21" name="Shape 3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22" name="Shape 3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23" name="Shape 3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24" name="Shape 3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25" name="Shape 3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26" name="Shape 3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27" name="Shape 3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28" name="Shape 3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29" name="Shape 3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30" name="Shape 3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31" name="Shape 3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32" name="Shape 3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33" name="Shape 3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34" name="Shape 3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48</xdr:row>
      <xdr:rowOff>0</xdr:rowOff>
    </xdr:from>
    <xdr:ext cx="47625" cy="285750"/>
    <xdr:sp macro="" textlink="">
      <xdr:nvSpPr>
        <xdr:cNvPr id="2935" name="Shape 3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48</xdr:row>
      <xdr:rowOff>0</xdr:rowOff>
    </xdr:from>
    <xdr:ext cx="47625" cy="285750"/>
    <xdr:sp macro="" textlink="">
      <xdr:nvSpPr>
        <xdr:cNvPr id="2936" name="Shape 3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 txBox="1"/>
      </xdr:nvSpPr>
      <xdr:spPr>
        <a:xfrm>
          <a:off x="24003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48</xdr:row>
      <xdr:rowOff>0</xdr:rowOff>
    </xdr:from>
    <xdr:ext cx="47625" cy="285750"/>
    <xdr:sp macro="" textlink="">
      <xdr:nvSpPr>
        <xdr:cNvPr id="2937" name="Shape 3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 txBox="1"/>
      </xdr:nvSpPr>
      <xdr:spPr>
        <a:xfrm>
          <a:off x="24003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38" name="Shape 3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39" name="Shape 3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40" name="Shape 3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41" name="Shape 3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42" name="Shape 3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43" name="Shape 3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44" name="Shape 3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45" name="Shape 3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46" name="Shape 3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47" name="Shape 3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48" name="Shape 3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49" name="Shape 3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50" name="Shape 3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51" name="Shape 3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52" name="Shape 3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53" name="Shape 3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54" name="Shape 3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55" name="Shape 3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56" name="Shape 3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57" name="Shape 3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58" name="Shape 3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59" name="Shape 3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60" name="Shape 3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61" name="Shape 3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62" name="Shape 3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63" name="Shape 3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64" name="Shape 3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65" name="Shape 3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66" name="Shape 3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67" name="Shape 3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68" name="Shape 3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69" name="Shape 3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70" name="Shape 3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71" name="Shape 3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72" name="Shape 3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73" name="Shape 3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74" name="Shape 3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75" name="Shape 3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76" name="Shape 3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77" name="Shape 3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78" name="Shape 3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79" name="Shape 3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80" name="Shape 3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81" name="Shape 3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82" name="Shape 3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83" name="Shape 3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84" name="Shape 3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85" name="Shape 3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86" name="Shape 3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87" name="Shape 3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88" name="Shape 3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89" name="Shape 3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90" name="Shape 3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91" name="Shape 3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92" name="Shape 3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93" name="Shape 3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94" name="Shape 3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95" name="Shape 3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96" name="Shape 3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97" name="Shape 3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98" name="Shape 3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2999" name="Shape 3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00" name="Shape 3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01" name="Shape 3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02" name="Shape 3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03" name="Shape 3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04" name="Shape 3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05" name="Shape 3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06" name="Shape 3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07" name="Shape 3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08" name="Shape 3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09" name="Shape 3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10" name="Shape 3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11" name="Shape 3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12" name="Shape 3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13" name="Shape 3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14" name="Shape 3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15" name="Shape 3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16" name="Shape 3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17" name="Shape 3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18" name="Shape 3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19" name="Shape 3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20" name="Shape 3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21" name="Shape 3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22" name="Shape 3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-9525</xdr:colOff>
      <xdr:row>47</xdr:row>
      <xdr:rowOff>0</xdr:rowOff>
    </xdr:from>
    <xdr:ext cx="47625" cy="285750"/>
    <xdr:sp macro="" textlink="">
      <xdr:nvSpPr>
        <xdr:cNvPr id="3023" name="Shape 3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47</xdr:row>
      <xdr:rowOff>0</xdr:rowOff>
    </xdr:from>
    <xdr:ext cx="47625" cy="285750"/>
    <xdr:sp macro="" textlink="">
      <xdr:nvSpPr>
        <xdr:cNvPr id="3024" name="Shape 3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 txBox="1"/>
      </xdr:nvSpPr>
      <xdr:spPr>
        <a:xfrm>
          <a:off x="24003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-9525</xdr:colOff>
      <xdr:row>47</xdr:row>
      <xdr:rowOff>0</xdr:rowOff>
    </xdr:from>
    <xdr:ext cx="47625" cy="285750"/>
    <xdr:sp macro="" textlink="">
      <xdr:nvSpPr>
        <xdr:cNvPr id="3025" name="Shape 3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 txBox="1"/>
      </xdr:nvSpPr>
      <xdr:spPr>
        <a:xfrm>
          <a:off x="24003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26" name="Shape 3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27" name="Shape 3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28" name="Shape 3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29" name="Shape 3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30" name="Shape 3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31" name="Shape 3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32" name="Shape 3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33" name="Shape 3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34" name="Shape 3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35" name="Shape 3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36" name="Shape 3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37" name="Shape 3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38" name="Shape 3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39" name="Shape 3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40" name="Shape 3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41" name="Shape 3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42" name="Shape 3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43" name="Shape 3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44" name="Shape 3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45" name="Shape 3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46" name="Shape 3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47" name="Shape 3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48" name="Shape 3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49" name="Shape 3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50" name="Shape 3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51" name="Shape 3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52" name="Shape 3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53" name="Shape 3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54" name="Shape 3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55" name="Shape 3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56" name="Shape 3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57" name="Shape 3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58" name="Shape 3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59" name="Shape 3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60" name="Shape 3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61" name="Shape 3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62" name="Shape 3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63" name="Shape 3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64" name="Shape 3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65" name="Shape 3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66" name="Shape 3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67" name="Shape 3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68" name="Shape 3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69" name="Shape 3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70" name="Shape 3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71" name="Shape 3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72" name="Shape 3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73" name="Shape 3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74" name="Shape 3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75" name="Shape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76" name="Shape 3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77" name="Shape 3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78" name="Shape 3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79" name="Shape 3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80" name="Shape 3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81" name="Shape 3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82" name="Shape 3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83" name="Shape 3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84" name="Shape 3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85" name="Shape 3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86" name="Shape 3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87" name="Shape 3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88" name="Shape 3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89" name="Shape 3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90" name="Shape 3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91" name="Shape 3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92" name="Shape 3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93" name="Shape 3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94" name="Shape 3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95" name="Shape 3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96" name="Shape 3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97" name="Shape 3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98" name="Shape 3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099" name="Shape 3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00" name="Shape 3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01" name="Shape 3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02" name="Shape 3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03" name="Shape 3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04" name="Shape 3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05" name="Shape 3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06" name="Shape 3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07" name="Shape 3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08" name="Shape 3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09" name="Shape 3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10" name="Shape 3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97</xdr:row>
      <xdr:rowOff>0</xdr:rowOff>
    </xdr:from>
    <xdr:ext cx="47625" cy="285750"/>
    <xdr:sp macro="" textlink="">
      <xdr:nvSpPr>
        <xdr:cNvPr id="3111" name="Shape 3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 txBox="1"/>
      </xdr:nvSpPr>
      <xdr:spPr>
        <a:xfrm>
          <a:off x="29718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97</xdr:row>
      <xdr:rowOff>0</xdr:rowOff>
    </xdr:from>
    <xdr:ext cx="47625" cy="285750"/>
    <xdr:sp macro="" textlink="">
      <xdr:nvSpPr>
        <xdr:cNvPr id="3112" name="Shape 3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 txBox="1"/>
      </xdr:nvSpPr>
      <xdr:spPr>
        <a:xfrm>
          <a:off x="24003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97</xdr:row>
      <xdr:rowOff>0</xdr:rowOff>
    </xdr:from>
    <xdr:ext cx="47625" cy="285750"/>
    <xdr:sp macro="" textlink="">
      <xdr:nvSpPr>
        <xdr:cNvPr id="3113" name="Shape 3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 txBox="1"/>
      </xdr:nvSpPr>
      <xdr:spPr>
        <a:xfrm>
          <a:off x="24003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14" name="Shape 3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15" name="Shape 3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16" name="Shape 3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17" name="Shape 3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18" name="Shape 3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19" name="Shape 3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20" name="Shape 3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21" name="Shape 3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22" name="Shape 3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23" name="Shape 3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24" name="Shape 3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25" name="Shape 3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26" name="Shape 3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27" name="Shape 3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28" name="Shape 3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29" name="Shape 3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30" name="Shape 3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31" name="Shape 3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32" name="Shape 3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33" name="Shape 3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34" name="Shape 3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35" name="Shape 3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36" name="Shape 3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37" name="Shape 3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38" name="Shape 3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39" name="Shape 3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40" name="Shape 3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41" name="Shape 3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42" name="Shape 3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43" name="Shape 3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44" name="Shape 3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45" name="Shape 3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46" name="Shape 3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47" name="Shape 3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48" name="Shape 3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49" name="Shape 3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50" name="Shape 3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51" name="Shape 3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52" name="Shape 3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53" name="Shape 3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54" name="Shape 3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55" name="Shape 3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56" name="Shape 3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57" name="Shape 3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58" name="Shape 3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59" name="Shape 3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60" name="Shape 3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61" name="Shape 3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62" name="Shape 3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63" name="Shape 3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64" name="Shape 3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65" name="Shape 3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66" name="Shape 3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67" name="Shape 3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68" name="Shape 3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69" name="Shape 3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70" name="Shape 3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71" name="Shape 3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72" name="Shape 3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73" name="Shape 3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74" name="Shape 3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75" name="Shape 3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76" name="Shape 3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77" name="Shape 3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78" name="Shape 3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79" name="Shape 3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80" name="Shape 3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81" name="Shape 3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82" name="Shape 3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83" name="Shape 3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84" name="Shape 3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85" name="Shape 3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86" name="Shape 3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87" name="Shape 3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88" name="Shape 3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89" name="Shape 3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90" name="Shape 3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91" name="Shape 3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92" name="Shape 3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93" name="Shape 3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94" name="Shape 3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95" name="Shape 3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96" name="Shape 3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97" name="Shape 3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98" name="Shap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96</xdr:row>
      <xdr:rowOff>0</xdr:rowOff>
    </xdr:from>
    <xdr:ext cx="47625" cy="285750"/>
    <xdr:sp macro="" textlink="">
      <xdr:nvSpPr>
        <xdr:cNvPr id="3199" name="Shape 3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 txBox="1"/>
      </xdr:nvSpPr>
      <xdr:spPr>
        <a:xfrm>
          <a:off x="29718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96</xdr:row>
      <xdr:rowOff>0</xdr:rowOff>
    </xdr:from>
    <xdr:ext cx="47625" cy="285750"/>
    <xdr:sp macro="" textlink="">
      <xdr:nvSpPr>
        <xdr:cNvPr id="3200" name="Shape 3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 txBox="1"/>
      </xdr:nvSpPr>
      <xdr:spPr>
        <a:xfrm>
          <a:off x="24003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96</xdr:row>
      <xdr:rowOff>0</xdr:rowOff>
    </xdr:from>
    <xdr:ext cx="47625" cy="285750"/>
    <xdr:sp macro="" textlink="">
      <xdr:nvSpPr>
        <xdr:cNvPr id="3201" name="Shape 3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 txBox="1"/>
      </xdr:nvSpPr>
      <xdr:spPr>
        <a:xfrm>
          <a:off x="24003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02" name="Shape 3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03" name="Shape 3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04" name="Shape 3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05" name="Shape 3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06" name="Shape 3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07" name="Shape 3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08" name="Shape 3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09" name="Shape 3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10" name="Shape 3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11" name="Shape 3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12" name="Shape 3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13" name="Shape 3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14" name="Shape 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15" name="Shape 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16" name="Shape 3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17" name="Shape 3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18" name="Shape 3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19" name="Shape 3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20" name="Shape 3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21" name="Shape 3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22" name="Shape 3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23" name="Shape 3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24" name="Shape 3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25" name="Shape 3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26" name="Shape 3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27" name="Shape 3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28" name="Shape 3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29" name="Shape 3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30" name="Shape 3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31" name="Shape 3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32" name="Shape 3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33" name="Shape 3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34" name="Shape 3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35" name="Shape 3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36" name="Shape 3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37" name="Shape 3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38" name="Shape 3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39" name="Shape 3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40" name="Shape 3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41" name="Shape 3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42" name="Shape 3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43" name="Shape 3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44" name="Shape 3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45" name="Shape 3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46" name="Shape 3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47" name="Shape 3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48" name="Shape 3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49" name="Shape 3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50" name="Shape 3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51" name="Shape 3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52" name="Shape 3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53" name="Shape 3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54" name="Shape 3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55" name="Shape 3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56" name="Shape 3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57" name="Shape 3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58" name="Shape 3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59" name="Shape 3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60" name="Shape 3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61" name="Shape 3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62" name="Shape 3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63" name="Shape 3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64" name="Shape 3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65" name="Shape 3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66" name="Shape 3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67" name="Shape 3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68" name="Shape 3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69" name="Shape 3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70" name="Shape 3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71" name="Shape 3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72" name="Shape 3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73" name="Shape 3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74" name="Shape 3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75" name="Shape 3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76" name="Shape 3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77" name="Shape 3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78" name="Shape 3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79" name="Shape 3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80" name="Shape 3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81" name="Shape 3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82" name="Shape 3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83" name="Shape 3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84" name="Shape 3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85" name="Shape 3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86" name="Shape 3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87" name="Shape 3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97</xdr:row>
      <xdr:rowOff>0</xdr:rowOff>
    </xdr:from>
    <xdr:ext cx="47625" cy="285750"/>
    <xdr:sp macro="" textlink="">
      <xdr:nvSpPr>
        <xdr:cNvPr id="3288" name="Shape 3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 txBox="1"/>
      </xdr:nvSpPr>
      <xdr:spPr>
        <a:xfrm>
          <a:off x="60960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97</xdr:row>
      <xdr:rowOff>0</xdr:rowOff>
    </xdr:from>
    <xdr:ext cx="47625" cy="285750"/>
    <xdr:sp macro="" textlink="">
      <xdr:nvSpPr>
        <xdr:cNvPr id="3289" name="Shape 3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 txBox="1"/>
      </xdr:nvSpPr>
      <xdr:spPr>
        <a:xfrm>
          <a:off x="60960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90" name="Shape 3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91" name="Shape 3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92" name="Shape 3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93" name="Shape 3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94" name="Shape 3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95" name="Shape 3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96" name="Shape 3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97" name="Shape 3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98" name="Shape 3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299" name="Shape 3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00" name="Shape 3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01" name="Shape 3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02" name="Shape 3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03" name="Shape 3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04" name="Shape 3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05" name="Shape 3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06" name="Shape 3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07" name="Shape 3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08" name="Shape 3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09" name="Shape 3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10" name="Shape 3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11" name="Shape 3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12" name="Shape 3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13" name="Shape 3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14" name="Shape 3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15" name="Shape 3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16" name="Shape 3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17" name="Shape 3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18" name="Shape 3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19" name="Shape 3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20" name="Shape 3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21" name="Shape 3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22" name="Shape 3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23" name="Shape 3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24" name="Shape 3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25" name="Shape 3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26" name="Shape 3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27" name="Shape 3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28" name="Shape 3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29" name="Shape 3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30" name="Shape 3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31" name="Shape 3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32" name="Shape 3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33" name="Shape 3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34" name="Shape 3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35" name="Shape 3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36" name="Shape 3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37" name="Shape 3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38" name="Shape 3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39" name="Shape 3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40" name="Shape 3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41" name="Shape 3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42" name="Shape 3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43" name="Shape 3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44" name="Shape 3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45" name="Shape 3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46" name="Shape 3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47" name="Shape 3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48" name="Shape 3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49" name="Shape 3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50" name="Shape 3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51" name="Shape 3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52" name="Shape 3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53" name="Shape 3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54" name="Shape 3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55" name="Shape 3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56" name="Shape 3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57" name="Shape 3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58" name="Shape 3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59" name="Shape 3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60" name="Shape 3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61" name="Shape 3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62" name="Shape 3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63" name="Shape 3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64" name="Shape 3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65" name="Shape 3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66" name="Shape 3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67" name="Shape 3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68" name="Shape 3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69" name="Shape 3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70" name="Shape 3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71" name="Shape 3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72" name="Shape 3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73" name="Shape 3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74" name="Shape 3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375" name="Shape 3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97</xdr:row>
      <xdr:rowOff>0</xdr:rowOff>
    </xdr:from>
    <xdr:ext cx="47625" cy="285750"/>
    <xdr:sp macro="" textlink="">
      <xdr:nvSpPr>
        <xdr:cNvPr id="3376" name="Shape 3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 txBox="1"/>
      </xdr:nvSpPr>
      <xdr:spPr>
        <a:xfrm>
          <a:off x="60960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97</xdr:row>
      <xdr:rowOff>0</xdr:rowOff>
    </xdr:from>
    <xdr:ext cx="47625" cy="285750"/>
    <xdr:sp macro="" textlink="">
      <xdr:nvSpPr>
        <xdr:cNvPr id="3377" name="Shape 3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 txBox="1"/>
      </xdr:nvSpPr>
      <xdr:spPr>
        <a:xfrm>
          <a:off x="60960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78" name="Shape 3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79" name="Shape 3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80" name="Shape 3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81" name="Shape 3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82" name="Shape 3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83" name="Shape 3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84" name="Shape 3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85" name="Shape 3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86" name="Shape 3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87" name="Shape 3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88" name="Shape 3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89" name="Shape 3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90" name="Shape 3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91" name="Shape 3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92" name="Shape 3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93" name="Shape 3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94" name="Shape 3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95" name="Shape 3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96" name="Shape 3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97" name="Shape 3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98" name="Shape 3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399" name="Shape 3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00" name="Shape 3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01" name="Shape 3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02" name="Shape 3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03" name="Shape 3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04" name="Shape 3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05" name="Shape 3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06" name="Shape 3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07" name="Shape 3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08" name="Shape 3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09" name="Shape 3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10" name="Shape 3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11" name="Shape 3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12" name="Shape 3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13" name="Shape 3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14" name="Shape 3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15" name="Shape 3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16" name="Shape 3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17" name="Shape 3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18" name="Shape 3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19" name="Shape 3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20" name="Shape 3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21" name="Shape 3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22" name="Shape 3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23" name="Shape 3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24" name="Shape 3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25" name="Shape 3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26" name="Shape 3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27" name="Shape 3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28" name="Shape 3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29" name="Shape 3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30" name="Shape 3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31" name="Shape 3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32" name="Shape 3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33" name="Shape 3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34" name="Shape 3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35" name="Shape 3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36" name="Shape 3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37" name="Shape 3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38" name="Shape 3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39" name="Shape 3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40" name="Shape 3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41" name="Shape 3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42" name="Shape 3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43" name="Shape 3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44" name="Shape 3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45" name="Shape 3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46" name="Shape 3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47" name="Shape 3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48" name="Shape 3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49" name="Shape 3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50" name="Shape 3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51" name="Shape 3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52" name="Shape 3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53" name="Shape 3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54" name="Shape 3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55" name="Shape 3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56" name="Shape 3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57" name="Shape 3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58" name="Shape 3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59" name="Shape 3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60" name="Shape 3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61" name="Shape 3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62" name="Shape 3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463" name="Shape 3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96</xdr:row>
      <xdr:rowOff>0</xdr:rowOff>
    </xdr:from>
    <xdr:ext cx="47625" cy="285750"/>
    <xdr:sp macro="" textlink="">
      <xdr:nvSpPr>
        <xdr:cNvPr id="3464" name="Shape 3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 txBox="1"/>
      </xdr:nvSpPr>
      <xdr:spPr>
        <a:xfrm>
          <a:off x="60960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65" name="Shape 3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66" name="Shape 3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67" name="Shape 3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68" name="Shape 3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69" name="Shape 3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70" name="Shape 3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71" name="Shape 3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72" name="Shape 3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73" name="Shape 3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74" name="Shape 3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75" name="Shape 3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76" name="Shape 3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77" name="Shape 3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78" name="Shape 3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79" name="Shape 3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80" name="Shape 3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81" name="Shape 3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82" name="Shape 3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83" name="Shape 3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84" name="Shape 3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85" name="Shape 3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86" name="Shape 3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87" name="Shape 3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88" name="Shape 3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89" name="Shape 3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90" name="Shape 3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91" name="Shape 3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92" name="Shape 3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93" name="Shape 3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94" name="Shape 3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95" name="Shape 3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96" name="Shape 3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97" name="Shape 3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98" name="Shape 3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499" name="Shape 3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00" name="Shape 3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01" name="Shape 3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02" name="Shape 3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03" name="Shape 3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04" name="Shape 3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05" name="Shape 3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06" name="Shape 3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07" name="Shape 3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08" name="Shape 3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09" name="Shape 3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10" name="Shape 3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11" name="Shape 3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12" name="Shape 3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13" name="Shape 3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14" name="Shape 3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15" name="Shape 3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16" name="Shape 3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17" name="Shape 3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18" name="Shape 3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19" name="Shape 3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20" name="Shape 3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21" name="Shape 3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22" name="Shape 3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23" name="Shape 3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24" name="Shape 3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25" name="Shape 3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26" name="Shape 3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27" name="Shape 3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28" name="Shape 3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29" name="Shape 3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30" name="Shape 3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31" name="Shape 3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32" name="Shape 3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33" name="Shape 3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34" name="Shape 3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35" name="Shape 3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36" name="Shape 3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37" name="Shape 3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38" name="Shape 3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39" name="Shape 3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40" name="Shape 3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41" name="Shape 3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42" name="Shape 3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43" name="Shape 3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44" name="Shape 3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45" name="Shape 3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46" name="Shape 3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47" name="Shape 3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48" name="Shape 3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49" name="Shape 3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97</xdr:row>
      <xdr:rowOff>0</xdr:rowOff>
    </xdr:from>
    <xdr:ext cx="47625" cy="285750"/>
    <xdr:sp macro="" textlink="">
      <xdr:nvSpPr>
        <xdr:cNvPr id="3550" name="Shape 3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 txBox="1"/>
      </xdr:nvSpPr>
      <xdr:spPr>
        <a:xfrm>
          <a:off x="66294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97</xdr:row>
      <xdr:rowOff>0</xdr:rowOff>
    </xdr:from>
    <xdr:ext cx="47625" cy="285750"/>
    <xdr:sp macro="" textlink="">
      <xdr:nvSpPr>
        <xdr:cNvPr id="3551" name="Shape 3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 txBox="1"/>
      </xdr:nvSpPr>
      <xdr:spPr>
        <a:xfrm>
          <a:off x="60960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97</xdr:row>
      <xdr:rowOff>0</xdr:rowOff>
    </xdr:from>
    <xdr:ext cx="47625" cy="285750"/>
    <xdr:sp macro="" textlink="">
      <xdr:nvSpPr>
        <xdr:cNvPr id="3552" name="Shape 3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 txBox="1"/>
      </xdr:nvSpPr>
      <xdr:spPr>
        <a:xfrm>
          <a:off x="6096000" y="11858625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53" name="Shape 3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54" name="Shape 3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55" name="Shape 3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56" name="Shape 3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57" name="Shape 3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58" name="Shape 3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59" name="Shape 3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60" name="Shape 3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61" name="Shape 3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62" name="Shape 3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63" name="Shape 3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64" name="Shape 3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65" name="Shape 3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66" name="Shape 3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67" name="Shape 3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68" name="Shape 3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69" name="Shape 3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70" name="Shape 3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71" name="Shape 3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72" name="Shape 3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73" name="Shape 3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74" name="Shape 3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75" name="Shape 3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76" name="Shape 3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77" name="Shape 3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78" name="Shape 3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79" name="Shape 3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80" name="Shape 3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81" name="Shape 3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82" name="Shape 3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83" name="Shape 3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84" name="Shape 3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85" name="Shape 3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86" name="Shape 3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87" name="Shape 3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88" name="Shape 3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89" name="Shape 3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90" name="Shape 3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91" name="Shape 3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92" name="Shape 3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93" name="Shape 3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94" name="Shape 3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95" name="Shape 3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96" name="Shape 3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97" name="Shape 3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98" name="Shape 3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599" name="Shape 3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00" name="Shape 3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01" name="Shape 3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02" name="Shape 3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03" name="Shape 3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04" name="Shape 3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05" name="Shape 3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06" name="Shape 3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07" name="Shape 3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08" name="Shape 3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09" name="Shape 3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10" name="Shape 3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11" name="Shape 3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12" name="Shape 3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13" name="Shape 3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14" name="Shape 3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15" name="Shape 3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16" name="Shape 3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17" name="Shape 3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18" name="Shape 3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19" name="Shape 3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20" name="Shape 3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21" name="Shape 3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22" name="Shape 3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23" name="Shape 3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24" name="Shape 3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25" name="Shape 3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26" name="Shape 3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27" name="Shape 3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28" name="Shape 3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29" name="Shape 3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30" name="Shape 3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31" name="Shape 3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32" name="Shape 3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33" name="Shape 3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34" name="Shape 3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35" name="Shape 3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36" name="Shape 3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37" name="Shape 3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96</xdr:row>
      <xdr:rowOff>0</xdr:rowOff>
    </xdr:from>
    <xdr:ext cx="47625" cy="285750"/>
    <xdr:sp macro="" textlink="">
      <xdr:nvSpPr>
        <xdr:cNvPr id="3638" name="Shape 3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 txBox="1"/>
      </xdr:nvSpPr>
      <xdr:spPr>
        <a:xfrm>
          <a:off x="66294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96</xdr:row>
      <xdr:rowOff>0</xdr:rowOff>
    </xdr:from>
    <xdr:ext cx="47625" cy="285750"/>
    <xdr:sp macro="" textlink="">
      <xdr:nvSpPr>
        <xdr:cNvPr id="3639" name="Shape 3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 txBox="1"/>
      </xdr:nvSpPr>
      <xdr:spPr>
        <a:xfrm>
          <a:off x="60960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96</xdr:row>
      <xdr:rowOff>0</xdr:rowOff>
    </xdr:from>
    <xdr:ext cx="47625" cy="285750"/>
    <xdr:sp macro="" textlink="">
      <xdr:nvSpPr>
        <xdr:cNvPr id="3640" name="Shape 3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 txBox="1"/>
      </xdr:nvSpPr>
      <xdr:spPr>
        <a:xfrm>
          <a:off x="6096000" y="1162050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41" name="Shape 3">
          <a:extLst>
            <a:ext uri="{FF2B5EF4-FFF2-40B4-BE49-F238E27FC236}">
              <a16:creationId xmlns:a16="http://schemas.microsoft.com/office/drawing/2014/main" id="{B858311F-C1C5-423A-B6E3-303A6B62680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42" name="Shape 3">
          <a:extLst>
            <a:ext uri="{FF2B5EF4-FFF2-40B4-BE49-F238E27FC236}">
              <a16:creationId xmlns:a16="http://schemas.microsoft.com/office/drawing/2014/main" id="{80E1B188-F89C-453A-B3AD-87D1B14A807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43" name="Shape 3">
          <a:extLst>
            <a:ext uri="{FF2B5EF4-FFF2-40B4-BE49-F238E27FC236}">
              <a16:creationId xmlns:a16="http://schemas.microsoft.com/office/drawing/2014/main" id="{C159E406-0197-4EFE-857D-0D6F29DEE15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44" name="Shape 3">
          <a:extLst>
            <a:ext uri="{FF2B5EF4-FFF2-40B4-BE49-F238E27FC236}">
              <a16:creationId xmlns:a16="http://schemas.microsoft.com/office/drawing/2014/main" id="{717B7038-306B-4E43-AE24-4BD54217A9A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45" name="Shape 3">
          <a:extLst>
            <a:ext uri="{FF2B5EF4-FFF2-40B4-BE49-F238E27FC236}">
              <a16:creationId xmlns:a16="http://schemas.microsoft.com/office/drawing/2014/main" id="{DC6440F0-80F1-4FF9-8483-34579689975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46" name="Shape 3">
          <a:extLst>
            <a:ext uri="{FF2B5EF4-FFF2-40B4-BE49-F238E27FC236}">
              <a16:creationId xmlns:a16="http://schemas.microsoft.com/office/drawing/2014/main" id="{F9A313BA-36E7-4F0B-BE9D-925114BC9CF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47" name="Shape 3">
          <a:extLst>
            <a:ext uri="{FF2B5EF4-FFF2-40B4-BE49-F238E27FC236}">
              <a16:creationId xmlns:a16="http://schemas.microsoft.com/office/drawing/2014/main" id="{5E1324E9-09BC-494B-9C37-F67F96B1FAB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2362" name="Shape 3">
          <a:extLst>
            <a:ext uri="{FF2B5EF4-FFF2-40B4-BE49-F238E27FC236}">
              <a16:creationId xmlns:a16="http://schemas.microsoft.com/office/drawing/2014/main" id="{5EB57154-3B39-4033-AD5D-833853440DB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48" name="Shape 3">
          <a:extLst>
            <a:ext uri="{FF2B5EF4-FFF2-40B4-BE49-F238E27FC236}">
              <a16:creationId xmlns:a16="http://schemas.microsoft.com/office/drawing/2014/main" id="{81ABCB7D-D6F5-4743-8657-B69F91F0216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49" name="Shape 3">
          <a:extLst>
            <a:ext uri="{FF2B5EF4-FFF2-40B4-BE49-F238E27FC236}">
              <a16:creationId xmlns:a16="http://schemas.microsoft.com/office/drawing/2014/main" id="{A54B0E49-2ED0-41B6-B8D0-CDC27F6EC90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50" name="Shape 3">
          <a:extLst>
            <a:ext uri="{FF2B5EF4-FFF2-40B4-BE49-F238E27FC236}">
              <a16:creationId xmlns:a16="http://schemas.microsoft.com/office/drawing/2014/main" id="{8479A584-5988-4993-80AA-3ED134EBABB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51" name="Shape 3">
          <a:extLst>
            <a:ext uri="{FF2B5EF4-FFF2-40B4-BE49-F238E27FC236}">
              <a16:creationId xmlns:a16="http://schemas.microsoft.com/office/drawing/2014/main" id="{6FC87788-8D0D-45AE-806F-95FACAE7740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52" name="Shape 3">
          <a:extLst>
            <a:ext uri="{FF2B5EF4-FFF2-40B4-BE49-F238E27FC236}">
              <a16:creationId xmlns:a16="http://schemas.microsoft.com/office/drawing/2014/main" id="{8AD972CB-861D-4950-BB8F-26C9EA6A595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53" name="Shape 3">
          <a:extLst>
            <a:ext uri="{FF2B5EF4-FFF2-40B4-BE49-F238E27FC236}">
              <a16:creationId xmlns:a16="http://schemas.microsoft.com/office/drawing/2014/main" id="{561935E1-92F8-48EA-A844-81D1BB938CF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54" name="Shape 3">
          <a:extLst>
            <a:ext uri="{FF2B5EF4-FFF2-40B4-BE49-F238E27FC236}">
              <a16:creationId xmlns:a16="http://schemas.microsoft.com/office/drawing/2014/main" id="{BC25523A-7A9F-44CA-92C8-D4A2E851B20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55" name="Shape 3">
          <a:extLst>
            <a:ext uri="{FF2B5EF4-FFF2-40B4-BE49-F238E27FC236}">
              <a16:creationId xmlns:a16="http://schemas.microsoft.com/office/drawing/2014/main" id="{8175BA0D-18FA-46CE-A5DC-61721D1BC9C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56" name="Shape 3">
          <a:extLst>
            <a:ext uri="{FF2B5EF4-FFF2-40B4-BE49-F238E27FC236}">
              <a16:creationId xmlns:a16="http://schemas.microsoft.com/office/drawing/2014/main" id="{22DEFEC4-6D7A-436D-8228-7E1ADFD5F46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57" name="Shape 3">
          <a:extLst>
            <a:ext uri="{FF2B5EF4-FFF2-40B4-BE49-F238E27FC236}">
              <a16:creationId xmlns:a16="http://schemas.microsoft.com/office/drawing/2014/main" id="{3138DFE0-476D-4C0D-81E2-3304B1EE21C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58" name="Shape 3">
          <a:extLst>
            <a:ext uri="{FF2B5EF4-FFF2-40B4-BE49-F238E27FC236}">
              <a16:creationId xmlns:a16="http://schemas.microsoft.com/office/drawing/2014/main" id="{68B84AEC-FCDA-43EE-9FAA-DA845693F53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59" name="Shape 3">
          <a:extLst>
            <a:ext uri="{FF2B5EF4-FFF2-40B4-BE49-F238E27FC236}">
              <a16:creationId xmlns:a16="http://schemas.microsoft.com/office/drawing/2014/main" id="{FDE79E51-5003-45DA-847C-81B8B283535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60" name="Shape 3">
          <a:extLst>
            <a:ext uri="{FF2B5EF4-FFF2-40B4-BE49-F238E27FC236}">
              <a16:creationId xmlns:a16="http://schemas.microsoft.com/office/drawing/2014/main" id="{14F59969-9FDD-4CC7-8991-59315580771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61" name="Shape 3">
          <a:extLst>
            <a:ext uri="{FF2B5EF4-FFF2-40B4-BE49-F238E27FC236}">
              <a16:creationId xmlns:a16="http://schemas.microsoft.com/office/drawing/2014/main" id="{59889E85-CBFE-4D23-BDD1-C4D3BEE271C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62" name="Shape 3">
          <a:extLst>
            <a:ext uri="{FF2B5EF4-FFF2-40B4-BE49-F238E27FC236}">
              <a16:creationId xmlns:a16="http://schemas.microsoft.com/office/drawing/2014/main" id="{D0D4F427-943A-4E61-86C8-AFC2B7D6DDD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63" name="Shape 3">
          <a:extLst>
            <a:ext uri="{FF2B5EF4-FFF2-40B4-BE49-F238E27FC236}">
              <a16:creationId xmlns:a16="http://schemas.microsoft.com/office/drawing/2014/main" id="{8F62FEFC-8DB1-414E-B136-876318DBE71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64" name="Shape 3">
          <a:extLst>
            <a:ext uri="{FF2B5EF4-FFF2-40B4-BE49-F238E27FC236}">
              <a16:creationId xmlns:a16="http://schemas.microsoft.com/office/drawing/2014/main" id="{5281D677-A2AC-44FD-81DD-3DBAE178A62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65" name="Shape 3">
          <a:extLst>
            <a:ext uri="{FF2B5EF4-FFF2-40B4-BE49-F238E27FC236}">
              <a16:creationId xmlns:a16="http://schemas.microsoft.com/office/drawing/2014/main" id="{6657BE8E-3729-423D-AAE9-8F012607DA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66" name="Shape 3">
          <a:extLst>
            <a:ext uri="{FF2B5EF4-FFF2-40B4-BE49-F238E27FC236}">
              <a16:creationId xmlns:a16="http://schemas.microsoft.com/office/drawing/2014/main" id="{9294DB8C-354F-4A7F-A147-8A2D059FB82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67" name="Shape 3">
          <a:extLst>
            <a:ext uri="{FF2B5EF4-FFF2-40B4-BE49-F238E27FC236}">
              <a16:creationId xmlns:a16="http://schemas.microsoft.com/office/drawing/2014/main" id="{B87E661A-C0E9-4AE3-9686-8776DA272BC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68" name="Shape 3">
          <a:extLst>
            <a:ext uri="{FF2B5EF4-FFF2-40B4-BE49-F238E27FC236}">
              <a16:creationId xmlns:a16="http://schemas.microsoft.com/office/drawing/2014/main" id="{11E52D62-8D26-4A64-A75A-C4A7C964481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69" name="Shape 3">
          <a:extLst>
            <a:ext uri="{FF2B5EF4-FFF2-40B4-BE49-F238E27FC236}">
              <a16:creationId xmlns:a16="http://schemas.microsoft.com/office/drawing/2014/main" id="{BCE8F9C6-035B-48E6-9174-EE259650972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70" name="Shape 3">
          <a:extLst>
            <a:ext uri="{FF2B5EF4-FFF2-40B4-BE49-F238E27FC236}">
              <a16:creationId xmlns:a16="http://schemas.microsoft.com/office/drawing/2014/main" id="{104E14BF-E3AB-44F6-A5AB-698945B84D4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71" name="Shape 3">
          <a:extLst>
            <a:ext uri="{FF2B5EF4-FFF2-40B4-BE49-F238E27FC236}">
              <a16:creationId xmlns:a16="http://schemas.microsoft.com/office/drawing/2014/main" id="{D50B068C-B70A-4A17-AA8C-D6FA4A338EF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72" name="Shape 3">
          <a:extLst>
            <a:ext uri="{FF2B5EF4-FFF2-40B4-BE49-F238E27FC236}">
              <a16:creationId xmlns:a16="http://schemas.microsoft.com/office/drawing/2014/main" id="{6E56262A-E386-4FA1-AF72-DA87F6D86F7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73" name="Shape 3">
          <a:extLst>
            <a:ext uri="{FF2B5EF4-FFF2-40B4-BE49-F238E27FC236}">
              <a16:creationId xmlns:a16="http://schemas.microsoft.com/office/drawing/2014/main" id="{FBB90711-9F7E-4153-87EC-06A8DAC633E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74" name="Shape 3">
          <a:extLst>
            <a:ext uri="{FF2B5EF4-FFF2-40B4-BE49-F238E27FC236}">
              <a16:creationId xmlns:a16="http://schemas.microsoft.com/office/drawing/2014/main" id="{32F320EA-F1CB-4623-81FA-7EDF655FCD8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75" name="Shape 3">
          <a:extLst>
            <a:ext uri="{FF2B5EF4-FFF2-40B4-BE49-F238E27FC236}">
              <a16:creationId xmlns:a16="http://schemas.microsoft.com/office/drawing/2014/main" id="{3D6C2897-8DE6-41D0-A412-DB70525F6D6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76" name="Shape 3">
          <a:extLst>
            <a:ext uri="{FF2B5EF4-FFF2-40B4-BE49-F238E27FC236}">
              <a16:creationId xmlns:a16="http://schemas.microsoft.com/office/drawing/2014/main" id="{738F6568-D96A-487C-A267-C5B9EC70A9F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77" name="Shape 3">
          <a:extLst>
            <a:ext uri="{FF2B5EF4-FFF2-40B4-BE49-F238E27FC236}">
              <a16:creationId xmlns:a16="http://schemas.microsoft.com/office/drawing/2014/main" id="{C59A0514-32AD-486B-BF0F-757D0D7D7FA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78" name="Shape 3">
          <a:extLst>
            <a:ext uri="{FF2B5EF4-FFF2-40B4-BE49-F238E27FC236}">
              <a16:creationId xmlns:a16="http://schemas.microsoft.com/office/drawing/2014/main" id="{4F4BF973-A4AC-4357-81B7-0E434B1CE0E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79" name="Shape 3">
          <a:extLst>
            <a:ext uri="{FF2B5EF4-FFF2-40B4-BE49-F238E27FC236}">
              <a16:creationId xmlns:a16="http://schemas.microsoft.com/office/drawing/2014/main" id="{AED221CE-36EE-4CE8-AA10-1598B598EB1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80" name="Shape 3">
          <a:extLst>
            <a:ext uri="{FF2B5EF4-FFF2-40B4-BE49-F238E27FC236}">
              <a16:creationId xmlns:a16="http://schemas.microsoft.com/office/drawing/2014/main" id="{2ED6E711-6667-4E7A-AA1E-BA14715B04B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81" name="Shape 3">
          <a:extLst>
            <a:ext uri="{FF2B5EF4-FFF2-40B4-BE49-F238E27FC236}">
              <a16:creationId xmlns:a16="http://schemas.microsoft.com/office/drawing/2014/main" id="{DD2FA876-B340-45DC-980C-E2383D7F605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82" name="Shape 3">
          <a:extLst>
            <a:ext uri="{FF2B5EF4-FFF2-40B4-BE49-F238E27FC236}">
              <a16:creationId xmlns:a16="http://schemas.microsoft.com/office/drawing/2014/main" id="{9472B6F9-A40D-47EC-9311-6244B1C896C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83" name="Shape 3">
          <a:extLst>
            <a:ext uri="{FF2B5EF4-FFF2-40B4-BE49-F238E27FC236}">
              <a16:creationId xmlns:a16="http://schemas.microsoft.com/office/drawing/2014/main" id="{95248B7C-6668-4315-BCE7-710BD6B7DA1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84" name="Shape 3">
          <a:extLst>
            <a:ext uri="{FF2B5EF4-FFF2-40B4-BE49-F238E27FC236}">
              <a16:creationId xmlns:a16="http://schemas.microsoft.com/office/drawing/2014/main" id="{632554D3-389F-40B7-A8D8-CDC908BB8B1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85" name="Shape 3">
          <a:extLst>
            <a:ext uri="{FF2B5EF4-FFF2-40B4-BE49-F238E27FC236}">
              <a16:creationId xmlns:a16="http://schemas.microsoft.com/office/drawing/2014/main" id="{006B0B69-A575-4188-B5B3-B9997C9DA05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86" name="Shape 3">
          <a:extLst>
            <a:ext uri="{FF2B5EF4-FFF2-40B4-BE49-F238E27FC236}">
              <a16:creationId xmlns:a16="http://schemas.microsoft.com/office/drawing/2014/main" id="{FE38CBD4-EC2F-4884-8CC4-192D5831009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87" name="Shape 3">
          <a:extLst>
            <a:ext uri="{FF2B5EF4-FFF2-40B4-BE49-F238E27FC236}">
              <a16:creationId xmlns:a16="http://schemas.microsoft.com/office/drawing/2014/main" id="{27F2D3DF-CEF1-4C81-AA9E-ADB4862E0C9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88" name="Shape 3">
          <a:extLst>
            <a:ext uri="{FF2B5EF4-FFF2-40B4-BE49-F238E27FC236}">
              <a16:creationId xmlns:a16="http://schemas.microsoft.com/office/drawing/2014/main" id="{104AA160-5C73-4007-9D34-ABC8732DE6A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89" name="Shape 3">
          <a:extLst>
            <a:ext uri="{FF2B5EF4-FFF2-40B4-BE49-F238E27FC236}">
              <a16:creationId xmlns:a16="http://schemas.microsoft.com/office/drawing/2014/main" id="{9E1DA5E9-6369-4A51-B6C2-5FF441BCA23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90" name="Shape 3">
          <a:extLst>
            <a:ext uri="{FF2B5EF4-FFF2-40B4-BE49-F238E27FC236}">
              <a16:creationId xmlns:a16="http://schemas.microsoft.com/office/drawing/2014/main" id="{3A766EBD-F5C5-4F19-AFA5-4F6620B79A5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91" name="Shape 3">
          <a:extLst>
            <a:ext uri="{FF2B5EF4-FFF2-40B4-BE49-F238E27FC236}">
              <a16:creationId xmlns:a16="http://schemas.microsoft.com/office/drawing/2014/main" id="{9C5A0574-A2E2-449C-A9A8-BB662491E97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92" name="Shape 3">
          <a:extLst>
            <a:ext uri="{FF2B5EF4-FFF2-40B4-BE49-F238E27FC236}">
              <a16:creationId xmlns:a16="http://schemas.microsoft.com/office/drawing/2014/main" id="{9BEFD277-750D-44B1-922A-4F5A789446F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93" name="Shape 3">
          <a:extLst>
            <a:ext uri="{FF2B5EF4-FFF2-40B4-BE49-F238E27FC236}">
              <a16:creationId xmlns:a16="http://schemas.microsoft.com/office/drawing/2014/main" id="{47E1A332-0954-4927-9AFE-81A74F8B0AB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94" name="Shape 3">
          <a:extLst>
            <a:ext uri="{FF2B5EF4-FFF2-40B4-BE49-F238E27FC236}">
              <a16:creationId xmlns:a16="http://schemas.microsoft.com/office/drawing/2014/main" id="{BA6D043F-D2BD-4E1E-BC27-B2726A07C04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95" name="Shape 3">
          <a:extLst>
            <a:ext uri="{FF2B5EF4-FFF2-40B4-BE49-F238E27FC236}">
              <a16:creationId xmlns:a16="http://schemas.microsoft.com/office/drawing/2014/main" id="{EF583BF9-CE0E-43C5-8EA5-7BECE3A4E2E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96" name="Shape 3">
          <a:extLst>
            <a:ext uri="{FF2B5EF4-FFF2-40B4-BE49-F238E27FC236}">
              <a16:creationId xmlns:a16="http://schemas.microsoft.com/office/drawing/2014/main" id="{AE74B322-7536-4F6F-AEF3-4F832C1F076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97" name="Shape 3">
          <a:extLst>
            <a:ext uri="{FF2B5EF4-FFF2-40B4-BE49-F238E27FC236}">
              <a16:creationId xmlns:a16="http://schemas.microsoft.com/office/drawing/2014/main" id="{B51A5BE5-E0A8-4014-AA37-DCA660B7D55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98" name="Shape 3">
          <a:extLst>
            <a:ext uri="{FF2B5EF4-FFF2-40B4-BE49-F238E27FC236}">
              <a16:creationId xmlns:a16="http://schemas.microsoft.com/office/drawing/2014/main" id="{E669D844-6356-4252-94D5-B55ED2F47C8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699" name="Shape 3">
          <a:extLst>
            <a:ext uri="{FF2B5EF4-FFF2-40B4-BE49-F238E27FC236}">
              <a16:creationId xmlns:a16="http://schemas.microsoft.com/office/drawing/2014/main" id="{4BE3C762-1F9B-46FD-BC27-47C58D457B0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00" name="Shape 3">
          <a:extLst>
            <a:ext uri="{FF2B5EF4-FFF2-40B4-BE49-F238E27FC236}">
              <a16:creationId xmlns:a16="http://schemas.microsoft.com/office/drawing/2014/main" id="{B5A44A82-9C4E-4BAF-9D16-9463B5E6F78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01" name="Shape 3">
          <a:extLst>
            <a:ext uri="{FF2B5EF4-FFF2-40B4-BE49-F238E27FC236}">
              <a16:creationId xmlns:a16="http://schemas.microsoft.com/office/drawing/2014/main" id="{E9D6893F-5550-43E6-A3E4-FC884C8F0D8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02" name="Shape 3">
          <a:extLst>
            <a:ext uri="{FF2B5EF4-FFF2-40B4-BE49-F238E27FC236}">
              <a16:creationId xmlns:a16="http://schemas.microsoft.com/office/drawing/2014/main" id="{F20F3F9A-31ED-46D3-AFB5-D9EBCB7069F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03" name="Shape 3">
          <a:extLst>
            <a:ext uri="{FF2B5EF4-FFF2-40B4-BE49-F238E27FC236}">
              <a16:creationId xmlns:a16="http://schemas.microsoft.com/office/drawing/2014/main" id="{E7583AC9-E7EA-4B66-B878-77CDB812A8E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04" name="Shape 3">
          <a:extLst>
            <a:ext uri="{FF2B5EF4-FFF2-40B4-BE49-F238E27FC236}">
              <a16:creationId xmlns:a16="http://schemas.microsoft.com/office/drawing/2014/main" id="{55984848-02B1-4CC9-ABD6-A08B4594183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05" name="Shape 3">
          <a:extLst>
            <a:ext uri="{FF2B5EF4-FFF2-40B4-BE49-F238E27FC236}">
              <a16:creationId xmlns:a16="http://schemas.microsoft.com/office/drawing/2014/main" id="{9BBFBD2E-C6C3-4CFA-9504-F776325DBF2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06" name="Shape 3">
          <a:extLst>
            <a:ext uri="{FF2B5EF4-FFF2-40B4-BE49-F238E27FC236}">
              <a16:creationId xmlns:a16="http://schemas.microsoft.com/office/drawing/2014/main" id="{B8762099-C765-4D1D-BACA-30EACCC7F5E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07" name="Shape 3">
          <a:extLst>
            <a:ext uri="{FF2B5EF4-FFF2-40B4-BE49-F238E27FC236}">
              <a16:creationId xmlns:a16="http://schemas.microsoft.com/office/drawing/2014/main" id="{583B8F90-3265-4A51-BDD3-D61DB48AED4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08" name="Shape 3">
          <a:extLst>
            <a:ext uri="{FF2B5EF4-FFF2-40B4-BE49-F238E27FC236}">
              <a16:creationId xmlns:a16="http://schemas.microsoft.com/office/drawing/2014/main" id="{5107ADF4-C28A-444E-8390-8059B7B73C2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09" name="Shape 3">
          <a:extLst>
            <a:ext uri="{FF2B5EF4-FFF2-40B4-BE49-F238E27FC236}">
              <a16:creationId xmlns:a16="http://schemas.microsoft.com/office/drawing/2014/main" id="{4062D35B-B98C-439B-ADA4-EA0B2050B25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10" name="Shape 3">
          <a:extLst>
            <a:ext uri="{FF2B5EF4-FFF2-40B4-BE49-F238E27FC236}">
              <a16:creationId xmlns:a16="http://schemas.microsoft.com/office/drawing/2014/main" id="{47FCE775-CBAA-4C72-98FF-DEA57565AAF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11" name="Shape 3">
          <a:extLst>
            <a:ext uri="{FF2B5EF4-FFF2-40B4-BE49-F238E27FC236}">
              <a16:creationId xmlns:a16="http://schemas.microsoft.com/office/drawing/2014/main" id="{04B10C74-36F9-4E3E-9A3E-80664ABBD19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12" name="Shape 3">
          <a:extLst>
            <a:ext uri="{FF2B5EF4-FFF2-40B4-BE49-F238E27FC236}">
              <a16:creationId xmlns:a16="http://schemas.microsoft.com/office/drawing/2014/main" id="{646105E1-7903-48EE-9059-DE86DA83731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13" name="Shape 3">
          <a:extLst>
            <a:ext uri="{FF2B5EF4-FFF2-40B4-BE49-F238E27FC236}">
              <a16:creationId xmlns:a16="http://schemas.microsoft.com/office/drawing/2014/main" id="{C13CE00F-D97E-4956-BE9A-A36DD58CC30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14" name="Shape 3">
          <a:extLst>
            <a:ext uri="{FF2B5EF4-FFF2-40B4-BE49-F238E27FC236}">
              <a16:creationId xmlns:a16="http://schemas.microsoft.com/office/drawing/2014/main" id="{6D70D478-F2E2-4DC9-9157-05C3BA8EAD0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15" name="Shape 3">
          <a:extLst>
            <a:ext uri="{FF2B5EF4-FFF2-40B4-BE49-F238E27FC236}">
              <a16:creationId xmlns:a16="http://schemas.microsoft.com/office/drawing/2014/main" id="{EBD47916-60DD-4397-83D7-08757BC651F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16" name="Shape 3">
          <a:extLst>
            <a:ext uri="{FF2B5EF4-FFF2-40B4-BE49-F238E27FC236}">
              <a16:creationId xmlns:a16="http://schemas.microsoft.com/office/drawing/2014/main" id="{8CE5A1BF-3AAF-4D04-813A-F50E3792A73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17" name="Shape 3">
          <a:extLst>
            <a:ext uri="{FF2B5EF4-FFF2-40B4-BE49-F238E27FC236}">
              <a16:creationId xmlns:a16="http://schemas.microsoft.com/office/drawing/2014/main" id="{1479663E-0DDB-49F5-BD47-F58E9DEE4B8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18" name="Shape 3">
          <a:extLst>
            <a:ext uri="{FF2B5EF4-FFF2-40B4-BE49-F238E27FC236}">
              <a16:creationId xmlns:a16="http://schemas.microsoft.com/office/drawing/2014/main" id="{03BA58AA-1C96-4130-B73C-1D1D00B5F36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19" name="Shape 3">
          <a:extLst>
            <a:ext uri="{FF2B5EF4-FFF2-40B4-BE49-F238E27FC236}">
              <a16:creationId xmlns:a16="http://schemas.microsoft.com/office/drawing/2014/main" id="{AE81AA7C-6810-4663-A71F-514E1E23B7F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20" name="Shape 3">
          <a:extLst>
            <a:ext uri="{FF2B5EF4-FFF2-40B4-BE49-F238E27FC236}">
              <a16:creationId xmlns:a16="http://schemas.microsoft.com/office/drawing/2014/main" id="{738100BB-B933-41A7-BD51-37A4464E530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21" name="Shape 3">
          <a:extLst>
            <a:ext uri="{FF2B5EF4-FFF2-40B4-BE49-F238E27FC236}">
              <a16:creationId xmlns:a16="http://schemas.microsoft.com/office/drawing/2014/main" id="{75A3FF40-50D6-4FC9-BB88-CC43F3000E1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22" name="Shape 3">
          <a:extLst>
            <a:ext uri="{FF2B5EF4-FFF2-40B4-BE49-F238E27FC236}">
              <a16:creationId xmlns:a16="http://schemas.microsoft.com/office/drawing/2014/main" id="{A322C923-F801-4681-9045-249B6584761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23" name="Shape 3">
          <a:extLst>
            <a:ext uri="{FF2B5EF4-FFF2-40B4-BE49-F238E27FC236}">
              <a16:creationId xmlns:a16="http://schemas.microsoft.com/office/drawing/2014/main" id="{9FA852AE-01BC-462A-BEC2-16323F180A7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24" name="Shape 3">
          <a:extLst>
            <a:ext uri="{FF2B5EF4-FFF2-40B4-BE49-F238E27FC236}">
              <a16:creationId xmlns:a16="http://schemas.microsoft.com/office/drawing/2014/main" id="{80B256F9-B4A8-4F4D-921D-1D73E440172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99</xdr:row>
      <xdr:rowOff>0</xdr:rowOff>
    </xdr:from>
    <xdr:ext cx="47625" cy="285750"/>
    <xdr:sp macro="" textlink="">
      <xdr:nvSpPr>
        <xdr:cNvPr id="3725" name="Shape 3">
          <a:extLst>
            <a:ext uri="{FF2B5EF4-FFF2-40B4-BE49-F238E27FC236}">
              <a16:creationId xmlns:a16="http://schemas.microsoft.com/office/drawing/2014/main" id="{D4EA1E95-F6C4-4627-9729-4B145231A2B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99</xdr:row>
      <xdr:rowOff>0</xdr:rowOff>
    </xdr:from>
    <xdr:ext cx="47625" cy="285750"/>
    <xdr:sp macro="" textlink="">
      <xdr:nvSpPr>
        <xdr:cNvPr id="3726" name="Shape 3">
          <a:extLst>
            <a:ext uri="{FF2B5EF4-FFF2-40B4-BE49-F238E27FC236}">
              <a16:creationId xmlns:a16="http://schemas.microsoft.com/office/drawing/2014/main" id="{F7F81FF7-EE76-47EB-830F-AEF92D5E8755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99</xdr:row>
      <xdr:rowOff>0</xdr:rowOff>
    </xdr:from>
    <xdr:ext cx="47625" cy="285750"/>
    <xdr:sp macro="" textlink="">
      <xdr:nvSpPr>
        <xdr:cNvPr id="3727" name="Shape 3">
          <a:extLst>
            <a:ext uri="{FF2B5EF4-FFF2-40B4-BE49-F238E27FC236}">
              <a16:creationId xmlns:a16="http://schemas.microsoft.com/office/drawing/2014/main" id="{6AFA624B-D698-459C-B944-521B495238CF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28" name="Shape 3">
          <a:extLst>
            <a:ext uri="{FF2B5EF4-FFF2-40B4-BE49-F238E27FC236}">
              <a16:creationId xmlns:a16="http://schemas.microsoft.com/office/drawing/2014/main" id="{0D7BD7F0-456A-4867-8BB5-D3258C784C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29" name="Shape 3">
          <a:extLst>
            <a:ext uri="{FF2B5EF4-FFF2-40B4-BE49-F238E27FC236}">
              <a16:creationId xmlns:a16="http://schemas.microsoft.com/office/drawing/2014/main" id="{1971FEE9-2E19-49FB-BA18-E515F8A3C93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30" name="Shape 3">
          <a:extLst>
            <a:ext uri="{FF2B5EF4-FFF2-40B4-BE49-F238E27FC236}">
              <a16:creationId xmlns:a16="http://schemas.microsoft.com/office/drawing/2014/main" id="{58286A00-18E2-42C0-BC5D-5AF50C54B56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31" name="Shape 3">
          <a:extLst>
            <a:ext uri="{FF2B5EF4-FFF2-40B4-BE49-F238E27FC236}">
              <a16:creationId xmlns:a16="http://schemas.microsoft.com/office/drawing/2014/main" id="{38642B36-6DEF-4897-B755-440A0B7873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32" name="Shape 3">
          <a:extLst>
            <a:ext uri="{FF2B5EF4-FFF2-40B4-BE49-F238E27FC236}">
              <a16:creationId xmlns:a16="http://schemas.microsoft.com/office/drawing/2014/main" id="{082D9328-3B77-418C-BEB4-1CCFEB5D818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33" name="Shape 3">
          <a:extLst>
            <a:ext uri="{FF2B5EF4-FFF2-40B4-BE49-F238E27FC236}">
              <a16:creationId xmlns:a16="http://schemas.microsoft.com/office/drawing/2014/main" id="{A536E555-EBA8-4646-B5C0-B67EBE5CBA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34" name="Shape 3">
          <a:extLst>
            <a:ext uri="{FF2B5EF4-FFF2-40B4-BE49-F238E27FC236}">
              <a16:creationId xmlns:a16="http://schemas.microsoft.com/office/drawing/2014/main" id="{DBD0C98A-F313-4BEB-8702-67B5B5FF6BF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35" name="Shape 3">
          <a:extLst>
            <a:ext uri="{FF2B5EF4-FFF2-40B4-BE49-F238E27FC236}">
              <a16:creationId xmlns:a16="http://schemas.microsoft.com/office/drawing/2014/main" id="{1DD0EA53-63B3-441B-959F-343329179B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36" name="Shape 3">
          <a:extLst>
            <a:ext uri="{FF2B5EF4-FFF2-40B4-BE49-F238E27FC236}">
              <a16:creationId xmlns:a16="http://schemas.microsoft.com/office/drawing/2014/main" id="{E372C101-AEC8-4FC4-9B0B-339DCE0AD8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37" name="Shape 3">
          <a:extLst>
            <a:ext uri="{FF2B5EF4-FFF2-40B4-BE49-F238E27FC236}">
              <a16:creationId xmlns:a16="http://schemas.microsoft.com/office/drawing/2014/main" id="{554AE1E6-AF0B-4C1B-9F2E-76A304E221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38" name="Shape 3">
          <a:extLst>
            <a:ext uri="{FF2B5EF4-FFF2-40B4-BE49-F238E27FC236}">
              <a16:creationId xmlns:a16="http://schemas.microsoft.com/office/drawing/2014/main" id="{7B5A897A-1D7E-48F4-8BDD-91A7521205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39" name="Shape 3">
          <a:extLst>
            <a:ext uri="{FF2B5EF4-FFF2-40B4-BE49-F238E27FC236}">
              <a16:creationId xmlns:a16="http://schemas.microsoft.com/office/drawing/2014/main" id="{3D4EE1BE-277E-4484-8A55-6B1946B4D3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40" name="Shape 3">
          <a:extLst>
            <a:ext uri="{FF2B5EF4-FFF2-40B4-BE49-F238E27FC236}">
              <a16:creationId xmlns:a16="http://schemas.microsoft.com/office/drawing/2014/main" id="{CC41CB3F-C7AA-412E-8DEC-1F4584947A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41" name="Shape 3">
          <a:extLst>
            <a:ext uri="{FF2B5EF4-FFF2-40B4-BE49-F238E27FC236}">
              <a16:creationId xmlns:a16="http://schemas.microsoft.com/office/drawing/2014/main" id="{9A206972-7E2F-4D01-9930-C3C1844C98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42" name="Shape 3">
          <a:extLst>
            <a:ext uri="{FF2B5EF4-FFF2-40B4-BE49-F238E27FC236}">
              <a16:creationId xmlns:a16="http://schemas.microsoft.com/office/drawing/2014/main" id="{52357F96-199D-4D84-8B33-97BEAED76F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43" name="Shape 3">
          <a:extLst>
            <a:ext uri="{FF2B5EF4-FFF2-40B4-BE49-F238E27FC236}">
              <a16:creationId xmlns:a16="http://schemas.microsoft.com/office/drawing/2014/main" id="{92A8F8E4-3A2C-40DD-8892-E731CAFB9C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44" name="Shape 3">
          <a:extLst>
            <a:ext uri="{FF2B5EF4-FFF2-40B4-BE49-F238E27FC236}">
              <a16:creationId xmlns:a16="http://schemas.microsoft.com/office/drawing/2014/main" id="{39D4283C-BD35-4075-A6C2-FC908826F0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45" name="Shape 3">
          <a:extLst>
            <a:ext uri="{FF2B5EF4-FFF2-40B4-BE49-F238E27FC236}">
              <a16:creationId xmlns:a16="http://schemas.microsoft.com/office/drawing/2014/main" id="{6F53247E-369F-482D-B448-E0F85346EF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46" name="Shape 3">
          <a:extLst>
            <a:ext uri="{FF2B5EF4-FFF2-40B4-BE49-F238E27FC236}">
              <a16:creationId xmlns:a16="http://schemas.microsoft.com/office/drawing/2014/main" id="{1A13FDC1-BA1C-4AF6-87EF-683E0EE8F8D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47" name="Shape 3">
          <a:extLst>
            <a:ext uri="{FF2B5EF4-FFF2-40B4-BE49-F238E27FC236}">
              <a16:creationId xmlns:a16="http://schemas.microsoft.com/office/drawing/2014/main" id="{7F1E9E26-FB98-43EC-93FA-068CEAD23D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48" name="Shape 3">
          <a:extLst>
            <a:ext uri="{FF2B5EF4-FFF2-40B4-BE49-F238E27FC236}">
              <a16:creationId xmlns:a16="http://schemas.microsoft.com/office/drawing/2014/main" id="{EB6EF9B2-0F59-4613-993F-B295D846FBD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49" name="Shape 3">
          <a:extLst>
            <a:ext uri="{FF2B5EF4-FFF2-40B4-BE49-F238E27FC236}">
              <a16:creationId xmlns:a16="http://schemas.microsoft.com/office/drawing/2014/main" id="{C80B1E71-FA83-4EA8-966A-830773A29C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50" name="Shape 3">
          <a:extLst>
            <a:ext uri="{FF2B5EF4-FFF2-40B4-BE49-F238E27FC236}">
              <a16:creationId xmlns:a16="http://schemas.microsoft.com/office/drawing/2014/main" id="{8E99758E-BADC-42CE-8460-4E01D2000D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51" name="Shape 3">
          <a:extLst>
            <a:ext uri="{FF2B5EF4-FFF2-40B4-BE49-F238E27FC236}">
              <a16:creationId xmlns:a16="http://schemas.microsoft.com/office/drawing/2014/main" id="{FBFBD194-65D7-42BB-82CB-66672133D2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52" name="Shape 3">
          <a:extLst>
            <a:ext uri="{FF2B5EF4-FFF2-40B4-BE49-F238E27FC236}">
              <a16:creationId xmlns:a16="http://schemas.microsoft.com/office/drawing/2014/main" id="{F3E35708-201D-46DF-BC6D-366BE13840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53" name="Shape 3">
          <a:extLst>
            <a:ext uri="{FF2B5EF4-FFF2-40B4-BE49-F238E27FC236}">
              <a16:creationId xmlns:a16="http://schemas.microsoft.com/office/drawing/2014/main" id="{FE8973BF-5615-450F-A1D9-2223C0EBA0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54" name="Shape 3">
          <a:extLst>
            <a:ext uri="{FF2B5EF4-FFF2-40B4-BE49-F238E27FC236}">
              <a16:creationId xmlns:a16="http://schemas.microsoft.com/office/drawing/2014/main" id="{9695B823-5701-485F-B602-73FF1A915AF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55" name="Shape 3">
          <a:extLst>
            <a:ext uri="{FF2B5EF4-FFF2-40B4-BE49-F238E27FC236}">
              <a16:creationId xmlns:a16="http://schemas.microsoft.com/office/drawing/2014/main" id="{33CE9F09-CEF7-45A7-9061-2155E35051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56" name="Shape 3">
          <a:extLst>
            <a:ext uri="{FF2B5EF4-FFF2-40B4-BE49-F238E27FC236}">
              <a16:creationId xmlns:a16="http://schemas.microsoft.com/office/drawing/2014/main" id="{F3BDED04-BC47-4AC9-857B-2133AD8AC3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57" name="Shape 3">
          <a:extLst>
            <a:ext uri="{FF2B5EF4-FFF2-40B4-BE49-F238E27FC236}">
              <a16:creationId xmlns:a16="http://schemas.microsoft.com/office/drawing/2014/main" id="{DEAABF1C-7855-4D64-97B3-8A86F0FD67C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58" name="Shape 3">
          <a:extLst>
            <a:ext uri="{FF2B5EF4-FFF2-40B4-BE49-F238E27FC236}">
              <a16:creationId xmlns:a16="http://schemas.microsoft.com/office/drawing/2014/main" id="{AF9E91E4-ED9A-4DBA-994C-BA136D6B2F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59" name="Shape 3">
          <a:extLst>
            <a:ext uri="{FF2B5EF4-FFF2-40B4-BE49-F238E27FC236}">
              <a16:creationId xmlns:a16="http://schemas.microsoft.com/office/drawing/2014/main" id="{10F28EB3-D0FD-4354-8865-C7359DACD9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60" name="Shape 3">
          <a:extLst>
            <a:ext uri="{FF2B5EF4-FFF2-40B4-BE49-F238E27FC236}">
              <a16:creationId xmlns:a16="http://schemas.microsoft.com/office/drawing/2014/main" id="{DB5DAF10-04E8-4F56-84B4-79CEA1F2D4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61" name="Shape 3">
          <a:extLst>
            <a:ext uri="{FF2B5EF4-FFF2-40B4-BE49-F238E27FC236}">
              <a16:creationId xmlns:a16="http://schemas.microsoft.com/office/drawing/2014/main" id="{D3E1098A-21FF-4AF9-BEAE-21716292BD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62" name="Shape 3">
          <a:extLst>
            <a:ext uri="{FF2B5EF4-FFF2-40B4-BE49-F238E27FC236}">
              <a16:creationId xmlns:a16="http://schemas.microsoft.com/office/drawing/2014/main" id="{41111E6A-446B-47FD-8CEC-101AA739B7A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63" name="Shape 3">
          <a:extLst>
            <a:ext uri="{FF2B5EF4-FFF2-40B4-BE49-F238E27FC236}">
              <a16:creationId xmlns:a16="http://schemas.microsoft.com/office/drawing/2014/main" id="{B82D894B-FDD0-48CD-A3C9-EFD416626C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64" name="Shape 3">
          <a:extLst>
            <a:ext uri="{FF2B5EF4-FFF2-40B4-BE49-F238E27FC236}">
              <a16:creationId xmlns:a16="http://schemas.microsoft.com/office/drawing/2014/main" id="{D527B4A6-DC59-4CC8-A1E7-0C5098DAAB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65" name="Shape 3">
          <a:extLst>
            <a:ext uri="{FF2B5EF4-FFF2-40B4-BE49-F238E27FC236}">
              <a16:creationId xmlns:a16="http://schemas.microsoft.com/office/drawing/2014/main" id="{3D2EA390-68FD-4942-B736-8540188BE4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66" name="Shape 3">
          <a:extLst>
            <a:ext uri="{FF2B5EF4-FFF2-40B4-BE49-F238E27FC236}">
              <a16:creationId xmlns:a16="http://schemas.microsoft.com/office/drawing/2014/main" id="{9F70020D-D467-4E2E-A65B-08BD55504E5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67" name="Shape 3">
          <a:extLst>
            <a:ext uri="{FF2B5EF4-FFF2-40B4-BE49-F238E27FC236}">
              <a16:creationId xmlns:a16="http://schemas.microsoft.com/office/drawing/2014/main" id="{939F8F85-EE2C-470B-826F-DF3F59B6FB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68" name="Shape 3">
          <a:extLst>
            <a:ext uri="{FF2B5EF4-FFF2-40B4-BE49-F238E27FC236}">
              <a16:creationId xmlns:a16="http://schemas.microsoft.com/office/drawing/2014/main" id="{2C04C802-1579-45AC-91D2-3DA50D6275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69" name="Shape 3">
          <a:extLst>
            <a:ext uri="{FF2B5EF4-FFF2-40B4-BE49-F238E27FC236}">
              <a16:creationId xmlns:a16="http://schemas.microsoft.com/office/drawing/2014/main" id="{05774270-45C6-4A27-B9B0-DEF99F4094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70" name="Shape 3">
          <a:extLst>
            <a:ext uri="{FF2B5EF4-FFF2-40B4-BE49-F238E27FC236}">
              <a16:creationId xmlns:a16="http://schemas.microsoft.com/office/drawing/2014/main" id="{C2C823EC-99D7-44A3-BF43-76079A669D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71" name="Shape 3">
          <a:extLst>
            <a:ext uri="{FF2B5EF4-FFF2-40B4-BE49-F238E27FC236}">
              <a16:creationId xmlns:a16="http://schemas.microsoft.com/office/drawing/2014/main" id="{0F398A09-AE5F-44BE-85A6-1812448368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72" name="Shape 3">
          <a:extLst>
            <a:ext uri="{FF2B5EF4-FFF2-40B4-BE49-F238E27FC236}">
              <a16:creationId xmlns:a16="http://schemas.microsoft.com/office/drawing/2014/main" id="{B45B318F-9DE0-421F-9764-834E5DD12F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73" name="Shape 3">
          <a:extLst>
            <a:ext uri="{FF2B5EF4-FFF2-40B4-BE49-F238E27FC236}">
              <a16:creationId xmlns:a16="http://schemas.microsoft.com/office/drawing/2014/main" id="{67468A90-1E71-41A7-9DF3-F5479C097E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74" name="Shape 3">
          <a:extLst>
            <a:ext uri="{FF2B5EF4-FFF2-40B4-BE49-F238E27FC236}">
              <a16:creationId xmlns:a16="http://schemas.microsoft.com/office/drawing/2014/main" id="{27B030F6-E7F3-4F36-AC89-05AF64D913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75" name="Shape 3">
          <a:extLst>
            <a:ext uri="{FF2B5EF4-FFF2-40B4-BE49-F238E27FC236}">
              <a16:creationId xmlns:a16="http://schemas.microsoft.com/office/drawing/2014/main" id="{A34C41F8-63DF-4268-A8D1-61CBE066E37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76" name="Shape 3">
          <a:extLst>
            <a:ext uri="{FF2B5EF4-FFF2-40B4-BE49-F238E27FC236}">
              <a16:creationId xmlns:a16="http://schemas.microsoft.com/office/drawing/2014/main" id="{4346045C-BBA7-44BF-B740-B76FFB8F37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77" name="Shape 3">
          <a:extLst>
            <a:ext uri="{FF2B5EF4-FFF2-40B4-BE49-F238E27FC236}">
              <a16:creationId xmlns:a16="http://schemas.microsoft.com/office/drawing/2014/main" id="{4235D348-098A-4ED4-B27B-F4F764E6877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78" name="Shape 3">
          <a:extLst>
            <a:ext uri="{FF2B5EF4-FFF2-40B4-BE49-F238E27FC236}">
              <a16:creationId xmlns:a16="http://schemas.microsoft.com/office/drawing/2014/main" id="{C92B2448-E39E-4FC7-AD5C-EF9E2A47F4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79" name="Shape 3">
          <a:extLst>
            <a:ext uri="{FF2B5EF4-FFF2-40B4-BE49-F238E27FC236}">
              <a16:creationId xmlns:a16="http://schemas.microsoft.com/office/drawing/2014/main" id="{56890499-E739-400F-B095-641E330C3C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80" name="Shape 3">
          <a:extLst>
            <a:ext uri="{FF2B5EF4-FFF2-40B4-BE49-F238E27FC236}">
              <a16:creationId xmlns:a16="http://schemas.microsoft.com/office/drawing/2014/main" id="{6BB73AF4-609A-4D3F-9F9C-1DDBE3509E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81" name="Shape 3">
          <a:extLst>
            <a:ext uri="{FF2B5EF4-FFF2-40B4-BE49-F238E27FC236}">
              <a16:creationId xmlns:a16="http://schemas.microsoft.com/office/drawing/2014/main" id="{2D300608-AAE7-4385-BAC9-586CAF4883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82" name="Shape 3">
          <a:extLst>
            <a:ext uri="{FF2B5EF4-FFF2-40B4-BE49-F238E27FC236}">
              <a16:creationId xmlns:a16="http://schemas.microsoft.com/office/drawing/2014/main" id="{FC957667-4214-470B-8D54-CEBA208FFF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83" name="Shape 3">
          <a:extLst>
            <a:ext uri="{FF2B5EF4-FFF2-40B4-BE49-F238E27FC236}">
              <a16:creationId xmlns:a16="http://schemas.microsoft.com/office/drawing/2014/main" id="{3966315B-962F-4C1B-91E1-106C2C136B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84" name="Shape 3">
          <a:extLst>
            <a:ext uri="{FF2B5EF4-FFF2-40B4-BE49-F238E27FC236}">
              <a16:creationId xmlns:a16="http://schemas.microsoft.com/office/drawing/2014/main" id="{F6DD1FE7-569C-462B-AF89-FEBE901ED1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85" name="Shape 3">
          <a:extLst>
            <a:ext uri="{FF2B5EF4-FFF2-40B4-BE49-F238E27FC236}">
              <a16:creationId xmlns:a16="http://schemas.microsoft.com/office/drawing/2014/main" id="{96086C42-0BF6-463A-B165-68CD508F869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86" name="Shape 3">
          <a:extLst>
            <a:ext uri="{FF2B5EF4-FFF2-40B4-BE49-F238E27FC236}">
              <a16:creationId xmlns:a16="http://schemas.microsoft.com/office/drawing/2014/main" id="{2E0381BF-2E2F-4FCC-A8E3-CC8529FB57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87" name="Shape 3">
          <a:extLst>
            <a:ext uri="{FF2B5EF4-FFF2-40B4-BE49-F238E27FC236}">
              <a16:creationId xmlns:a16="http://schemas.microsoft.com/office/drawing/2014/main" id="{14A0A548-FF51-4B83-8651-A284D9403B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88" name="Shape 3">
          <a:extLst>
            <a:ext uri="{FF2B5EF4-FFF2-40B4-BE49-F238E27FC236}">
              <a16:creationId xmlns:a16="http://schemas.microsoft.com/office/drawing/2014/main" id="{B677F4FD-1E9F-4C9A-A839-0F7854D868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89" name="Shape 3">
          <a:extLst>
            <a:ext uri="{FF2B5EF4-FFF2-40B4-BE49-F238E27FC236}">
              <a16:creationId xmlns:a16="http://schemas.microsoft.com/office/drawing/2014/main" id="{7ED57E38-49E2-4181-8C4C-084B1E6F95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90" name="Shape 3">
          <a:extLst>
            <a:ext uri="{FF2B5EF4-FFF2-40B4-BE49-F238E27FC236}">
              <a16:creationId xmlns:a16="http://schemas.microsoft.com/office/drawing/2014/main" id="{6802BFFF-7D24-44D0-B320-E92081D00E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91" name="Shape 3">
          <a:extLst>
            <a:ext uri="{FF2B5EF4-FFF2-40B4-BE49-F238E27FC236}">
              <a16:creationId xmlns:a16="http://schemas.microsoft.com/office/drawing/2014/main" id="{3A9C16EB-FD95-4352-8AAD-8C853B750E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92" name="Shape 3">
          <a:extLst>
            <a:ext uri="{FF2B5EF4-FFF2-40B4-BE49-F238E27FC236}">
              <a16:creationId xmlns:a16="http://schemas.microsoft.com/office/drawing/2014/main" id="{4D516176-D351-4235-ADFA-C86BAB4A2B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93" name="Shape 3">
          <a:extLst>
            <a:ext uri="{FF2B5EF4-FFF2-40B4-BE49-F238E27FC236}">
              <a16:creationId xmlns:a16="http://schemas.microsoft.com/office/drawing/2014/main" id="{E1D7A3AE-4936-4D9E-AB16-0A52A04D38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94" name="Shape 3">
          <a:extLst>
            <a:ext uri="{FF2B5EF4-FFF2-40B4-BE49-F238E27FC236}">
              <a16:creationId xmlns:a16="http://schemas.microsoft.com/office/drawing/2014/main" id="{A063192C-FCA2-45DA-A787-C5262BEFAE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95" name="Shape 3">
          <a:extLst>
            <a:ext uri="{FF2B5EF4-FFF2-40B4-BE49-F238E27FC236}">
              <a16:creationId xmlns:a16="http://schemas.microsoft.com/office/drawing/2014/main" id="{22E3EFE1-0EFD-4CCC-8EE5-26B70DDC2B0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96" name="Shape 3">
          <a:extLst>
            <a:ext uri="{FF2B5EF4-FFF2-40B4-BE49-F238E27FC236}">
              <a16:creationId xmlns:a16="http://schemas.microsoft.com/office/drawing/2014/main" id="{4474847C-73C4-4955-A19E-98C81F8EDF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97" name="Shape 3">
          <a:extLst>
            <a:ext uri="{FF2B5EF4-FFF2-40B4-BE49-F238E27FC236}">
              <a16:creationId xmlns:a16="http://schemas.microsoft.com/office/drawing/2014/main" id="{75DE6CAD-458D-4F45-B020-4A55514338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98" name="Shape 3">
          <a:extLst>
            <a:ext uri="{FF2B5EF4-FFF2-40B4-BE49-F238E27FC236}">
              <a16:creationId xmlns:a16="http://schemas.microsoft.com/office/drawing/2014/main" id="{4242F752-40C0-41EA-8BC3-6832F0CCC4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799" name="Shape 3">
          <a:extLst>
            <a:ext uri="{FF2B5EF4-FFF2-40B4-BE49-F238E27FC236}">
              <a16:creationId xmlns:a16="http://schemas.microsoft.com/office/drawing/2014/main" id="{A206ABEF-42D6-4FD9-9FDD-E0FAA158A70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00" name="Shape 3">
          <a:extLst>
            <a:ext uri="{FF2B5EF4-FFF2-40B4-BE49-F238E27FC236}">
              <a16:creationId xmlns:a16="http://schemas.microsoft.com/office/drawing/2014/main" id="{F047F67B-CD13-43FA-A6CB-131AC95D2D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01" name="Shape 3">
          <a:extLst>
            <a:ext uri="{FF2B5EF4-FFF2-40B4-BE49-F238E27FC236}">
              <a16:creationId xmlns:a16="http://schemas.microsoft.com/office/drawing/2014/main" id="{4366C9C6-4BAD-4701-90B4-61973859C6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02" name="Shape 3">
          <a:extLst>
            <a:ext uri="{FF2B5EF4-FFF2-40B4-BE49-F238E27FC236}">
              <a16:creationId xmlns:a16="http://schemas.microsoft.com/office/drawing/2014/main" id="{78B45895-D4CA-46D7-A587-83C0AB10F9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03" name="Shape 3">
          <a:extLst>
            <a:ext uri="{FF2B5EF4-FFF2-40B4-BE49-F238E27FC236}">
              <a16:creationId xmlns:a16="http://schemas.microsoft.com/office/drawing/2014/main" id="{78343E74-6C66-4246-ADDA-38A8549F91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04" name="Shape 3">
          <a:extLst>
            <a:ext uri="{FF2B5EF4-FFF2-40B4-BE49-F238E27FC236}">
              <a16:creationId xmlns:a16="http://schemas.microsoft.com/office/drawing/2014/main" id="{81DBAD2F-366F-4577-9E92-A362298AE5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05" name="Shape 3">
          <a:extLst>
            <a:ext uri="{FF2B5EF4-FFF2-40B4-BE49-F238E27FC236}">
              <a16:creationId xmlns:a16="http://schemas.microsoft.com/office/drawing/2014/main" id="{CFDA430E-9862-4982-A66A-9D1B3BE268E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06" name="Shape 3">
          <a:extLst>
            <a:ext uri="{FF2B5EF4-FFF2-40B4-BE49-F238E27FC236}">
              <a16:creationId xmlns:a16="http://schemas.microsoft.com/office/drawing/2014/main" id="{5171B36F-44D9-4FC9-80A8-D5B6778AEFF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07" name="Shape 3">
          <a:extLst>
            <a:ext uri="{FF2B5EF4-FFF2-40B4-BE49-F238E27FC236}">
              <a16:creationId xmlns:a16="http://schemas.microsoft.com/office/drawing/2014/main" id="{9A0A14E6-058F-4C3F-865D-1D169ACD02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08" name="Shape 3">
          <a:extLst>
            <a:ext uri="{FF2B5EF4-FFF2-40B4-BE49-F238E27FC236}">
              <a16:creationId xmlns:a16="http://schemas.microsoft.com/office/drawing/2014/main" id="{5CF09BF8-BF07-4483-A5C0-119C613B65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09" name="Shape 3">
          <a:extLst>
            <a:ext uri="{FF2B5EF4-FFF2-40B4-BE49-F238E27FC236}">
              <a16:creationId xmlns:a16="http://schemas.microsoft.com/office/drawing/2014/main" id="{5BF95EFC-7279-4588-96F1-5C148BED04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10" name="Shape 3">
          <a:extLst>
            <a:ext uri="{FF2B5EF4-FFF2-40B4-BE49-F238E27FC236}">
              <a16:creationId xmlns:a16="http://schemas.microsoft.com/office/drawing/2014/main" id="{342613CA-9753-4D48-86BA-B736FA2C389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11" name="Shape 3">
          <a:extLst>
            <a:ext uri="{FF2B5EF4-FFF2-40B4-BE49-F238E27FC236}">
              <a16:creationId xmlns:a16="http://schemas.microsoft.com/office/drawing/2014/main" id="{E0759FB6-F65E-4D96-BACE-D5B6F1A674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12" name="Shape 3">
          <a:extLst>
            <a:ext uri="{FF2B5EF4-FFF2-40B4-BE49-F238E27FC236}">
              <a16:creationId xmlns:a16="http://schemas.microsoft.com/office/drawing/2014/main" id="{C47F2231-9F87-48CD-B25E-81A6EEC153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13" name="Shape 3">
          <a:extLst>
            <a:ext uri="{FF2B5EF4-FFF2-40B4-BE49-F238E27FC236}">
              <a16:creationId xmlns:a16="http://schemas.microsoft.com/office/drawing/2014/main" id="{6CAC2C64-521D-4FA0-B9B8-2EEC64931D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99</xdr:row>
      <xdr:rowOff>0</xdr:rowOff>
    </xdr:from>
    <xdr:ext cx="47625" cy="285750"/>
    <xdr:sp macro="" textlink="">
      <xdr:nvSpPr>
        <xdr:cNvPr id="3814" name="Shape 3">
          <a:extLst>
            <a:ext uri="{FF2B5EF4-FFF2-40B4-BE49-F238E27FC236}">
              <a16:creationId xmlns:a16="http://schemas.microsoft.com/office/drawing/2014/main" id="{9B1EB94B-CF8C-4F56-815D-BED19E0C51D4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99</xdr:row>
      <xdr:rowOff>0</xdr:rowOff>
    </xdr:from>
    <xdr:ext cx="47625" cy="285750"/>
    <xdr:sp macro="" textlink="">
      <xdr:nvSpPr>
        <xdr:cNvPr id="3815" name="Shape 3">
          <a:extLst>
            <a:ext uri="{FF2B5EF4-FFF2-40B4-BE49-F238E27FC236}">
              <a16:creationId xmlns:a16="http://schemas.microsoft.com/office/drawing/2014/main" id="{3308C577-6358-4455-9C0D-8444D6F17D01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16" name="Shape 3">
          <a:extLst>
            <a:ext uri="{FF2B5EF4-FFF2-40B4-BE49-F238E27FC236}">
              <a16:creationId xmlns:a16="http://schemas.microsoft.com/office/drawing/2014/main" id="{9554B682-AE6F-4E8D-A823-F8BAEDA5E4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17" name="Shape 3">
          <a:extLst>
            <a:ext uri="{FF2B5EF4-FFF2-40B4-BE49-F238E27FC236}">
              <a16:creationId xmlns:a16="http://schemas.microsoft.com/office/drawing/2014/main" id="{ED26E91A-7C0E-48B5-BC37-F5AB90DEB5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18" name="Shape 3">
          <a:extLst>
            <a:ext uri="{FF2B5EF4-FFF2-40B4-BE49-F238E27FC236}">
              <a16:creationId xmlns:a16="http://schemas.microsoft.com/office/drawing/2014/main" id="{16EDFB8F-0C26-42E2-B7AF-A53866AF21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19" name="Shape 3">
          <a:extLst>
            <a:ext uri="{FF2B5EF4-FFF2-40B4-BE49-F238E27FC236}">
              <a16:creationId xmlns:a16="http://schemas.microsoft.com/office/drawing/2014/main" id="{3B80D251-1650-4DC9-86AC-3924CAD4A2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20" name="Shape 3">
          <a:extLst>
            <a:ext uri="{FF2B5EF4-FFF2-40B4-BE49-F238E27FC236}">
              <a16:creationId xmlns:a16="http://schemas.microsoft.com/office/drawing/2014/main" id="{2916CE5B-2795-4BC7-B6B3-E4CEFC2B56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21" name="Shape 3">
          <a:extLst>
            <a:ext uri="{FF2B5EF4-FFF2-40B4-BE49-F238E27FC236}">
              <a16:creationId xmlns:a16="http://schemas.microsoft.com/office/drawing/2014/main" id="{7B9EF100-C8E2-41D9-BC42-975B708C8A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22" name="Shape 3">
          <a:extLst>
            <a:ext uri="{FF2B5EF4-FFF2-40B4-BE49-F238E27FC236}">
              <a16:creationId xmlns:a16="http://schemas.microsoft.com/office/drawing/2014/main" id="{EB149361-6F3C-43C7-8C96-4D00885C47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23" name="Shape 3">
          <a:extLst>
            <a:ext uri="{FF2B5EF4-FFF2-40B4-BE49-F238E27FC236}">
              <a16:creationId xmlns:a16="http://schemas.microsoft.com/office/drawing/2014/main" id="{EFDA13F4-00F6-4D8F-B74E-7F3F6FB1AE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24" name="Shape 3">
          <a:extLst>
            <a:ext uri="{FF2B5EF4-FFF2-40B4-BE49-F238E27FC236}">
              <a16:creationId xmlns:a16="http://schemas.microsoft.com/office/drawing/2014/main" id="{DDF63B02-49E3-4FF7-AC2C-61F36EB7F7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25" name="Shape 3">
          <a:extLst>
            <a:ext uri="{FF2B5EF4-FFF2-40B4-BE49-F238E27FC236}">
              <a16:creationId xmlns:a16="http://schemas.microsoft.com/office/drawing/2014/main" id="{8C2634D1-1CBD-4ACD-A0AB-9B49338D14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26" name="Shape 3">
          <a:extLst>
            <a:ext uri="{FF2B5EF4-FFF2-40B4-BE49-F238E27FC236}">
              <a16:creationId xmlns:a16="http://schemas.microsoft.com/office/drawing/2014/main" id="{1715B409-42B3-4F34-BD59-1F21707A39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27" name="Shape 3">
          <a:extLst>
            <a:ext uri="{FF2B5EF4-FFF2-40B4-BE49-F238E27FC236}">
              <a16:creationId xmlns:a16="http://schemas.microsoft.com/office/drawing/2014/main" id="{C86448FC-BD58-4705-91BA-D4EDD328D3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28" name="Shape 3">
          <a:extLst>
            <a:ext uri="{FF2B5EF4-FFF2-40B4-BE49-F238E27FC236}">
              <a16:creationId xmlns:a16="http://schemas.microsoft.com/office/drawing/2014/main" id="{38F23C7D-7C39-45CA-AF47-1BF84B6704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29" name="Shape 3">
          <a:extLst>
            <a:ext uri="{FF2B5EF4-FFF2-40B4-BE49-F238E27FC236}">
              <a16:creationId xmlns:a16="http://schemas.microsoft.com/office/drawing/2014/main" id="{AE89917D-7696-4FED-A42E-60D3CFA9DD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30" name="Shape 3">
          <a:extLst>
            <a:ext uri="{FF2B5EF4-FFF2-40B4-BE49-F238E27FC236}">
              <a16:creationId xmlns:a16="http://schemas.microsoft.com/office/drawing/2014/main" id="{9E32F8D6-D674-4BC9-8613-0916A5E161C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31" name="Shape 3">
          <a:extLst>
            <a:ext uri="{FF2B5EF4-FFF2-40B4-BE49-F238E27FC236}">
              <a16:creationId xmlns:a16="http://schemas.microsoft.com/office/drawing/2014/main" id="{A933129F-0B55-4A98-B27F-C6B5476E92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32" name="Shape 3">
          <a:extLst>
            <a:ext uri="{FF2B5EF4-FFF2-40B4-BE49-F238E27FC236}">
              <a16:creationId xmlns:a16="http://schemas.microsoft.com/office/drawing/2014/main" id="{A9CC58ED-E516-4F68-914F-35AE47CE67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33" name="Shape 3">
          <a:extLst>
            <a:ext uri="{FF2B5EF4-FFF2-40B4-BE49-F238E27FC236}">
              <a16:creationId xmlns:a16="http://schemas.microsoft.com/office/drawing/2014/main" id="{C23D4A36-8AAB-4C84-AEDA-C5DE837082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34" name="Shape 3">
          <a:extLst>
            <a:ext uri="{FF2B5EF4-FFF2-40B4-BE49-F238E27FC236}">
              <a16:creationId xmlns:a16="http://schemas.microsoft.com/office/drawing/2014/main" id="{387C708F-F708-44D4-873A-FBB59E634A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35" name="Shape 3">
          <a:extLst>
            <a:ext uri="{FF2B5EF4-FFF2-40B4-BE49-F238E27FC236}">
              <a16:creationId xmlns:a16="http://schemas.microsoft.com/office/drawing/2014/main" id="{DB45648F-13BB-44DC-B690-2D7491151F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36" name="Shape 3">
          <a:extLst>
            <a:ext uri="{FF2B5EF4-FFF2-40B4-BE49-F238E27FC236}">
              <a16:creationId xmlns:a16="http://schemas.microsoft.com/office/drawing/2014/main" id="{D6DF72F5-F9E0-4094-AA83-7A7B1C44A4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37" name="Shape 3">
          <a:extLst>
            <a:ext uri="{FF2B5EF4-FFF2-40B4-BE49-F238E27FC236}">
              <a16:creationId xmlns:a16="http://schemas.microsoft.com/office/drawing/2014/main" id="{91138045-1529-4BEA-873D-411F7D8D3A9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38" name="Shape 3">
          <a:extLst>
            <a:ext uri="{FF2B5EF4-FFF2-40B4-BE49-F238E27FC236}">
              <a16:creationId xmlns:a16="http://schemas.microsoft.com/office/drawing/2014/main" id="{4C998D4A-2FA2-4A56-A92F-9F9360AB25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39" name="Shape 3">
          <a:extLst>
            <a:ext uri="{FF2B5EF4-FFF2-40B4-BE49-F238E27FC236}">
              <a16:creationId xmlns:a16="http://schemas.microsoft.com/office/drawing/2014/main" id="{FE32A0A5-B070-4FC3-AE07-34037AC867C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40" name="Shape 3">
          <a:extLst>
            <a:ext uri="{FF2B5EF4-FFF2-40B4-BE49-F238E27FC236}">
              <a16:creationId xmlns:a16="http://schemas.microsoft.com/office/drawing/2014/main" id="{B69FE8E1-7BCC-4F3D-B0A4-BB44056A52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41" name="Shape 3">
          <a:extLst>
            <a:ext uri="{FF2B5EF4-FFF2-40B4-BE49-F238E27FC236}">
              <a16:creationId xmlns:a16="http://schemas.microsoft.com/office/drawing/2014/main" id="{9DEF2AAD-1F32-4EBE-9438-E468AB8C4E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42" name="Shape 3">
          <a:extLst>
            <a:ext uri="{FF2B5EF4-FFF2-40B4-BE49-F238E27FC236}">
              <a16:creationId xmlns:a16="http://schemas.microsoft.com/office/drawing/2014/main" id="{4D004834-AA66-46D3-B623-EE6CD8CD29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43" name="Shape 3">
          <a:extLst>
            <a:ext uri="{FF2B5EF4-FFF2-40B4-BE49-F238E27FC236}">
              <a16:creationId xmlns:a16="http://schemas.microsoft.com/office/drawing/2014/main" id="{27CFE04C-F30D-4DE2-89E1-FB19643BFA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44" name="Shape 3">
          <a:extLst>
            <a:ext uri="{FF2B5EF4-FFF2-40B4-BE49-F238E27FC236}">
              <a16:creationId xmlns:a16="http://schemas.microsoft.com/office/drawing/2014/main" id="{2E2133BD-C748-416B-8634-07A05E5E11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45" name="Shape 3">
          <a:extLst>
            <a:ext uri="{FF2B5EF4-FFF2-40B4-BE49-F238E27FC236}">
              <a16:creationId xmlns:a16="http://schemas.microsoft.com/office/drawing/2014/main" id="{AE0556B4-6F6B-4077-8DE7-397AF558BD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46" name="Shape 3">
          <a:extLst>
            <a:ext uri="{FF2B5EF4-FFF2-40B4-BE49-F238E27FC236}">
              <a16:creationId xmlns:a16="http://schemas.microsoft.com/office/drawing/2014/main" id="{486F6CBB-3B4B-48A6-9A99-A693923B3C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47" name="Shape 3">
          <a:extLst>
            <a:ext uri="{FF2B5EF4-FFF2-40B4-BE49-F238E27FC236}">
              <a16:creationId xmlns:a16="http://schemas.microsoft.com/office/drawing/2014/main" id="{0BD98C3A-F1D6-48ED-A2F6-CE1992E739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48" name="Shape 3">
          <a:extLst>
            <a:ext uri="{FF2B5EF4-FFF2-40B4-BE49-F238E27FC236}">
              <a16:creationId xmlns:a16="http://schemas.microsoft.com/office/drawing/2014/main" id="{C91E7ABE-CDD8-4864-B6BE-DB98293B85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49" name="Shape 3">
          <a:extLst>
            <a:ext uri="{FF2B5EF4-FFF2-40B4-BE49-F238E27FC236}">
              <a16:creationId xmlns:a16="http://schemas.microsoft.com/office/drawing/2014/main" id="{FFD316A4-FDBA-434D-91BF-24E700A4391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50" name="Shape 3">
          <a:extLst>
            <a:ext uri="{FF2B5EF4-FFF2-40B4-BE49-F238E27FC236}">
              <a16:creationId xmlns:a16="http://schemas.microsoft.com/office/drawing/2014/main" id="{E50EA7A8-F221-4446-A219-C297061E8E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51" name="Shape 3">
          <a:extLst>
            <a:ext uri="{FF2B5EF4-FFF2-40B4-BE49-F238E27FC236}">
              <a16:creationId xmlns:a16="http://schemas.microsoft.com/office/drawing/2014/main" id="{12B3A860-DB30-47D0-91F4-28642C0086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52" name="Shape 3">
          <a:extLst>
            <a:ext uri="{FF2B5EF4-FFF2-40B4-BE49-F238E27FC236}">
              <a16:creationId xmlns:a16="http://schemas.microsoft.com/office/drawing/2014/main" id="{6D52D46A-006A-45C8-81E8-AFBDB10C680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53" name="Shape 3">
          <a:extLst>
            <a:ext uri="{FF2B5EF4-FFF2-40B4-BE49-F238E27FC236}">
              <a16:creationId xmlns:a16="http://schemas.microsoft.com/office/drawing/2014/main" id="{D2FB3745-187F-4407-A165-80E2DCEED5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54" name="Shape 3">
          <a:extLst>
            <a:ext uri="{FF2B5EF4-FFF2-40B4-BE49-F238E27FC236}">
              <a16:creationId xmlns:a16="http://schemas.microsoft.com/office/drawing/2014/main" id="{1AAA5CE3-D2F6-4C26-BE2B-24C3CB7813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55" name="Shape 3">
          <a:extLst>
            <a:ext uri="{FF2B5EF4-FFF2-40B4-BE49-F238E27FC236}">
              <a16:creationId xmlns:a16="http://schemas.microsoft.com/office/drawing/2014/main" id="{B28338DE-25E6-4CC6-9B99-388CAFB94A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56" name="Shape 3">
          <a:extLst>
            <a:ext uri="{FF2B5EF4-FFF2-40B4-BE49-F238E27FC236}">
              <a16:creationId xmlns:a16="http://schemas.microsoft.com/office/drawing/2014/main" id="{580D1759-0FB6-4A5B-BEE9-9E05604A3D3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57" name="Shape 3">
          <a:extLst>
            <a:ext uri="{FF2B5EF4-FFF2-40B4-BE49-F238E27FC236}">
              <a16:creationId xmlns:a16="http://schemas.microsoft.com/office/drawing/2014/main" id="{7ABD5FFB-4B26-40D5-9ECE-6C536EA9DD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58" name="Shape 3">
          <a:extLst>
            <a:ext uri="{FF2B5EF4-FFF2-40B4-BE49-F238E27FC236}">
              <a16:creationId xmlns:a16="http://schemas.microsoft.com/office/drawing/2014/main" id="{520144F6-DBD8-42A0-BC8E-65B0142C703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59" name="Shape 3">
          <a:extLst>
            <a:ext uri="{FF2B5EF4-FFF2-40B4-BE49-F238E27FC236}">
              <a16:creationId xmlns:a16="http://schemas.microsoft.com/office/drawing/2014/main" id="{634A6703-85E4-4877-AD8D-C35477480D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60" name="Shape 3">
          <a:extLst>
            <a:ext uri="{FF2B5EF4-FFF2-40B4-BE49-F238E27FC236}">
              <a16:creationId xmlns:a16="http://schemas.microsoft.com/office/drawing/2014/main" id="{67514765-B33F-46C8-8C43-FB3BCC24A8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61" name="Shape 3">
          <a:extLst>
            <a:ext uri="{FF2B5EF4-FFF2-40B4-BE49-F238E27FC236}">
              <a16:creationId xmlns:a16="http://schemas.microsoft.com/office/drawing/2014/main" id="{FF980283-9697-4843-89A3-A7E51A45C3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62" name="Shape 3">
          <a:extLst>
            <a:ext uri="{FF2B5EF4-FFF2-40B4-BE49-F238E27FC236}">
              <a16:creationId xmlns:a16="http://schemas.microsoft.com/office/drawing/2014/main" id="{4FF69435-2C33-4195-B663-B12242418DA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63" name="Shape 3">
          <a:extLst>
            <a:ext uri="{FF2B5EF4-FFF2-40B4-BE49-F238E27FC236}">
              <a16:creationId xmlns:a16="http://schemas.microsoft.com/office/drawing/2014/main" id="{F10F20C8-14AB-49E4-83C4-2057820324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64" name="Shape 3">
          <a:extLst>
            <a:ext uri="{FF2B5EF4-FFF2-40B4-BE49-F238E27FC236}">
              <a16:creationId xmlns:a16="http://schemas.microsoft.com/office/drawing/2014/main" id="{D304A838-10CE-4AE3-9BCE-4CFD055731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65" name="Shape 3">
          <a:extLst>
            <a:ext uri="{FF2B5EF4-FFF2-40B4-BE49-F238E27FC236}">
              <a16:creationId xmlns:a16="http://schemas.microsoft.com/office/drawing/2014/main" id="{96FA0BC6-8247-484D-86BD-FD99EF2D41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66" name="Shape 3">
          <a:extLst>
            <a:ext uri="{FF2B5EF4-FFF2-40B4-BE49-F238E27FC236}">
              <a16:creationId xmlns:a16="http://schemas.microsoft.com/office/drawing/2014/main" id="{1F07F90E-E8D1-4DA9-8CE0-6002D152EA3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67" name="Shape 3">
          <a:extLst>
            <a:ext uri="{FF2B5EF4-FFF2-40B4-BE49-F238E27FC236}">
              <a16:creationId xmlns:a16="http://schemas.microsoft.com/office/drawing/2014/main" id="{E60C48E0-4168-4963-A170-43B615BA3C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68" name="Shape 3">
          <a:extLst>
            <a:ext uri="{FF2B5EF4-FFF2-40B4-BE49-F238E27FC236}">
              <a16:creationId xmlns:a16="http://schemas.microsoft.com/office/drawing/2014/main" id="{40ED2957-B8A0-4E20-86BF-F54D0F65EB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69" name="Shape 3">
          <a:extLst>
            <a:ext uri="{FF2B5EF4-FFF2-40B4-BE49-F238E27FC236}">
              <a16:creationId xmlns:a16="http://schemas.microsoft.com/office/drawing/2014/main" id="{C4314D26-4AC1-413F-94D0-C5B5E063583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70" name="Shape 3">
          <a:extLst>
            <a:ext uri="{FF2B5EF4-FFF2-40B4-BE49-F238E27FC236}">
              <a16:creationId xmlns:a16="http://schemas.microsoft.com/office/drawing/2014/main" id="{C6BF99D2-96E2-4850-9607-A04C9F35E8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71" name="Shape 3">
          <a:extLst>
            <a:ext uri="{FF2B5EF4-FFF2-40B4-BE49-F238E27FC236}">
              <a16:creationId xmlns:a16="http://schemas.microsoft.com/office/drawing/2014/main" id="{56D0D308-5F6C-4AF1-A5AB-E7095ADF2DC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72" name="Shape 3">
          <a:extLst>
            <a:ext uri="{FF2B5EF4-FFF2-40B4-BE49-F238E27FC236}">
              <a16:creationId xmlns:a16="http://schemas.microsoft.com/office/drawing/2014/main" id="{BA91D88E-3CA8-455B-A0B5-C94C0007EF9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73" name="Shape 3">
          <a:extLst>
            <a:ext uri="{FF2B5EF4-FFF2-40B4-BE49-F238E27FC236}">
              <a16:creationId xmlns:a16="http://schemas.microsoft.com/office/drawing/2014/main" id="{B5206324-2884-4BF2-8AC3-6E7CA8DCD1D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74" name="Shape 3">
          <a:extLst>
            <a:ext uri="{FF2B5EF4-FFF2-40B4-BE49-F238E27FC236}">
              <a16:creationId xmlns:a16="http://schemas.microsoft.com/office/drawing/2014/main" id="{30DA236E-9A36-4E3A-A408-5A615D06B2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75" name="Shape 3">
          <a:extLst>
            <a:ext uri="{FF2B5EF4-FFF2-40B4-BE49-F238E27FC236}">
              <a16:creationId xmlns:a16="http://schemas.microsoft.com/office/drawing/2014/main" id="{F3466849-08CA-44C2-B2FA-8C1FE78297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76" name="Shape 3">
          <a:extLst>
            <a:ext uri="{FF2B5EF4-FFF2-40B4-BE49-F238E27FC236}">
              <a16:creationId xmlns:a16="http://schemas.microsoft.com/office/drawing/2014/main" id="{E03F5CE8-E9EB-453B-A1F4-C6E8D0372E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77" name="Shape 3">
          <a:extLst>
            <a:ext uri="{FF2B5EF4-FFF2-40B4-BE49-F238E27FC236}">
              <a16:creationId xmlns:a16="http://schemas.microsoft.com/office/drawing/2014/main" id="{DF0EA2CF-2385-4B24-86F2-C4D72BC6CA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78" name="Shape 3">
          <a:extLst>
            <a:ext uri="{FF2B5EF4-FFF2-40B4-BE49-F238E27FC236}">
              <a16:creationId xmlns:a16="http://schemas.microsoft.com/office/drawing/2014/main" id="{64513FE3-6BDC-4D3A-9D94-FB153DF014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79" name="Shape 3">
          <a:extLst>
            <a:ext uri="{FF2B5EF4-FFF2-40B4-BE49-F238E27FC236}">
              <a16:creationId xmlns:a16="http://schemas.microsoft.com/office/drawing/2014/main" id="{49026672-F030-477B-BB84-5AA46292D5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80" name="Shape 3">
          <a:extLst>
            <a:ext uri="{FF2B5EF4-FFF2-40B4-BE49-F238E27FC236}">
              <a16:creationId xmlns:a16="http://schemas.microsoft.com/office/drawing/2014/main" id="{9634E6D3-4108-427A-BFEB-5DC50A014D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81" name="Shape 3">
          <a:extLst>
            <a:ext uri="{FF2B5EF4-FFF2-40B4-BE49-F238E27FC236}">
              <a16:creationId xmlns:a16="http://schemas.microsoft.com/office/drawing/2014/main" id="{6854D447-4A28-4807-ABD2-53D25C00E0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82" name="Shape 3">
          <a:extLst>
            <a:ext uri="{FF2B5EF4-FFF2-40B4-BE49-F238E27FC236}">
              <a16:creationId xmlns:a16="http://schemas.microsoft.com/office/drawing/2014/main" id="{A44DA502-1AE4-4991-88CC-02170294E7E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83" name="Shape 3">
          <a:extLst>
            <a:ext uri="{FF2B5EF4-FFF2-40B4-BE49-F238E27FC236}">
              <a16:creationId xmlns:a16="http://schemas.microsoft.com/office/drawing/2014/main" id="{3E512B21-0601-4725-BA8A-2B6C1780DB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84" name="Shape 3">
          <a:extLst>
            <a:ext uri="{FF2B5EF4-FFF2-40B4-BE49-F238E27FC236}">
              <a16:creationId xmlns:a16="http://schemas.microsoft.com/office/drawing/2014/main" id="{72F4BE07-FB76-4DF8-A0AB-F59F5B2274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85" name="Shape 3">
          <a:extLst>
            <a:ext uri="{FF2B5EF4-FFF2-40B4-BE49-F238E27FC236}">
              <a16:creationId xmlns:a16="http://schemas.microsoft.com/office/drawing/2014/main" id="{AB18EE1C-B53E-4090-9FAB-96947F9FE1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86" name="Shape 3">
          <a:extLst>
            <a:ext uri="{FF2B5EF4-FFF2-40B4-BE49-F238E27FC236}">
              <a16:creationId xmlns:a16="http://schemas.microsoft.com/office/drawing/2014/main" id="{357688F4-6AA3-4EED-A40E-3C57805970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87" name="Shape 3">
          <a:extLst>
            <a:ext uri="{FF2B5EF4-FFF2-40B4-BE49-F238E27FC236}">
              <a16:creationId xmlns:a16="http://schemas.microsoft.com/office/drawing/2014/main" id="{3833104B-F534-48CC-83B6-F0EC85EED5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88" name="Shape 3">
          <a:extLst>
            <a:ext uri="{FF2B5EF4-FFF2-40B4-BE49-F238E27FC236}">
              <a16:creationId xmlns:a16="http://schemas.microsoft.com/office/drawing/2014/main" id="{CCFCBAB6-98B6-4713-B2D4-80DD01E9A2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89" name="Shape 3">
          <a:extLst>
            <a:ext uri="{FF2B5EF4-FFF2-40B4-BE49-F238E27FC236}">
              <a16:creationId xmlns:a16="http://schemas.microsoft.com/office/drawing/2014/main" id="{3F62BAB4-B2E0-4E8C-8F3B-3C0D67904CF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90" name="Shape 3">
          <a:extLst>
            <a:ext uri="{FF2B5EF4-FFF2-40B4-BE49-F238E27FC236}">
              <a16:creationId xmlns:a16="http://schemas.microsoft.com/office/drawing/2014/main" id="{CF60D0ED-B731-4F31-848E-012BBC49AF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91" name="Shape 3">
          <a:extLst>
            <a:ext uri="{FF2B5EF4-FFF2-40B4-BE49-F238E27FC236}">
              <a16:creationId xmlns:a16="http://schemas.microsoft.com/office/drawing/2014/main" id="{966A1A14-DD41-4C49-AE04-AF0CEE7A5C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92" name="Shape 3">
          <a:extLst>
            <a:ext uri="{FF2B5EF4-FFF2-40B4-BE49-F238E27FC236}">
              <a16:creationId xmlns:a16="http://schemas.microsoft.com/office/drawing/2014/main" id="{CDA8168E-9FBF-44EC-A1B9-C03AB70B87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93" name="Shape 3">
          <a:extLst>
            <a:ext uri="{FF2B5EF4-FFF2-40B4-BE49-F238E27FC236}">
              <a16:creationId xmlns:a16="http://schemas.microsoft.com/office/drawing/2014/main" id="{9D65202B-1127-463C-9357-7F98356D92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94" name="Shape 3">
          <a:extLst>
            <a:ext uri="{FF2B5EF4-FFF2-40B4-BE49-F238E27FC236}">
              <a16:creationId xmlns:a16="http://schemas.microsoft.com/office/drawing/2014/main" id="{C23E04EE-87BC-4A75-B6AD-10D1356E1D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95" name="Shape 3">
          <a:extLst>
            <a:ext uri="{FF2B5EF4-FFF2-40B4-BE49-F238E27FC236}">
              <a16:creationId xmlns:a16="http://schemas.microsoft.com/office/drawing/2014/main" id="{087CECB3-58D0-41B4-AF10-3A401EFBF8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96" name="Shape 3">
          <a:extLst>
            <a:ext uri="{FF2B5EF4-FFF2-40B4-BE49-F238E27FC236}">
              <a16:creationId xmlns:a16="http://schemas.microsoft.com/office/drawing/2014/main" id="{8F60023B-C44C-4F9A-9BD8-E0FBA057F4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97" name="Shape 3">
          <a:extLst>
            <a:ext uri="{FF2B5EF4-FFF2-40B4-BE49-F238E27FC236}">
              <a16:creationId xmlns:a16="http://schemas.microsoft.com/office/drawing/2014/main" id="{40D761F0-8FCC-4ADB-A156-5C9046D99E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98" name="Shape 3">
          <a:extLst>
            <a:ext uri="{FF2B5EF4-FFF2-40B4-BE49-F238E27FC236}">
              <a16:creationId xmlns:a16="http://schemas.microsoft.com/office/drawing/2014/main" id="{522C47C7-2E66-42B4-9F34-45B41C698A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899" name="Shape 3">
          <a:extLst>
            <a:ext uri="{FF2B5EF4-FFF2-40B4-BE49-F238E27FC236}">
              <a16:creationId xmlns:a16="http://schemas.microsoft.com/office/drawing/2014/main" id="{C086974E-BD27-4788-A4F0-022196F958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00" name="Shape 3">
          <a:extLst>
            <a:ext uri="{FF2B5EF4-FFF2-40B4-BE49-F238E27FC236}">
              <a16:creationId xmlns:a16="http://schemas.microsoft.com/office/drawing/2014/main" id="{81C3FDD4-0610-4743-9819-C2C7A60924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01" name="Shape 3">
          <a:extLst>
            <a:ext uri="{FF2B5EF4-FFF2-40B4-BE49-F238E27FC236}">
              <a16:creationId xmlns:a16="http://schemas.microsoft.com/office/drawing/2014/main" id="{21C85027-0660-4B46-8947-D5F6837E42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99</xdr:row>
      <xdr:rowOff>0</xdr:rowOff>
    </xdr:from>
    <xdr:ext cx="47625" cy="285750"/>
    <xdr:sp macro="" textlink="">
      <xdr:nvSpPr>
        <xdr:cNvPr id="3902" name="Shape 3">
          <a:extLst>
            <a:ext uri="{FF2B5EF4-FFF2-40B4-BE49-F238E27FC236}">
              <a16:creationId xmlns:a16="http://schemas.microsoft.com/office/drawing/2014/main" id="{EDA80CB1-3E70-4830-BF1F-7C8546FD9C61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99</xdr:row>
      <xdr:rowOff>0</xdr:rowOff>
    </xdr:from>
    <xdr:ext cx="47625" cy="285750"/>
    <xdr:sp macro="" textlink="">
      <xdr:nvSpPr>
        <xdr:cNvPr id="3903" name="Shape 3">
          <a:extLst>
            <a:ext uri="{FF2B5EF4-FFF2-40B4-BE49-F238E27FC236}">
              <a16:creationId xmlns:a16="http://schemas.microsoft.com/office/drawing/2014/main" id="{DF266B09-348F-4936-A4A4-99728E42B854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04" name="Shape 3">
          <a:extLst>
            <a:ext uri="{FF2B5EF4-FFF2-40B4-BE49-F238E27FC236}">
              <a16:creationId xmlns:a16="http://schemas.microsoft.com/office/drawing/2014/main" id="{8B637881-DE96-47E6-8C44-CA9B942447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05" name="Shape 3">
          <a:extLst>
            <a:ext uri="{FF2B5EF4-FFF2-40B4-BE49-F238E27FC236}">
              <a16:creationId xmlns:a16="http://schemas.microsoft.com/office/drawing/2014/main" id="{D71D04C9-A56F-4C34-A2A0-2D69CD4E9F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06" name="Shape 3">
          <a:extLst>
            <a:ext uri="{FF2B5EF4-FFF2-40B4-BE49-F238E27FC236}">
              <a16:creationId xmlns:a16="http://schemas.microsoft.com/office/drawing/2014/main" id="{8A64A77D-EE96-4348-AFA6-64DB90B2DE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07" name="Shape 3">
          <a:extLst>
            <a:ext uri="{FF2B5EF4-FFF2-40B4-BE49-F238E27FC236}">
              <a16:creationId xmlns:a16="http://schemas.microsoft.com/office/drawing/2014/main" id="{BB3F7B22-7240-468D-9CFC-1FC2D5AFD8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08" name="Shape 3">
          <a:extLst>
            <a:ext uri="{FF2B5EF4-FFF2-40B4-BE49-F238E27FC236}">
              <a16:creationId xmlns:a16="http://schemas.microsoft.com/office/drawing/2014/main" id="{22A8582A-23F3-402C-BD01-8C76661002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09" name="Shape 3">
          <a:extLst>
            <a:ext uri="{FF2B5EF4-FFF2-40B4-BE49-F238E27FC236}">
              <a16:creationId xmlns:a16="http://schemas.microsoft.com/office/drawing/2014/main" id="{D5ED6F52-F702-4EB7-BD9B-F807F19043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10" name="Shape 3">
          <a:extLst>
            <a:ext uri="{FF2B5EF4-FFF2-40B4-BE49-F238E27FC236}">
              <a16:creationId xmlns:a16="http://schemas.microsoft.com/office/drawing/2014/main" id="{59A3F9E2-BAAF-458F-B047-FC7A3281563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11" name="Shape 3">
          <a:extLst>
            <a:ext uri="{FF2B5EF4-FFF2-40B4-BE49-F238E27FC236}">
              <a16:creationId xmlns:a16="http://schemas.microsoft.com/office/drawing/2014/main" id="{3EAFCFEB-AE41-4422-B3EE-86136B925A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12" name="Shape 3">
          <a:extLst>
            <a:ext uri="{FF2B5EF4-FFF2-40B4-BE49-F238E27FC236}">
              <a16:creationId xmlns:a16="http://schemas.microsoft.com/office/drawing/2014/main" id="{C13ECBE8-DD77-47F1-8430-7A9E2C90A1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13" name="Shape 3">
          <a:extLst>
            <a:ext uri="{FF2B5EF4-FFF2-40B4-BE49-F238E27FC236}">
              <a16:creationId xmlns:a16="http://schemas.microsoft.com/office/drawing/2014/main" id="{27665FC0-38A7-48F6-8EE0-A1E0E0FE15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14" name="Shape 3">
          <a:extLst>
            <a:ext uri="{FF2B5EF4-FFF2-40B4-BE49-F238E27FC236}">
              <a16:creationId xmlns:a16="http://schemas.microsoft.com/office/drawing/2014/main" id="{8AA9D0C9-4FA5-4EB1-9369-757CDAFF16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15" name="Shape 3">
          <a:extLst>
            <a:ext uri="{FF2B5EF4-FFF2-40B4-BE49-F238E27FC236}">
              <a16:creationId xmlns:a16="http://schemas.microsoft.com/office/drawing/2014/main" id="{E6A2E685-9CA5-43CB-A9C2-8EB2116CFD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16" name="Shape 3">
          <a:extLst>
            <a:ext uri="{FF2B5EF4-FFF2-40B4-BE49-F238E27FC236}">
              <a16:creationId xmlns:a16="http://schemas.microsoft.com/office/drawing/2014/main" id="{03B1E1C2-1599-4BD5-9E24-BDE56F5148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17" name="Shape 3">
          <a:extLst>
            <a:ext uri="{FF2B5EF4-FFF2-40B4-BE49-F238E27FC236}">
              <a16:creationId xmlns:a16="http://schemas.microsoft.com/office/drawing/2014/main" id="{6390DE21-9B10-4B0E-8B6A-FE18EAEE69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18" name="Shape 3">
          <a:extLst>
            <a:ext uri="{FF2B5EF4-FFF2-40B4-BE49-F238E27FC236}">
              <a16:creationId xmlns:a16="http://schemas.microsoft.com/office/drawing/2014/main" id="{BFE23954-59C8-4F89-A34C-9B22E6B888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19" name="Shape 3">
          <a:extLst>
            <a:ext uri="{FF2B5EF4-FFF2-40B4-BE49-F238E27FC236}">
              <a16:creationId xmlns:a16="http://schemas.microsoft.com/office/drawing/2014/main" id="{383BCF6B-BC35-48EA-ABE8-CDD886F005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20" name="Shape 3">
          <a:extLst>
            <a:ext uri="{FF2B5EF4-FFF2-40B4-BE49-F238E27FC236}">
              <a16:creationId xmlns:a16="http://schemas.microsoft.com/office/drawing/2014/main" id="{B05B4EC2-974C-4B19-9838-53B5BB557E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21" name="Shape 3">
          <a:extLst>
            <a:ext uri="{FF2B5EF4-FFF2-40B4-BE49-F238E27FC236}">
              <a16:creationId xmlns:a16="http://schemas.microsoft.com/office/drawing/2014/main" id="{E7047B28-9F69-401D-A856-1ECD305AF3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22" name="Shape 3">
          <a:extLst>
            <a:ext uri="{FF2B5EF4-FFF2-40B4-BE49-F238E27FC236}">
              <a16:creationId xmlns:a16="http://schemas.microsoft.com/office/drawing/2014/main" id="{4D4957B5-4F9B-450D-9832-A406C42B60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23" name="Shape 3">
          <a:extLst>
            <a:ext uri="{FF2B5EF4-FFF2-40B4-BE49-F238E27FC236}">
              <a16:creationId xmlns:a16="http://schemas.microsoft.com/office/drawing/2014/main" id="{8F137843-100F-4A47-848D-FAB9BF29DF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24" name="Shape 3">
          <a:extLst>
            <a:ext uri="{FF2B5EF4-FFF2-40B4-BE49-F238E27FC236}">
              <a16:creationId xmlns:a16="http://schemas.microsoft.com/office/drawing/2014/main" id="{2539F2C1-49FF-436A-AFAE-05B17BBF36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25" name="Shape 3">
          <a:extLst>
            <a:ext uri="{FF2B5EF4-FFF2-40B4-BE49-F238E27FC236}">
              <a16:creationId xmlns:a16="http://schemas.microsoft.com/office/drawing/2014/main" id="{07C976C1-351F-4B28-9986-B914502BE6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26" name="Shape 3">
          <a:extLst>
            <a:ext uri="{FF2B5EF4-FFF2-40B4-BE49-F238E27FC236}">
              <a16:creationId xmlns:a16="http://schemas.microsoft.com/office/drawing/2014/main" id="{AF664A66-BC12-4D20-A8DC-014BD11D4E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27" name="Shape 3">
          <a:extLst>
            <a:ext uri="{FF2B5EF4-FFF2-40B4-BE49-F238E27FC236}">
              <a16:creationId xmlns:a16="http://schemas.microsoft.com/office/drawing/2014/main" id="{587CA9E3-8373-46DC-A17D-F69CB2E738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28" name="Shape 3">
          <a:extLst>
            <a:ext uri="{FF2B5EF4-FFF2-40B4-BE49-F238E27FC236}">
              <a16:creationId xmlns:a16="http://schemas.microsoft.com/office/drawing/2014/main" id="{0B0B417B-C96B-4A78-8273-DA0D45F68B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29" name="Shape 3">
          <a:extLst>
            <a:ext uri="{FF2B5EF4-FFF2-40B4-BE49-F238E27FC236}">
              <a16:creationId xmlns:a16="http://schemas.microsoft.com/office/drawing/2014/main" id="{AF40DE85-4E94-43A5-B0AF-8573182284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30" name="Shape 3">
          <a:extLst>
            <a:ext uri="{FF2B5EF4-FFF2-40B4-BE49-F238E27FC236}">
              <a16:creationId xmlns:a16="http://schemas.microsoft.com/office/drawing/2014/main" id="{B724B6D5-0D90-4FEB-920E-7C4BC4165C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31" name="Shape 3">
          <a:extLst>
            <a:ext uri="{FF2B5EF4-FFF2-40B4-BE49-F238E27FC236}">
              <a16:creationId xmlns:a16="http://schemas.microsoft.com/office/drawing/2014/main" id="{096C99C8-54B2-44E6-A824-480CF73944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32" name="Shape 3">
          <a:extLst>
            <a:ext uri="{FF2B5EF4-FFF2-40B4-BE49-F238E27FC236}">
              <a16:creationId xmlns:a16="http://schemas.microsoft.com/office/drawing/2014/main" id="{D81C20BD-9593-4587-AC46-8C540AD579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33" name="Shape 3">
          <a:extLst>
            <a:ext uri="{FF2B5EF4-FFF2-40B4-BE49-F238E27FC236}">
              <a16:creationId xmlns:a16="http://schemas.microsoft.com/office/drawing/2014/main" id="{E65C95CF-22C7-4241-997C-ACCFE2859C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34" name="Shape 3">
          <a:extLst>
            <a:ext uri="{FF2B5EF4-FFF2-40B4-BE49-F238E27FC236}">
              <a16:creationId xmlns:a16="http://schemas.microsoft.com/office/drawing/2014/main" id="{AE5FB2E4-6411-4546-A0D5-965B9A6728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35" name="Shape 3">
          <a:extLst>
            <a:ext uri="{FF2B5EF4-FFF2-40B4-BE49-F238E27FC236}">
              <a16:creationId xmlns:a16="http://schemas.microsoft.com/office/drawing/2014/main" id="{D2DCD0E0-C742-4864-A438-AE913DED2E9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36" name="Shape 3">
          <a:extLst>
            <a:ext uri="{FF2B5EF4-FFF2-40B4-BE49-F238E27FC236}">
              <a16:creationId xmlns:a16="http://schemas.microsoft.com/office/drawing/2014/main" id="{8D85A6CC-2734-4159-96FB-053578CB6DA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37" name="Shape 3">
          <a:extLst>
            <a:ext uri="{FF2B5EF4-FFF2-40B4-BE49-F238E27FC236}">
              <a16:creationId xmlns:a16="http://schemas.microsoft.com/office/drawing/2014/main" id="{C325B3CD-F717-4517-A021-5B4AE02454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38" name="Shape 3">
          <a:extLst>
            <a:ext uri="{FF2B5EF4-FFF2-40B4-BE49-F238E27FC236}">
              <a16:creationId xmlns:a16="http://schemas.microsoft.com/office/drawing/2014/main" id="{C0E2CDD5-F815-4135-949F-F8A44F6BEB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39" name="Shape 3">
          <a:extLst>
            <a:ext uri="{FF2B5EF4-FFF2-40B4-BE49-F238E27FC236}">
              <a16:creationId xmlns:a16="http://schemas.microsoft.com/office/drawing/2014/main" id="{7ACD3BEA-6F49-43A8-A8A6-392F5574D3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40" name="Shape 3">
          <a:extLst>
            <a:ext uri="{FF2B5EF4-FFF2-40B4-BE49-F238E27FC236}">
              <a16:creationId xmlns:a16="http://schemas.microsoft.com/office/drawing/2014/main" id="{7A492997-587D-468A-99FF-BB408CECC4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41" name="Shape 3">
          <a:extLst>
            <a:ext uri="{FF2B5EF4-FFF2-40B4-BE49-F238E27FC236}">
              <a16:creationId xmlns:a16="http://schemas.microsoft.com/office/drawing/2014/main" id="{D9C207E5-3E04-4AAD-85EF-42C640DF59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42" name="Shape 3">
          <a:extLst>
            <a:ext uri="{FF2B5EF4-FFF2-40B4-BE49-F238E27FC236}">
              <a16:creationId xmlns:a16="http://schemas.microsoft.com/office/drawing/2014/main" id="{D2146D45-7D59-4FCE-A553-175FE812CD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43" name="Shape 3">
          <a:extLst>
            <a:ext uri="{FF2B5EF4-FFF2-40B4-BE49-F238E27FC236}">
              <a16:creationId xmlns:a16="http://schemas.microsoft.com/office/drawing/2014/main" id="{0BDE549F-E2FA-427C-A3A3-649D2F8E1C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44" name="Shape 3">
          <a:extLst>
            <a:ext uri="{FF2B5EF4-FFF2-40B4-BE49-F238E27FC236}">
              <a16:creationId xmlns:a16="http://schemas.microsoft.com/office/drawing/2014/main" id="{9E7F6605-FD1E-42AF-8EF7-A5CA9371EE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45" name="Shape 3">
          <a:extLst>
            <a:ext uri="{FF2B5EF4-FFF2-40B4-BE49-F238E27FC236}">
              <a16:creationId xmlns:a16="http://schemas.microsoft.com/office/drawing/2014/main" id="{85F9CFC8-3331-46C9-A839-60449686FA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46" name="Shape 3">
          <a:extLst>
            <a:ext uri="{FF2B5EF4-FFF2-40B4-BE49-F238E27FC236}">
              <a16:creationId xmlns:a16="http://schemas.microsoft.com/office/drawing/2014/main" id="{D11B6714-0C20-4E99-B12E-2C58D9E0C5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47" name="Shape 3">
          <a:extLst>
            <a:ext uri="{FF2B5EF4-FFF2-40B4-BE49-F238E27FC236}">
              <a16:creationId xmlns:a16="http://schemas.microsoft.com/office/drawing/2014/main" id="{8D431938-D245-4148-B225-DA8D94F7A1A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48" name="Shape 3">
          <a:extLst>
            <a:ext uri="{FF2B5EF4-FFF2-40B4-BE49-F238E27FC236}">
              <a16:creationId xmlns:a16="http://schemas.microsoft.com/office/drawing/2014/main" id="{C35BD4FB-9A5A-4DF1-8339-D5BF010DC34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49" name="Shape 3">
          <a:extLst>
            <a:ext uri="{FF2B5EF4-FFF2-40B4-BE49-F238E27FC236}">
              <a16:creationId xmlns:a16="http://schemas.microsoft.com/office/drawing/2014/main" id="{DCF1C84C-8FE3-4786-97DC-FAA3D0B087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50" name="Shape 3">
          <a:extLst>
            <a:ext uri="{FF2B5EF4-FFF2-40B4-BE49-F238E27FC236}">
              <a16:creationId xmlns:a16="http://schemas.microsoft.com/office/drawing/2014/main" id="{2DA3CC5B-8700-4295-9D36-9AEF76ED53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51" name="Shape 3">
          <a:extLst>
            <a:ext uri="{FF2B5EF4-FFF2-40B4-BE49-F238E27FC236}">
              <a16:creationId xmlns:a16="http://schemas.microsoft.com/office/drawing/2014/main" id="{CDF175C8-782E-43DF-8142-4C69EC2CFC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52" name="Shape 3">
          <a:extLst>
            <a:ext uri="{FF2B5EF4-FFF2-40B4-BE49-F238E27FC236}">
              <a16:creationId xmlns:a16="http://schemas.microsoft.com/office/drawing/2014/main" id="{DAEC719A-BF4D-4CD7-90A2-ED8A41D8FF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53" name="Shape 3">
          <a:extLst>
            <a:ext uri="{FF2B5EF4-FFF2-40B4-BE49-F238E27FC236}">
              <a16:creationId xmlns:a16="http://schemas.microsoft.com/office/drawing/2014/main" id="{2259B9DA-834F-403A-85CE-9D6C9810C99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54" name="Shape 3">
          <a:extLst>
            <a:ext uri="{FF2B5EF4-FFF2-40B4-BE49-F238E27FC236}">
              <a16:creationId xmlns:a16="http://schemas.microsoft.com/office/drawing/2014/main" id="{D1E6D796-6C94-4C03-B6B2-362A6C01B8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55" name="Shape 3">
          <a:extLst>
            <a:ext uri="{FF2B5EF4-FFF2-40B4-BE49-F238E27FC236}">
              <a16:creationId xmlns:a16="http://schemas.microsoft.com/office/drawing/2014/main" id="{9A6CD694-03B0-4500-B726-7758753D16C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56" name="Shape 3">
          <a:extLst>
            <a:ext uri="{FF2B5EF4-FFF2-40B4-BE49-F238E27FC236}">
              <a16:creationId xmlns:a16="http://schemas.microsoft.com/office/drawing/2014/main" id="{B268E39C-DD2A-4D6C-8668-D56FA21011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57" name="Shape 3">
          <a:extLst>
            <a:ext uri="{FF2B5EF4-FFF2-40B4-BE49-F238E27FC236}">
              <a16:creationId xmlns:a16="http://schemas.microsoft.com/office/drawing/2014/main" id="{ED01BA7E-EF91-4C40-9B3B-CA24FB921E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58" name="Shape 3">
          <a:extLst>
            <a:ext uri="{FF2B5EF4-FFF2-40B4-BE49-F238E27FC236}">
              <a16:creationId xmlns:a16="http://schemas.microsoft.com/office/drawing/2014/main" id="{C843FCCD-177B-4F1D-90A9-CE47731EC0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59" name="Shape 3">
          <a:extLst>
            <a:ext uri="{FF2B5EF4-FFF2-40B4-BE49-F238E27FC236}">
              <a16:creationId xmlns:a16="http://schemas.microsoft.com/office/drawing/2014/main" id="{E22F4336-5574-4833-B227-643C66DA35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60" name="Shape 3">
          <a:extLst>
            <a:ext uri="{FF2B5EF4-FFF2-40B4-BE49-F238E27FC236}">
              <a16:creationId xmlns:a16="http://schemas.microsoft.com/office/drawing/2014/main" id="{649284B4-9FA3-4A67-9488-AB1BD49896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61" name="Shape 3">
          <a:extLst>
            <a:ext uri="{FF2B5EF4-FFF2-40B4-BE49-F238E27FC236}">
              <a16:creationId xmlns:a16="http://schemas.microsoft.com/office/drawing/2014/main" id="{64B41D63-BF1C-481D-B06C-F777A2DD66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62" name="Shape 3">
          <a:extLst>
            <a:ext uri="{FF2B5EF4-FFF2-40B4-BE49-F238E27FC236}">
              <a16:creationId xmlns:a16="http://schemas.microsoft.com/office/drawing/2014/main" id="{EC3ED915-C1EB-4E89-991A-ACB38C986F8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63" name="Shape 3">
          <a:extLst>
            <a:ext uri="{FF2B5EF4-FFF2-40B4-BE49-F238E27FC236}">
              <a16:creationId xmlns:a16="http://schemas.microsoft.com/office/drawing/2014/main" id="{1E34C57E-DFB9-49F8-8F13-D8A05AC7F4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64" name="Shape 3">
          <a:extLst>
            <a:ext uri="{FF2B5EF4-FFF2-40B4-BE49-F238E27FC236}">
              <a16:creationId xmlns:a16="http://schemas.microsoft.com/office/drawing/2014/main" id="{CDF87029-8531-471C-94D9-286CF952508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65" name="Shape 3">
          <a:extLst>
            <a:ext uri="{FF2B5EF4-FFF2-40B4-BE49-F238E27FC236}">
              <a16:creationId xmlns:a16="http://schemas.microsoft.com/office/drawing/2014/main" id="{C3E4967C-F9A7-4F30-B88B-FFCD7198B1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66" name="Shape 3">
          <a:extLst>
            <a:ext uri="{FF2B5EF4-FFF2-40B4-BE49-F238E27FC236}">
              <a16:creationId xmlns:a16="http://schemas.microsoft.com/office/drawing/2014/main" id="{86F4EB10-38ED-4607-B205-04BAF5978C2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67" name="Shape 3">
          <a:extLst>
            <a:ext uri="{FF2B5EF4-FFF2-40B4-BE49-F238E27FC236}">
              <a16:creationId xmlns:a16="http://schemas.microsoft.com/office/drawing/2014/main" id="{571DC796-4B00-49E7-9380-B97B35A209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68" name="Shape 3">
          <a:extLst>
            <a:ext uri="{FF2B5EF4-FFF2-40B4-BE49-F238E27FC236}">
              <a16:creationId xmlns:a16="http://schemas.microsoft.com/office/drawing/2014/main" id="{F7E98922-9ED5-4BDF-A132-3F2C91A578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69" name="Shape 3">
          <a:extLst>
            <a:ext uri="{FF2B5EF4-FFF2-40B4-BE49-F238E27FC236}">
              <a16:creationId xmlns:a16="http://schemas.microsoft.com/office/drawing/2014/main" id="{0291DEAB-9F6D-454E-8218-D25183ADC9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70" name="Shape 3">
          <a:extLst>
            <a:ext uri="{FF2B5EF4-FFF2-40B4-BE49-F238E27FC236}">
              <a16:creationId xmlns:a16="http://schemas.microsoft.com/office/drawing/2014/main" id="{5C809E0D-5431-4E37-93A5-AFF9307E09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71" name="Shape 3">
          <a:extLst>
            <a:ext uri="{FF2B5EF4-FFF2-40B4-BE49-F238E27FC236}">
              <a16:creationId xmlns:a16="http://schemas.microsoft.com/office/drawing/2014/main" id="{46A0BBBC-313F-4D72-B8A3-360B88F9817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72" name="Shape 3">
          <a:extLst>
            <a:ext uri="{FF2B5EF4-FFF2-40B4-BE49-F238E27FC236}">
              <a16:creationId xmlns:a16="http://schemas.microsoft.com/office/drawing/2014/main" id="{466B9CBF-A20E-46AB-A35F-321BB7CE53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73" name="Shape 3">
          <a:extLst>
            <a:ext uri="{FF2B5EF4-FFF2-40B4-BE49-F238E27FC236}">
              <a16:creationId xmlns:a16="http://schemas.microsoft.com/office/drawing/2014/main" id="{DD191F96-1C58-4C24-ACFD-BAB0FB7D8A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74" name="Shape 3">
          <a:extLst>
            <a:ext uri="{FF2B5EF4-FFF2-40B4-BE49-F238E27FC236}">
              <a16:creationId xmlns:a16="http://schemas.microsoft.com/office/drawing/2014/main" id="{794683AF-E34D-4ADD-9EB6-6CD1C2A09E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75" name="Shape 3">
          <a:extLst>
            <a:ext uri="{FF2B5EF4-FFF2-40B4-BE49-F238E27FC236}">
              <a16:creationId xmlns:a16="http://schemas.microsoft.com/office/drawing/2014/main" id="{BEF7EB32-AA0F-4F4F-A9AB-3C88974173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76" name="Shape 3">
          <a:extLst>
            <a:ext uri="{FF2B5EF4-FFF2-40B4-BE49-F238E27FC236}">
              <a16:creationId xmlns:a16="http://schemas.microsoft.com/office/drawing/2014/main" id="{3D960B99-1D1A-4523-8FC3-949294121B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77" name="Shape 3">
          <a:extLst>
            <a:ext uri="{FF2B5EF4-FFF2-40B4-BE49-F238E27FC236}">
              <a16:creationId xmlns:a16="http://schemas.microsoft.com/office/drawing/2014/main" id="{62DF2B83-F440-4FB1-A872-0C45575729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78" name="Shape 3">
          <a:extLst>
            <a:ext uri="{FF2B5EF4-FFF2-40B4-BE49-F238E27FC236}">
              <a16:creationId xmlns:a16="http://schemas.microsoft.com/office/drawing/2014/main" id="{0CF49447-CC09-4D0D-87B4-260B6670AC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79" name="Shape 3">
          <a:extLst>
            <a:ext uri="{FF2B5EF4-FFF2-40B4-BE49-F238E27FC236}">
              <a16:creationId xmlns:a16="http://schemas.microsoft.com/office/drawing/2014/main" id="{2503753A-565A-40A9-BD53-4958B930BE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80" name="Shape 3">
          <a:extLst>
            <a:ext uri="{FF2B5EF4-FFF2-40B4-BE49-F238E27FC236}">
              <a16:creationId xmlns:a16="http://schemas.microsoft.com/office/drawing/2014/main" id="{FF79AB68-D6A1-42CD-8692-45DA3F9859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81" name="Shape 3">
          <a:extLst>
            <a:ext uri="{FF2B5EF4-FFF2-40B4-BE49-F238E27FC236}">
              <a16:creationId xmlns:a16="http://schemas.microsoft.com/office/drawing/2014/main" id="{CD2E87A4-C5D4-4531-8C0E-30F049BACC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82" name="Shape 3">
          <a:extLst>
            <a:ext uri="{FF2B5EF4-FFF2-40B4-BE49-F238E27FC236}">
              <a16:creationId xmlns:a16="http://schemas.microsoft.com/office/drawing/2014/main" id="{A5683BC1-5C84-4898-9F24-C9921651A7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83" name="Shape 3">
          <a:extLst>
            <a:ext uri="{FF2B5EF4-FFF2-40B4-BE49-F238E27FC236}">
              <a16:creationId xmlns:a16="http://schemas.microsoft.com/office/drawing/2014/main" id="{665E627D-C0AE-4153-A677-D4B25D5219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84" name="Shape 3">
          <a:extLst>
            <a:ext uri="{FF2B5EF4-FFF2-40B4-BE49-F238E27FC236}">
              <a16:creationId xmlns:a16="http://schemas.microsoft.com/office/drawing/2014/main" id="{703283CE-6119-464D-BC3E-0AB1F6564A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85" name="Shape 3">
          <a:extLst>
            <a:ext uri="{FF2B5EF4-FFF2-40B4-BE49-F238E27FC236}">
              <a16:creationId xmlns:a16="http://schemas.microsoft.com/office/drawing/2014/main" id="{FF3ABF72-E083-4ADE-A69F-1453099897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86" name="Shape 3">
          <a:extLst>
            <a:ext uri="{FF2B5EF4-FFF2-40B4-BE49-F238E27FC236}">
              <a16:creationId xmlns:a16="http://schemas.microsoft.com/office/drawing/2014/main" id="{2F2DF8D5-9DF5-47AB-B117-ABF8D5D79A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87" name="Shape 3">
          <a:extLst>
            <a:ext uri="{FF2B5EF4-FFF2-40B4-BE49-F238E27FC236}">
              <a16:creationId xmlns:a16="http://schemas.microsoft.com/office/drawing/2014/main" id="{6EE5ABCA-359F-406D-88AD-BBC596E4E6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88" name="Shape 3">
          <a:extLst>
            <a:ext uri="{FF2B5EF4-FFF2-40B4-BE49-F238E27FC236}">
              <a16:creationId xmlns:a16="http://schemas.microsoft.com/office/drawing/2014/main" id="{3D75DE99-3DBC-4B60-97A0-D4285DB091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99</xdr:row>
      <xdr:rowOff>0</xdr:rowOff>
    </xdr:from>
    <xdr:ext cx="47625" cy="285750"/>
    <xdr:sp macro="" textlink="">
      <xdr:nvSpPr>
        <xdr:cNvPr id="3989" name="Shape 3">
          <a:extLst>
            <a:ext uri="{FF2B5EF4-FFF2-40B4-BE49-F238E27FC236}">
              <a16:creationId xmlns:a16="http://schemas.microsoft.com/office/drawing/2014/main" id="{4E096D24-5694-4555-9B60-673F8173B8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99</xdr:row>
      <xdr:rowOff>0</xdr:rowOff>
    </xdr:from>
    <xdr:ext cx="47625" cy="285750"/>
    <xdr:sp macro="" textlink="">
      <xdr:nvSpPr>
        <xdr:cNvPr id="3990" name="Shape 3">
          <a:extLst>
            <a:ext uri="{FF2B5EF4-FFF2-40B4-BE49-F238E27FC236}">
              <a16:creationId xmlns:a16="http://schemas.microsoft.com/office/drawing/2014/main" id="{0234074E-41EF-4526-A76F-C16A6F154D53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99</xdr:row>
      <xdr:rowOff>0</xdr:rowOff>
    </xdr:from>
    <xdr:ext cx="47625" cy="285750"/>
    <xdr:sp macro="" textlink="">
      <xdr:nvSpPr>
        <xdr:cNvPr id="3991" name="Shape 3">
          <a:extLst>
            <a:ext uri="{FF2B5EF4-FFF2-40B4-BE49-F238E27FC236}">
              <a16:creationId xmlns:a16="http://schemas.microsoft.com/office/drawing/2014/main" id="{DA9B7174-57EF-4BCD-B929-A8FACE5D120C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3992" name="Shape 3">
          <a:extLst>
            <a:ext uri="{FF2B5EF4-FFF2-40B4-BE49-F238E27FC236}">
              <a16:creationId xmlns:a16="http://schemas.microsoft.com/office/drawing/2014/main" id="{074D520C-B389-438C-BB1A-404BA52F56B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3993" name="Shape 3">
          <a:extLst>
            <a:ext uri="{FF2B5EF4-FFF2-40B4-BE49-F238E27FC236}">
              <a16:creationId xmlns:a16="http://schemas.microsoft.com/office/drawing/2014/main" id="{4B8FA2C6-0FE3-46E3-80D3-1CB61178B46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3994" name="Shape 3">
          <a:extLst>
            <a:ext uri="{FF2B5EF4-FFF2-40B4-BE49-F238E27FC236}">
              <a16:creationId xmlns:a16="http://schemas.microsoft.com/office/drawing/2014/main" id="{0C63D3CA-337C-4E76-ACF5-AD53987AB92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3995" name="Shape 3">
          <a:extLst>
            <a:ext uri="{FF2B5EF4-FFF2-40B4-BE49-F238E27FC236}">
              <a16:creationId xmlns:a16="http://schemas.microsoft.com/office/drawing/2014/main" id="{5495C4B5-4550-45F5-901B-DD92DF91954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3996" name="Shape 3">
          <a:extLst>
            <a:ext uri="{FF2B5EF4-FFF2-40B4-BE49-F238E27FC236}">
              <a16:creationId xmlns:a16="http://schemas.microsoft.com/office/drawing/2014/main" id="{2200E61A-1DE2-459E-B69D-7378D734512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3997" name="Shape 3">
          <a:extLst>
            <a:ext uri="{FF2B5EF4-FFF2-40B4-BE49-F238E27FC236}">
              <a16:creationId xmlns:a16="http://schemas.microsoft.com/office/drawing/2014/main" id="{6AE68084-7A6F-41B1-9834-71B572B1CC2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3998" name="Shape 3">
          <a:extLst>
            <a:ext uri="{FF2B5EF4-FFF2-40B4-BE49-F238E27FC236}">
              <a16:creationId xmlns:a16="http://schemas.microsoft.com/office/drawing/2014/main" id="{4101DBCD-6DC9-4707-9180-F070729A0EB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3999" name="Shape 3">
          <a:extLst>
            <a:ext uri="{FF2B5EF4-FFF2-40B4-BE49-F238E27FC236}">
              <a16:creationId xmlns:a16="http://schemas.microsoft.com/office/drawing/2014/main" id="{33D299BC-BCCF-4700-AFC6-51ED4F37336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00" name="Shape 3">
          <a:extLst>
            <a:ext uri="{FF2B5EF4-FFF2-40B4-BE49-F238E27FC236}">
              <a16:creationId xmlns:a16="http://schemas.microsoft.com/office/drawing/2014/main" id="{F828A636-C6F3-47E3-8513-9EB6285A842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01" name="Shape 3">
          <a:extLst>
            <a:ext uri="{FF2B5EF4-FFF2-40B4-BE49-F238E27FC236}">
              <a16:creationId xmlns:a16="http://schemas.microsoft.com/office/drawing/2014/main" id="{26859F9F-B4FF-4A21-8F27-B1E75D98CF1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02" name="Shape 3">
          <a:extLst>
            <a:ext uri="{FF2B5EF4-FFF2-40B4-BE49-F238E27FC236}">
              <a16:creationId xmlns:a16="http://schemas.microsoft.com/office/drawing/2014/main" id="{CFE665E7-7C05-4641-98FE-831E1B82BBB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03" name="Shape 3">
          <a:extLst>
            <a:ext uri="{FF2B5EF4-FFF2-40B4-BE49-F238E27FC236}">
              <a16:creationId xmlns:a16="http://schemas.microsoft.com/office/drawing/2014/main" id="{C4B16B27-B20C-4953-90DC-C69C91CFF83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04" name="Shape 3">
          <a:extLst>
            <a:ext uri="{FF2B5EF4-FFF2-40B4-BE49-F238E27FC236}">
              <a16:creationId xmlns:a16="http://schemas.microsoft.com/office/drawing/2014/main" id="{CEBF4F94-FD5A-4916-AAE9-C7D3DD23B38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05" name="Shape 3">
          <a:extLst>
            <a:ext uri="{FF2B5EF4-FFF2-40B4-BE49-F238E27FC236}">
              <a16:creationId xmlns:a16="http://schemas.microsoft.com/office/drawing/2014/main" id="{2FFE0AF6-5AC8-43B0-B9A4-405A2BE49C8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06" name="Shape 3">
          <a:extLst>
            <a:ext uri="{FF2B5EF4-FFF2-40B4-BE49-F238E27FC236}">
              <a16:creationId xmlns:a16="http://schemas.microsoft.com/office/drawing/2014/main" id="{295F22FA-1E5A-4A8A-931D-43214F80E95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07" name="Shape 3">
          <a:extLst>
            <a:ext uri="{FF2B5EF4-FFF2-40B4-BE49-F238E27FC236}">
              <a16:creationId xmlns:a16="http://schemas.microsoft.com/office/drawing/2014/main" id="{9E0E1A4B-4BF5-42B9-B33E-3A27BA7B655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08" name="Shape 3">
          <a:extLst>
            <a:ext uri="{FF2B5EF4-FFF2-40B4-BE49-F238E27FC236}">
              <a16:creationId xmlns:a16="http://schemas.microsoft.com/office/drawing/2014/main" id="{75267348-2701-4211-93F6-B75B97796D4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09" name="Shape 3">
          <a:extLst>
            <a:ext uri="{FF2B5EF4-FFF2-40B4-BE49-F238E27FC236}">
              <a16:creationId xmlns:a16="http://schemas.microsoft.com/office/drawing/2014/main" id="{105D697A-1E56-4796-A58D-327CFCA8129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10" name="Shape 3">
          <a:extLst>
            <a:ext uri="{FF2B5EF4-FFF2-40B4-BE49-F238E27FC236}">
              <a16:creationId xmlns:a16="http://schemas.microsoft.com/office/drawing/2014/main" id="{5083426F-B11F-402A-81CB-E4A9EA90156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11" name="Shape 3">
          <a:extLst>
            <a:ext uri="{FF2B5EF4-FFF2-40B4-BE49-F238E27FC236}">
              <a16:creationId xmlns:a16="http://schemas.microsoft.com/office/drawing/2014/main" id="{E181E1C4-CAEA-44F7-BAAF-2C888817225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12" name="Shape 3">
          <a:extLst>
            <a:ext uri="{FF2B5EF4-FFF2-40B4-BE49-F238E27FC236}">
              <a16:creationId xmlns:a16="http://schemas.microsoft.com/office/drawing/2014/main" id="{F788D531-11DA-4809-A95D-34E7F34FB8D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13" name="Shape 3">
          <a:extLst>
            <a:ext uri="{FF2B5EF4-FFF2-40B4-BE49-F238E27FC236}">
              <a16:creationId xmlns:a16="http://schemas.microsoft.com/office/drawing/2014/main" id="{E17E9ABA-C085-4FC8-B2FB-3B535D7D150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14" name="Shape 3">
          <a:extLst>
            <a:ext uri="{FF2B5EF4-FFF2-40B4-BE49-F238E27FC236}">
              <a16:creationId xmlns:a16="http://schemas.microsoft.com/office/drawing/2014/main" id="{A61E5B54-443A-4C2D-916D-D3CF0FEF37C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15" name="Shape 3">
          <a:extLst>
            <a:ext uri="{FF2B5EF4-FFF2-40B4-BE49-F238E27FC236}">
              <a16:creationId xmlns:a16="http://schemas.microsoft.com/office/drawing/2014/main" id="{0B10D8D1-2E20-4A6A-A592-E42535E07DC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16" name="Shape 3">
          <a:extLst>
            <a:ext uri="{FF2B5EF4-FFF2-40B4-BE49-F238E27FC236}">
              <a16:creationId xmlns:a16="http://schemas.microsoft.com/office/drawing/2014/main" id="{336E5ABE-494D-41D4-9B7B-1A28CAB883A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17" name="Shape 3">
          <a:extLst>
            <a:ext uri="{FF2B5EF4-FFF2-40B4-BE49-F238E27FC236}">
              <a16:creationId xmlns:a16="http://schemas.microsoft.com/office/drawing/2014/main" id="{D18DDCB5-8776-4B0E-96D5-4A73D5E28F8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18" name="Shape 3">
          <a:extLst>
            <a:ext uri="{FF2B5EF4-FFF2-40B4-BE49-F238E27FC236}">
              <a16:creationId xmlns:a16="http://schemas.microsoft.com/office/drawing/2014/main" id="{EACE396C-93F4-4058-8BBF-1CB9EDE17D0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19" name="Shape 3">
          <a:extLst>
            <a:ext uri="{FF2B5EF4-FFF2-40B4-BE49-F238E27FC236}">
              <a16:creationId xmlns:a16="http://schemas.microsoft.com/office/drawing/2014/main" id="{B770E956-3740-4A2A-B8E8-551F013E7BC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20" name="Shape 3">
          <a:extLst>
            <a:ext uri="{FF2B5EF4-FFF2-40B4-BE49-F238E27FC236}">
              <a16:creationId xmlns:a16="http://schemas.microsoft.com/office/drawing/2014/main" id="{15DC6DC8-B148-4095-8C4F-DD0FE8978AA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21" name="Shape 3">
          <a:extLst>
            <a:ext uri="{FF2B5EF4-FFF2-40B4-BE49-F238E27FC236}">
              <a16:creationId xmlns:a16="http://schemas.microsoft.com/office/drawing/2014/main" id="{C0D83D47-CA63-4608-9D1A-7C5F91C87CC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22" name="Shape 3">
          <a:extLst>
            <a:ext uri="{FF2B5EF4-FFF2-40B4-BE49-F238E27FC236}">
              <a16:creationId xmlns:a16="http://schemas.microsoft.com/office/drawing/2014/main" id="{416E1E57-6537-4B6B-8DEB-42CFCA38398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23" name="Shape 3">
          <a:extLst>
            <a:ext uri="{FF2B5EF4-FFF2-40B4-BE49-F238E27FC236}">
              <a16:creationId xmlns:a16="http://schemas.microsoft.com/office/drawing/2014/main" id="{F70C913D-AC40-4EE5-A4AD-1DC421A1BA9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24" name="Shape 3">
          <a:extLst>
            <a:ext uri="{FF2B5EF4-FFF2-40B4-BE49-F238E27FC236}">
              <a16:creationId xmlns:a16="http://schemas.microsoft.com/office/drawing/2014/main" id="{6DDAF313-B6EE-4498-8AB7-FA9C3136E80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25" name="Shape 3">
          <a:extLst>
            <a:ext uri="{FF2B5EF4-FFF2-40B4-BE49-F238E27FC236}">
              <a16:creationId xmlns:a16="http://schemas.microsoft.com/office/drawing/2014/main" id="{E32F23A2-1B2B-408E-8B1C-7B62855E191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26" name="Shape 3">
          <a:extLst>
            <a:ext uri="{FF2B5EF4-FFF2-40B4-BE49-F238E27FC236}">
              <a16:creationId xmlns:a16="http://schemas.microsoft.com/office/drawing/2014/main" id="{160C0AE9-826B-4F9E-B5CF-27973F39A3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27" name="Shape 3">
          <a:extLst>
            <a:ext uri="{FF2B5EF4-FFF2-40B4-BE49-F238E27FC236}">
              <a16:creationId xmlns:a16="http://schemas.microsoft.com/office/drawing/2014/main" id="{60EC9922-FA0E-431C-807A-7348A13A56F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28" name="Shape 3">
          <a:extLst>
            <a:ext uri="{FF2B5EF4-FFF2-40B4-BE49-F238E27FC236}">
              <a16:creationId xmlns:a16="http://schemas.microsoft.com/office/drawing/2014/main" id="{04CB8F7C-52B2-4DF7-A546-99E5CEAC189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29" name="Shape 3">
          <a:extLst>
            <a:ext uri="{FF2B5EF4-FFF2-40B4-BE49-F238E27FC236}">
              <a16:creationId xmlns:a16="http://schemas.microsoft.com/office/drawing/2014/main" id="{FA098FA0-45B6-4E38-9B9E-F9E98A90DDD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30" name="Shape 3">
          <a:extLst>
            <a:ext uri="{FF2B5EF4-FFF2-40B4-BE49-F238E27FC236}">
              <a16:creationId xmlns:a16="http://schemas.microsoft.com/office/drawing/2014/main" id="{126F9ABE-9877-49CC-A2F3-3A9DDE786D7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31" name="Shape 3">
          <a:extLst>
            <a:ext uri="{FF2B5EF4-FFF2-40B4-BE49-F238E27FC236}">
              <a16:creationId xmlns:a16="http://schemas.microsoft.com/office/drawing/2014/main" id="{70A8E912-B367-4EF4-9433-223A1FABCCE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32" name="Shape 3">
          <a:extLst>
            <a:ext uri="{FF2B5EF4-FFF2-40B4-BE49-F238E27FC236}">
              <a16:creationId xmlns:a16="http://schemas.microsoft.com/office/drawing/2014/main" id="{2F52629A-B62C-46ED-88ED-229430F7563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33" name="Shape 3">
          <a:extLst>
            <a:ext uri="{FF2B5EF4-FFF2-40B4-BE49-F238E27FC236}">
              <a16:creationId xmlns:a16="http://schemas.microsoft.com/office/drawing/2014/main" id="{2E42246D-B8C0-4F42-BAF4-EEDD605DB55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34" name="Shape 3">
          <a:extLst>
            <a:ext uri="{FF2B5EF4-FFF2-40B4-BE49-F238E27FC236}">
              <a16:creationId xmlns:a16="http://schemas.microsoft.com/office/drawing/2014/main" id="{498E4C72-707B-4656-A25B-7283CBABE74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35" name="Shape 3">
          <a:extLst>
            <a:ext uri="{FF2B5EF4-FFF2-40B4-BE49-F238E27FC236}">
              <a16:creationId xmlns:a16="http://schemas.microsoft.com/office/drawing/2014/main" id="{B28A7E4F-5905-42CB-85A3-64A397A36AA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36" name="Shape 3">
          <a:extLst>
            <a:ext uri="{FF2B5EF4-FFF2-40B4-BE49-F238E27FC236}">
              <a16:creationId xmlns:a16="http://schemas.microsoft.com/office/drawing/2014/main" id="{5DF49ACE-7DB7-44E2-A35B-A37D881E24A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37" name="Shape 3">
          <a:extLst>
            <a:ext uri="{FF2B5EF4-FFF2-40B4-BE49-F238E27FC236}">
              <a16:creationId xmlns:a16="http://schemas.microsoft.com/office/drawing/2014/main" id="{0BEFC8FD-3C8C-43D0-ADEE-C6836154CB1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38" name="Shape 3">
          <a:extLst>
            <a:ext uri="{FF2B5EF4-FFF2-40B4-BE49-F238E27FC236}">
              <a16:creationId xmlns:a16="http://schemas.microsoft.com/office/drawing/2014/main" id="{221801D3-3982-47D3-80D5-422F132A3CD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39" name="Shape 3">
          <a:extLst>
            <a:ext uri="{FF2B5EF4-FFF2-40B4-BE49-F238E27FC236}">
              <a16:creationId xmlns:a16="http://schemas.microsoft.com/office/drawing/2014/main" id="{7DD90F6F-9E88-4B30-8532-D9CC1582EAB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40" name="Shape 3">
          <a:extLst>
            <a:ext uri="{FF2B5EF4-FFF2-40B4-BE49-F238E27FC236}">
              <a16:creationId xmlns:a16="http://schemas.microsoft.com/office/drawing/2014/main" id="{D7FCBC07-9520-4209-893C-7D2DDEB9F92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41" name="Shape 3">
          <a:extLst>
            <a:ext uri="{FF2B5EF4-FFF2-40B4-BE49-F238E27FC236}">
              <a16:creationId xmlns:a16="http://schemas.microsoft.com/office/drawing/2014/main" id="{E9D6549A-8210-427A-B437-00DC602C26B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42" name="Shape 3">
          <a:extLst>
            <a:ext uri="{FF2B5EF4-FFF2-40B4-BE49-F238E27FC236}">
              <a16:creationId xmlns:a16="http://schemas.microsoft.com/office/drawing/2014/main" id="{AF640615-E5A4-44BC-89A0-7C4FE5E9E77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43" name="Shape 3">
          <a:extLst>
            <a:ext uri="{FF2B5EF4-FFF2-40B4-BE49-F238E27FC236}">
              <a16:creationId xmlns:a16="http://schemas.microsoft.com/office/drawing/2014/main" id="{82195B4C-78CF-40B4-AC03-2E8459E4B35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44" name="Shape 3">
          <a:extLst>
            <a:ext uri="{FF2B5EF4-FFF2-40B4-BE49-F238E27FC236}">
              <a16:creationId xmlns:a16="http://schemas.microsoft.com/office/drawing/2014/main" id="{2061147A-09E2-499A-AB3C-E48983AF8AF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45" name="Shape 3">
          <a:extLst>
            <a:ext uri="{FF2B5EF4-FFF2-40B4-BE49-F238E27FC236}">
              <a16:creationId xmlns:a16="http://schemas.microsoft.com/office/drawing/2014/main" id="{D49D04C5-0494-46F3-9253-C00FEFFD6D8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46" name="Shape 3">
          <a:extLst>
            <a:ext uri="{FF2B5EF4-FFF2-40B4-BE49-F238E27FC236}">
              <a16:creationId xmlns:a16="http://schemas.microsoft.com/office/drawing/2014/main" id="{53D225B5-57E7-47A1-A4B5-CED2C3C4DC7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47" name="Shape 3">
          <a:extLst>
            <a:ext uri="{FF2B5EF4-FFF2-40B4-BE49-F238E27FC236}">
              <a16:creationId xmlns:a16="http://schemas.microsoft.com/office/drawing/2014/main" id="{B564F847-4B31-4045-8D82-8D264BDD822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48" name="Shape 3">
          <a:extLst>
            <a:ext uri="{FF2B5EF4-FFF2-40B4-BE49-F238E27FC236}">
              <a16:creationId xmlns:a16="http://schemas.microsoft.com/office/drawing/2014/main" id="{8FE9FE29-B57B-473C-A02C-1CE2C46AB5E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49" name="Shape 3">
          <a:extLst>
            <a:ext uri="{FF2B5EF4-FFF2-40B4-BE49-F238E27FC236}">
              <a16:creationId xmlns:a16="http://schemas.microsoft.com/office/drawing/2014/main" id="{E4A3B1E8-1E2E-421E-B15A-95E2B058451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50" name="Shape 3">
          <a:extLst>
            <a:ext uri="{FF2B5EF4-FFF2-40B4-BE49-F238E27FC236}">
              <a16:creationId xmlns:a16="http://schemas.microsoft.com/office/drawing/2014/main" id="{5F7B556B-E6AE-4713-B96D-B91101EFF97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51" name="Shape 3">
          <a:extLst>
            <a:ext uri="{FF2B5EF4-FFF2-40B4-BE49-F238E27FC236}">
              <a16:creationId xmlns:a16="http://schemas.microsoft.com/office/drawing/2014/main" id="{75387E6C-0E0D-410A-8F28-1B961850176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52" name="Shape 3">
          <a:extLst>
            <a:ext uri="{FF2B5EF4-FFF2-40B4-BE49-F238E27FC236}">
              <a16:creationId xmlns:a16="http://schemas.microsoft.com/office/drawing/2014/main" id="{BA7C8661-7617-48E4-A395-E0B3B7448E0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53" name="Shape 3">
          <a:extLst>
            <a:ext uri="{FF2B5EF4-FFF2-40B4-BE49-F238E27FC236}">
              <a16:creationId xmlns:a16="http://schemas.microsoft.com/office/drawing/2014/main" id="{2DE106F0-81E1-4D35-8340-2F1CE662B95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54" name="Shape 3">
          <a:extLst>
            <a:ext uri="{FF2B5EF4-FFF2-40B4-BE49-F238E27FC236}">
              <a16:creationId xmlns:a16="http://schemas.microsoft.com/office/drawing/2014/main" id="{FE8AA141-F0C5-4106-8A95-E43A9E00F2B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55" name="Shape 3">
          <a:extLst>
            <a:ext uri="{FF2B5EF4-FFF2-40B4-BE49-F238E27FC236}">
              <a16:creationId xmlns:a16="http://schemas.microsoft.com/office/drawing/2014/main" id="{CD4D1C6D-E0D0-415C-8FC7-F5F91D224C7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56" name="Shape 3">
          <a:extLst>
            <a:ext uri="{FF2B5EF4-FFF2-40B4-BE49-F238E27FC236}">
              <a16:creationId xmlns:a16="http://schemas.microsoft.com/office/drawing/2014/main" id="{3F26748C-94BE-4CA0-B1EF-EE87C4A105B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57" name="Shape 3">
          <a:extLst>
            <a:ext uri="{FF2B5EF4-FFF2-40B4-BE49-F238E27FC236}">
              <a16:creationId xmlns:a16="http://schemas.microsoft.com/office/drawing/2014/main" id="{CD9F49C6-6FD1-48F1-8705-CE7681F30CA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58" name="Shape 3">
          <a:extLst>
            <a:ext uri="{FF2B5EF4-FFF2-40B4-BE49-F238E27FC236}">
              <a16:creationId xmlns:a16="http://schemas.microsoft.com/office/drawing/2014/main" id="{DBC632DF-C9EF-4A4C-BE80-7FF8240B6D6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59" name="Shape 3">
          <a:extLst>
            <a:ext uri="{FF2B5EF4-FFF2-40B4-BE49-F238E27FC236}">
              <a16:creationId xmlns:a16="http://schemas.microsoft.com/office/drawing/2014/main" id="{3939396C-DF19-4EE1-994E-C40FBCAEDE5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60" name="Shape 3">
          <a:extLst>
            <a:ext uri="{FF2B5EF4-FFF2-40B4-BE49-F238E27FC236}">
              <a16:creationId xmlns:a16="http://schemas.microsoft.com/office/drawing/2014/main" id="{ED3CB239-EB2A-403A-9904-92D20B1E2E8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61" name="Shape 3">
          <a:extLst>
            <a:ext uri="{FF2B5EF4-FFF2-40B4-BE49-F238E27FC236}">
              <a16:creationId xmlns:a16="http://schemas.microsoft.com/office/drawing/2014/main" id="{3C437907-D1C3-4F79-B7EF-59BFEF1E5DC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62" name="Shape 3">
          <a:extLst>
            <a:ext uri="{FF2B5EF4-FFF2-40B4-BE49-F238E27FC236}">
              <a16:creationId xmlns:a16="http://schemas.microsoft.com/office/drawing/2014/main" id="{B9ED8E32-915F-4A65-B468-5E5672363A3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63" name="Shape 3">
          <a:extLst>
            <a:ext uri="{FF2B5EF4-FFF2-40B4-BE49-F238E27FC236}">
              <a16:creationId xmlns:a16="http://schemas.microsoft.com/office/drawing/2014/main" id="{E2466540-E981-4CB5-A4FB-6EA6A66BE69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64" name="Shape 3">
          <a:extLst>
            <a:ext uri="{FF2B5EF4-FFF2-40B4-BE49-F238E27FC236}">
              <a16:creationId xmlns:a16="http://schemas.microsoft.com/office/drawing/2014/main" id="{5BADC5A4-3993-4929-A3DB-83EA006CBCE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65" name="Shape 3">
          <a:extLst>
            <a:ext uri="{FF2B5EF4-FFF2-40B4-BE49-F238E27FC236}">
              <a16:creationId xmlns:a16="http://schemas.microsoft.com/office/drawing/2014/main" id="{FB34B6C7-3B2C-4753-B3F2-86AA3B64324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66" name="Shape 3">
          <a:extLst>
            <a:ext uri="{FF2B5EF4-FFF2-40B4-BE49-F238E27FC236}">
              <a16:creationId xmlns:a16="http://schemas.microsoft.com/office/drawing/2014/main" id="{0BF3B69A-8266-4FF5-97BB-82D87C3FDDB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67" name="Shape 3">
          <a:extLst>
            <a:ext uri="{FF2B5EF4-FFF2-40B4-BE49-F238E27FC236}">
              <a16:creationId xmlns:a16="http://schemas.microsoft.com/office/drawing/2014/main" id="{10307B5C-13BF-4E76-A97E-94A649C889A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68" name="Shape 3">
          <a:extLst>
            <a:ext uri="{FF2B5EF4-FFF2-40B4-BE49-F238E27FC236}">
              <a16:creationId xmlns:a16="http://schemas.microsoft.com/office/drawing/2014/main" id="{B66B0F37-FFF5-4B36-8172-925D9F1CD76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69" name="Shape 3">
          <a:extLst>
            <a:ext uri="{FF2B5EF4-FFF2-40B4-BE49-F238E27FC236}">
              <a16:creationId xmlns:a16="http://schemas.microsoft.com/office/drawing/2014/main" id="{81458A20-D3F2-4EB6-94E5-19FAC7BB52A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70" name="Shape 3">
          <a:extLst>
            <a:ext uri="{FF2B5EF4-FFF2-40B4-BE49-F238E27FC236}">
              <a16:creationId xmlns:a16="http://schemas.microsoft.com/office/drawing/2014/main" id="{E5C395AE-EDF9-4AFC-AD55-0B5051C87A9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71" name="Shape 3">
          <a:extLst>
            <a:ext uri="{FF2B5EF4-FFF2-40B4-BE49-F238E27FC236}">
              <a16:creationId xmlns:a16="http://schemas.microsoft.com/office/drawing/2014/main" id="{80A38B0A-3F76-4EBE-AC23-F2B9936C2B6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72" name="Shape 3">
          <a:extLst>
            <a:ext uri="{FF2B5EF4-FFF2-40B4-BE49-F238E27FC236}">
              <a16:creationId xmlns:a16="http://schemas.microsoft.com/office/drawing/2014/main" id="{6864082B-7718-451E-8FCE-3E1A7FD7C44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73" name="Shape 3">
          <a:extLst>
            <a:ext uri="{FF2B5EF4-FFF2-40B4-BE49-F238E27FC236}">
              <a16:creationId xmlns:a16="http://schemas.microsoft.com/office/drawing/2014/main" id="{AFBA3968-ACE4-4570-8D32-F049C36B749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74" name="Shape 3">
          <a:extLst>
            <a:ext uri="{FF2B5EF4-FFF2-40B4-BE49-F238E27FC236}">
              <a16:creationId xmlns:a16="http://schemas.microsoft.com/office/drawing/2014/main" id="{7F001EA4-FB8F-4AA6-8000-801C30A0E9E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75" name="Shape 3">
          <a:extLst>
            <a:ext uri="{FF2B5EF4-FFF2-40B4-BE49-F238E27FC236}">
              <a16:creationId xmlns:a16="http://schemas.microsoft.com/office/drawing/2014/main" id="{5F3C0429-594A-4800-B105-543E3C4C788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76" name="Shape 3">
          <a:extLst>
            <a:ext uri="{FF2B5EF4-FFF2-40B4-BE49-F238E27FC236}">
              <a16:creationId xmlns:a16="http://schemas.microsoft.com/office/drawing/2014/main" id="{6E866C72-CE46-4253-AF8A-5075ADA9F30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100</xdr:row>
      <xdr:rowOff>0</xdr:rowOff>
    </xdr:from>
    <xdr:ext cx="47625" cy="285750"/>
    <xdr:sp macro="" textlink="">
      <xdr:nvSpPr>
        <xdr:cNvPr id="4077" name="Shape 3">
          <a:extLst>
            <a:ext uri="{FF2B5EF4-FFF2-40B4-BE49-F238E27FC236}">
              <a16:creationId xmlns:a16="http://schemas.microsoft.com/office/drawing/2014/main" id="{0D996B4E-5434-41C0-BFF1-0B086F96B1D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100</xdr:row>
      <xdr:rowOff>0</xdr:rowOff>
    </xdr:from>
    <xdr:ext cx="47625" cy="285750"/>
    <xdr:sp macro="" textlink="">
      <xdr:nvSpPr>
        <xdr:cNvPr id="4078" name="Shape 3">
          <a:extLst>
            <a:ext uri="{FF2B5EF4-FFF2-40B4-BE49-F238E27FC236}">
              <a16:creationId xmlns:a16="http://schemas.microsoft.com/office/drawing/2014/main" id="{DA91662E-6E5C-4D61-9F21-A36348087247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100</xdr:row>
      <xdr:rowOff>0</xdr:rowOff>
    </xdr:from>
    <xdr:ext cx="47625" cy="285750"/>
    <xdr:sp macro="" textlink="">
      <xdr:nvSpPr>
        <xdr:cNvPr id="4079" name="Shape 3">
          <a:extLst>
            <a:ext uri="{FF2B5EF4-FFF2-40B4-BE49-F238E27FC236}">
              <a16:creationId xmlns:a16="http://schemas.microsoft.com/office/drawing/2014/main" id="{1C669688-1C13-485F-93CC-F1DCB465EB90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80" name="Shape 3">
          <a:extLst>
            <a:ext uri="{FF2B5EF4-FFF2-40B4-BE49-F238E27FC236}">
              <a16:creationId xmlns:a16="http://schemas.microsoft.com/office/drawing/2014/main" id="{D3D86404-A91E-4776-AD08-795B302BEE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81" name="Shape 3">
          <a:extLst>
            <a:ext uri="{FF2B5EF4-FFF2-40B4-BE49-F238E27FC236}">
              <a16:creationId xmlns:a16="http://schemas.microsoft.com/office/drawing/2014/main" id="{E8CAEA6A-E7E2-464A-8584-1899D75A42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82" name="Shape 3">
          <a:extLst>
            <a:ext uri="{FF2B5EF4-FFF2-40B4-BE49-F238E27FC236}">
              <a16:creationId xmlns:a16="http://schemas.microsoft.com/office/drawing/2014/main" id="{19B98E6E-D2CC-4680-8820-4F66626A6D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83" name="Shape 3">
          <a:extLst>
            <a:ext uri="{FF2B5EF4-FFF2-40B4-BE49-F238E27FC236}">
              <a16:creationId xmlns:a16="http://schemas.microsoft.com/office/drawing/2014/main" id="{4AEE12B5-8161-46AA-ADCF-A94EBA0CC5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84" name="Shape 3">
          <a:extLst>
            <a:ext uri="{FF2B5EF4-FFF2-40B4-BE49-F238E27FC236}">
              <a16:creationId xmlns:a16="http://schemas.microsoft.com/office/drawing/2014/main" id="{934EF8EB-6D8C-4BE4-8C81-ACA412AA1F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85" name="Shape 3">
          <a:extLst>
            <a:ext uri="{FF2B5EF4-FFF2-40B4-BE49-F238E27FC236}">
              <a16:creationId xmlns:a16="http://schemas.microsoft.com/office/drawing/2014/main" id="{0BCD7B9C-DB3D-4238-8C9F-7B145E0B36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86" name="Shape 3">
          <a:extLst>
            <a:ext uri="{FF2B5EF4-FFF2-40B4-BE49-F238E27FC236}">
              <a16:creationId xmlns:a16="http://schemas.microsoft.com/office/drawing/2014/main" id="{8EC040AA-00B7-4DB1-82FB-AB8970D87E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87" name="Shape 3">
          <a:extLst>
            <a:ext uri="{FF2B5EF4-FFF2-40B4-BE49-F238E27FC236}">
              <a16:creationId xmlns:a16="http://schemas.microsoft.com/office/drawing/2014/main" id="{F4CEC77B-0080-4B48-A3DC-83E4C77F35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88" name="Shape 3">
          <a:extLst>
            <a:ext uri="{FF2B5EF4-FFF2-40B4-BE49-F238E27FC236}">
              <a16:creationId xmlns:a16="http://schemas.microsoft.com/office/drawing/2014/main" id="{B2FC9C88-BC47-438D-8BDA-1FF8FA50C5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89" name="Shape 3">
          <a:extLst>
            <a:ext uri="{FF2B5EF4-FFF2-40B4-BE49-F238E27FC236}">
              <a16:creationId xmlns:a16="http://schemas.microsoft.com/office/drawing/2014/main" id="{8C3064B7-E3F3-4784-8A2B-03D1379E5D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90" name="Shape 3">
          <a:extLst>
            <a:ext uri="{FF2B5EF4-FFF2-40B4-BE49-F238E27FC236}">
              <a16:creationId xmlns:a16="http://schemas.microsoft.com/office/drawing/2014/main" id="{6BD99931-CB8D-41E4-8C9B-CE6134E076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91" name="Shape 3">
          <a:extLst>
            <a:ext uri="{FF2B5EF4-FFF2-40B4-BE49-F238E27FC236}">
              <a16:creationId xmlns:a16="http://schemas.microsoft.com/office/drawing/2014/main" id="{3DAEE6ED-3DD3-4FEB-A08E-5F6A11E7F8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92" name="Shape 3">
          <a:extLst>
            <a:ext uri="{FF2B5EF4-FFF2-40B4-BE49-F238E27FC236}">
              <a16:creationId xmlns:a16="http://schemas.microsoft.com/office/drawing/2014/main" id="{4827D66C-BF65-495F-9053-E6084BD34DD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93" name="Shape 3">
          <a:extLst>
            <a:ext uri="{FF2B5EF4-FFF2-40B4-BE49-F238E27FC236}">
              <a16:creationId xmlns:a16="http://schemas.microsoft.com/office/drawing/2014/main" id="{19A79B9C-ADDB-4205-B59A-A98283E24B6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94" name="Shape 3">
          <a:extLst>
            <a:ext uri="{FF2B5EF4-FFF2-40B4-BE49-F238E27FC236}">
              <a16:creationId xmlns:a16="http://schemas.microsoft.com/office/drawing/2014/main" id="{184131B4-7F03-45F1-9A01-830EA66C0E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95" name="Shape 3">
          <a:extLst>
            <a:ext uri="{FF2B5EF4-FFF2-40B4-BE49-F238E27FC236}">
              <a16:creationId xmlns:a16="http://schemas.microsoft.com/office/drawing/2014/main" id="{FAC6AE42-10BF-4C6A-97A5-8B24B49025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96" name="Shape 3">
          <a:extLst>
            <a:ext uri="{FF2B5EF4-FFF2-40B4-BE49-F238E27FC236}">
              <a16:creationId xmlns:a16="http://schemas.microsoft.com/office/drawing/2014/main" id="{014B7D88-3DC8-4EFC-A999-EDB2BB5635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97" name="Shape 3">
          <a:extLst>
            <a:ext uri="{FF2B5EF4-FFF2-40B4-BE49-F238E27FC236}">
              <a16:creationId xmlns:a16="http://schemas.microsoft.com/office/drawing/2014/main" id="{C4DB4B9B-212F-43E1-BC5B-DACC09785E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98" name="Shape 3">
          <a:extLst>
            <a:ext uri="{FF2B5EF4-FFF2-40B4-BE49-F238E27FC236}">
              <a16:creationId xmlns:a16="http://schemas.microsoft.com/office/drawing/2014/main" id="{0D6A2CBC-FEF7-4EB4-94A4-58F546DCFA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099" name="Shape 3">
          <a:extLst>
            <a:ext uri="{FF2B5EF4-FFF2-40B4-BE49-F238E27FC236}">
              <a16:creationId xmlns:a16="http://schemas.microsoft.com/office/drawing/2014/main" id="{685F4409-BA4B-417A-884B-108DC2C742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00" name="Shape 3">
          <a:extLst>
            <a:ext uri="{FF2B5EF4-FFF2-40B4-BE49-F238E27FC236}">
              <a16:creationId xmlns:a16="http://schemas.microsoft.com/office/drawing/2014/main" id="{317F10A7-FA8B-49A6-8C90-6C20D940CD8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01" name="Shape 3">
          <a:extLst>
            <a:ext uri="{FF2B5EF4-FFF2-40B4-BE49-F238E27FC236}">
              <a16:creationId xmlns:a16="http://schemas.microsoft.com/office/drawing/2014/main" id="{D6ADE0D0-92C0-406C-A7AD-9124B2A89F4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02" name="Shape 3">
          <a:extLst>
            <a:ext uri="{FF2B5EF4-FFF2-40B4-BE49-F238E27FC236}">
              <a16:creationId xmlns:a16="http://schemas.microsoft.com/office/drawing/2014/main" id="{C016E804-D93C-4E7B-BF22-491E7A3FEF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03" name="Shape 3">
          <a:extLst>
            <a:ext uri="{FF2B5EF4-FFF2-40B4-BE49-F238E27FC236}">
              <a16:creationId xmlns:a16="http://schemas.microsoft.com/office/drawing/2014/main" id="{02AA9D9A-5B76-4419-B030-BCB05CE119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04" name="Shape 3">
          <a:extLst>
            <a:ext uri="{FF2B5EF4-FFF2-40B4-BE49-F238E27FC236}">
              <a16:creationId xmlns:a16="http://schemas.microsoft.com/office/drawing/2014/main" id="{514CC81F-83CA-4823-9E55-17E696951C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05" name="Shape 3">
          <a:extLst>
            <a:ext uri="{FF2B5EF4-FFF2-40B4-BE49-F238E27FC236}">
              <a16:creationId xmlns:a16="http://schemas.microsoft.com/office/drawing/2014/main" id="{BDE3CECB-832D-4F16-9C96-C0B0BB300D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06" name="Shape 3">
          <a:extLst>
            <a:ext uri="{FF2B5EF4-FFF2-40B4-BE49-F238E27FC236}">
              <a16:creationId xmlns:a16="http://schemas.microsoft.com/office/drawing/2014/main" id="{9C7ED164-8F8D-4DCC-BAEF-2C4EAB6245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07" name="Shape 3">
          <a:extLst>
            <a:ext uri="{FF2B5EF4-FFF2-40B4-BE49-F238E27FC236}">
              <a16:creationId xmlns:a16="http://schemas.microsoft.com/office/drawing/2014/main" id="{5A77FF02-D50E-444C-A324-F033D2D3DA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08" name="Shape 3">
          <a:extLst>
            <a:ext uri="{FF2B5EF4-FFF2-40B4-BE49-F238E27FC236}">
              <a16:creationId xmlns:a16="http://schemas.microsoft.com/office/drawing/2014/main" id="{CC6DDF39-B8C3-4E02-9A07-8405906020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09" name="Shape 3">
          <a:extLst>
            <a:ext uri="{FF2B5EF4-FFF2-40B4-BE49-F238E27FC236}">
              <a16:creationId xmlns:a16="http://schemas.microsoft.com/office/drawing/2014/main" id="{77045215-0722-451C-88D4-EBFBB64DB5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10" name="Shape 3">
          <a:extLst>
            <a:ext uri="{FF2B5EF4-FFF2-40B4-BE49-F238E27FC236}">
              <a16:creationId xmlns:a16="http://schemas.microsoft.com/office/drawing/2014/main" id="{AA776A01-5628-4344-A02A-2B9704BD59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11" name="Shape 3">
          <a:extLst>
            <a:ext uri="{FF2B5EF4-FFF2-40B4-BE49-F238E27FC236}">
              <a16:creationId xmlns:a16="http://schemas.microsoft.com/office/drawing/2014/main" id="{DE41CEBA-7A4B-4742-B0D9-708C7CEB51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12" name="Shape 3">
          <a:extLst>
            <a:ext uri="{FF2B5EF4-FFF2-40B4-BE49-F238E27FC236}">
              <a16:creationId xmlns:a16="http://schemas.microsoft.com/office/drawing/2014/main" id="{662712C1-8AD3-4CB8-838F-6D70D97E916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13" name="Shape 3">
          <a:extLst>
            <a:ext uri="{FF2B5EF4-FFF2-40B4-BE49-F238E27FC236}">
              <a16:creationId xmlns:a16="http://schemas.microsoft.com/office/drawing/2014/main" id="{A9725E99-EFC5-47D2-89D9-033D9881B5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14" name="Shape 3">
          <a:extLst>
            <a:ext uri="{FF2B5EF4-FFF2-40B4-BE49-F238E27FC236}">
              <a16:creationId xmlns:a16="http://schemas.microsoft.com/office/drawing/2014/main" id="{02B12535-8CBA-4BF4-8FE9-C39C7EC70C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15" name="Shape 3">
          <a:extLst>
            <a:ext uri="{FF2B5EF4-FFF2-40B4-BE49-F238E27FC236}">
              <a16:creationId xmlns:a16="http://schemas.microsoft.com/office/drawing/2014/main" id="{D554BAE7-A656-4E17-B328-BFEC2D9B56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16" name="Shape 3">
          <a:extLst>
            <a:ext uri="{FF2B5EF4-FFF2-40B4-BE49-F238E27FC236}">
              <a16:creationId xmlns:a16="http://schemas.microsoft.com/office/drawing/2014/main" id="{FBDEFB7D-F648-4D67-B9E9-DB2A320EC1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17" name="Shape 3">
          <a:extLst>
            <a:ext uri="{FF2B5EF4-FFF2-40B4-BE49-F238E27FC236}">
              <a16:creationId xmlns:a16="http://schemas.microsoft.com/office/drawing/2014/main" id="{9B103C72-BC7A-4F9B-B743-32B83011F4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18" name="Shape 3">
          <a:extLst>
            <a:ext uri="{FF2B5EF4-FFF2-40B4-BE49-F238E27FC236}">
              <a16:creationId xmlns:a16="http://schemas.microsoft.com/office/drawing/2014/main" id="{57411255-CDA7-465B-822E-92DDA953D4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19" name="Shape 3">
          <a:extLst>
            <a:ext uri="{FF2B5EF4-FFF2-40B4-BE49-F238E27FC236}">
              <a16:creationId xmlns:a16="http://schemas.microsoft.com/office/drawing/2014/main" id="{F2692A31-4AFC-4367-8824-44290C9A58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20" name="Shape 3">
          <a:extLst>
            <a:ext uri="{FF2B5EF4-FFF2-40B4-BE49-F238E27FC236}">
              <a16:creationId xmlns:a16="http://schemas.microsoft.com/office/drawing/2014/main" id="{C17A9BF2-270F-49A5-A73D-E9A222E7D8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21" name="Shape 3">
          <a:extLst>
            <a:ext uri="{FF2B5EF4-FFF2-40B4-BE49-F238E27FC236}">
              <a16:creationId xmlns:a16="http://schemas.microsoft.com/office/drawing/2014/main" id="{49C7296C-B294-4BC5-A5FD-B4D71A62DB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22" name="Shape 3">
          <a:extLst>
            <a:ext uri="{FF2B5EF4-FFF2-40B4-BE49-F238E27FC236}">
              <a16:creationId xmlns:a16="http://schemas.microsoft.com/office/drawing/2014/main" id="{C24E9125-BE17-4D18-A1F4-8F119FB401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23" name="Shape 3">
          <a:extLst>
            <a:ext uri="{FF2B5EF4-FFF2-40B4-BE49-F238E27FC236}">
              <a16:creationId xmlns:a16="http://schemas.microsoft.com/office/drawing/2014/main" id="{8D854F80-C8D5-4503-927F-ADA5A0B961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24" name="Shape 3">
          <a:extLst>
            <a:ext uri="{FF2B5EF4-FFF2-40B4-BE49-F238E27FC236}">
              <a16:creationId xmlns:a16="http://schemas.microsoft.com/office/drawing/2014/main" id="{1F90B366-6F7F-4317-82A4-6CB8ACC530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25" name="Shape 3">
          <a:extLst>
            <a:ext uri="{FF2B5EF4-FFF2-40B4-BE49-F238E27FC236}">
              <a16:creationId xmlns:a16="http://schemas.microsoft.com/office/drawing/2014/main" id="{DEFF9266-A74B-472B-86B0-F11239F30C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26" name="Shape 3">
          <a:extLst>
            <a:ext uri="{FF2B5EF4-FFF2-40B4-BE49-F238E27FC236}">
              <a16:creationId xmlns:a16="http://schemas.microsoft.com/office/drawing/2014/main" id="{3F4F9310-AE58-4AC5-B7B3-162717E6AB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27" name="Shape 3">
          <a:extLst>
            <a:ext uri="{FF2B5EF4-FFF2-40B4-BE49-F238E27FC236}">
              <a16:creationId xmlns:a16="http://schemas.microsoft.com/office/drawing/2014/main" id="{EC354493-2D99-498F-BE3F-C3A11E31BA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28" name="Shape 3">
          <a:extLst>
            <a:ext uri="{FF2B5EF4-FFF2-40B4-BE49-F238E27FC236}">
              <a16:creationId xmlns:a16="http://schemas.microsoft.com/office/drawing/2014/main" id="{89A970C9-5FC3-412B-8AAD-7831335F9B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29" name="Shape 3">
          <a:extLst>
            <a:ext uri="{FF2B5EF4-FFF2-40B4-BE49-F238E27FC236}">
              <a16:creationId xmlns:a16="http://schemas.microsoft.com/office/drawing/2014/main" id="{BAFC028B-0495-412E-A838-449B6F198A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30" name="Shape 3">
          <a:extLst>
            <a:ext uri="{FF2B5EF4-FFF2-40B4-BE49-F238E27FC236}">
              <a16:creationId xmlns:a16="http://schemas.microsoft.com/office/drawing/2014/main" id="{1FFAEEDB-B381-48E4-AD42-ACB70DD273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31" name="Shape 3">
          <a:extLst>
            <a:ext uri="{FF2B5EF4-FFF2-40B4-BE49-F238E27FC236}">
              <a16:creationId xmlns:a16="http://schemas.microsoft.com/office/drawing/2014/main" id="{45E565B1-A43B-4BCE-B407-79510234D2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32" name="Shape 3">
          <a:extLst>
            <a:ext uri="{FF2B5EF4-FFF2-40B4-BE49-F238E27FC236}">
              <a16:creationId xmlns:a16="http://schemas.microsoft.com/office/drawing/2014/main" id="{B06E1DDD-DCEF-4A49-8781-207471CAB7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33" name="Shape 3">
          <a:extLst>
            <a:ext uri="{FF2B5EF4-FFF2-40B4-BE49-F238E27FC236}">
              <a16:creationId xmlns:a16="http://schemas.microsoft.com/office/drawing/2014/main" id="{3A2A6998-75A0-471D-B524-FFFA9732F6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34" name="Shape 3">
          <a:extLst>
            <a:ext uri="{FF2B5EF4-FFF2-40B4-BE49-F238E27FC236}">
              <a16:creationId xmlns:a16="http://schemas.microsoft.com/office/drawing/2014/main" id="{9662B1C5-2D2E-40C1-BC6A-2C396DD7613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35" name="Shape 3">
          <a:extLst>
            <a:ext uri="{FF2B5EF4-FFF2-40B4-BE49-F238E27FC236}">
              <a16:creationId xmlns:a16="http://schemas.microsoft.com/office/drawing/2014/main" id="{B460FA68-93CB-4D18-9748-3665DAA9B9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36" name="Shape 3">
          <a:extLst>
            <a:ext uri="{FF2B5EF4-FFF2-40B4-BE49-F238E27FC236}">
              <a16:creationId xmlns:a16="http://schemas.microsoft.com/office/drawing/2014/main" id="{089C0F20-E699-44CB-9F0F-82011D675E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37" name="Shape 3">
          <a:extLst>
            <a:ext uri="{FF2B5EF4-FFF2-40B4-BE49-F238E27FC236}">
              <a16:creationId xmlns:a16="http://schemas.microsoft.com/office/drawing/2014/main" id="{4DB58703-ECA8-4714-9FB4-82D8A90BDA8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38" name="Shape 3">
          <a:extLst>
            <a:ext uri="{FF2B5EF4-FFF2-40B4-BE49-F238E27FC236}">
              <a16:creationId xmlns:a16="http://schemas.microsoft.com/office/drawing/2014/main" id="{0922A15C-64AF-4ACA-B4D7-73952418B6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39" name="Shape 3">
          <a:extLst>
            <a:ext uri="{FF2B5EF4-FFF2-40B4-BE49-F238E27FC236}">
              <a16:creationId xmlns:a16="http://schemas.microsoft.com/office/drawing/2014/main" id="{F503D0CB-52B8-4140-92D9-DFE14AC2D9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40" name="Shape 3">
          <a:extLst>
            <a:ext uri="{FF2B5EF4-FFF2-40B4-BE49-F238E27FC236}">
              <a16:creationId xmlns:a16="http://schemas.microsoft.com/office/drawing/2014/main" id="{382BE08F-4F62-4BF4-9762-6FFBDB70AB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41" name="Shape 3">
          <a:extLst>
            <a:ext uri="{FF2B5EF4-FFF2-40B4-BE49-F238E27FC236}">
              <a16:creationId xmlns:a16="http://schemas.microsoft.com/office/drawing/2014/main" id="{9CF63AAF-3527-4B56-AE06-1AE6D05C1B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42" name="Shape 3">
          <a:extLst>
            <a:ext uri="{FF2B5EF4-FFF2-40B4-BE49-F238E27FC236}">
              <a16:creationId xmlns:a16="http://schemas.microsoft.com/office/drawing/2014/main" id="{8EF8AD94-6550-43A9-980B-05AEC8C863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43" name="Shape 3">
          <a:extLst>
            <a:ext uri="{FF2B5EF4-FFF2-40B4-BE49-F238E27FC236}">
              <a16:creationId xmlns:a16="http://schemas.microsoft.com/office/drawing/2014/main" id="{78BE6F0E-3821-4B0C-AD0B-419967020B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44" name="Shape 3">
          <a:extLst>
            <a:ext uri="{FF2B5EF4-FFF2-40B4-BE49-F238E27FC236}">
              <a16:creationId xmlns:a16="http://schemas.microsoft.com/office/drawing/2014/main" id="{1CF35FCD-F59F-410A-A288-5BEDC9D2EC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45" name="Shape 3">
          <a:extLst>
            <a:ext uri="{FF2B5EF4-FFF2-40B4-BE49-F238E27FC236}">
              <a16:creationId xmlns:a16="http://schemas.microsoft.com/office/drawing/2014/main" id="{5444B7A9-7AE3-4C6A-93FA-86BE0E0328D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46" name="Shape 3">
          <a:extLst>
            <a:ext uri="{FF2B5EF4-FFF2-40B4-BE49-F238E27FC236}">
              <a16:creationId xmlns:a16="http://schemas.microsoft.com/office/drawing/2014/main" id="{464E7A40-48AD-48CD-86CF-66E10CAA0D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47" name="Shape 3">
          <a:extLst>
            <a:ext uri="{FF2B5EF4-FFF2-40B4-BE49-F238E27FC236}">
              <a16:creationId xmlns:a16="http://schemas.microsoft.com/office/drawing/2014/main" id="{95D6ADD0-68B7-4CFC-A48A-A6D8016D63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48" name="Shape 3">
          <a:extLst>
            <a:ext uri="{FF2B5EF4-FFF2-40B4-BE49-F238E27FC236}">
              <a16:creationId xmlns:a16="http://schemas.microsoft.com/office/drawing/2014/main" id="{98AB25B0-7CFC-4077-856A-747F4A68DF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49" name="Shape 3">
          <a:extLst>
            <a:ext uri="{FF2B5EF4-FFF2-40B4-BE49-F238E27FC236}">
              <a16:creationId xmlns:a16="http://schemas.microsoft.com/office/drawing/2014/main" id="{443BE3A9-AFFF-4270-B5C3-820D9BE3CA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50" name="Shape 3">
          <a:extLst>
            <a:ext uri="{FF2B5EF4-FFF2-40B4-BE49-F238E27FC236}">
              <a16:creationId xmlns:a16="http://schemas.microsoft.com/office/drawing/2014/main" id="{AA3012A9-22E6-4871-B109-31000322BC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51" name="Shape 3">
          <a:extLst>
            <a:ext uri="{FF2B5EF4-FFF2-40B4-BE49-F238E27FC236}">
              <a16:creationId xmlns:a16="http://schemas.microsoft.com/office/drawing/2014/main" id="{DE1B78CE-846E-4E70-AD61-A9E9EA63C1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52" name="Shape 3">
          <a:extLst>
            <a:ext uri="{FF2B5EF4-FFF2-40B4-BE49-F238E27FC236}">
              <a16:creationId xmlns:a16="http://schemas.microsoft.com/office/drawing/2014/main" id="{37BE8799-A225-4E9B-A70A-316296B1DE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53" name="Shape 3">
          <a:extLst>
            <a:ext uri="{FF2B5EF4-FFF2-40B4-BE49-F238E27FC236}">
              <a16:creationId xmlns:a16="http://schemas.microsoft.com/office/drawing/2014/main" id="{6D2AC823-E3AD-42CD-966D-37CA066A2B0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54" name="Shape 3">
          <a:extLst>
            <a:ext uri="{FF2B5EF4-FFF2-40B4-BE49-F238E27FC236}">
              <a16:creationId xmlns:a16="http://schemas.microsoft.com/office/drawing/2014/main" id="{03177C08-B721-482E-8A72-89C031625B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55" name="Shape 3">
          <a:extLst>
            <a:ext uri="{FF2B5EF4-FFF2-40B4-BE49-F238E27FC236}">
              <a16:creationId xmlns:a16="http://schemas.microsoft.com/office/drawing/2014/main" id="{AE3E11CA-2575-48A0-B455-81AB8A757D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56" name="Shape 3">
          <a:extLst>
            <a:ext uri="{FF2B5EF4-FFF2-40B4-BE49-F238E27FC236}">
              <a16:creationId xmlns:a16="http://schemas.microsoft.com/office/drawing/2014/main" id="{9A5D317F-1808-4481-BF16-ECF594A074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57" name="Shape 3">
          <a:extLst>
            <a:ext uri="{FF2B5EF4-FFF2-40B4-BE49-F238E27FC236}">
              <a16:creationId xmlns:a16="http://schemas.microsoft.com/office/drawing/2014/main" id="{1B3B56CD-A657-4ABB-B6C8-A0B0C5289F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58" name="Shape 3">
          <a:extLst>
            <a:ext uri="{FF2B5EF4-FFF2-40B4-BE49-F238E27FC236}">
              <a16:creationId xmlns:a16="http://schemas.microsoft.com/office/drawing/2014/main" id="{6526D822-30C5-4C92-9917-53707286F5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59" name="Shape 3">
          <a:extLst>
            <a:ext uri="{FF2B5EF4-FFF2-40B4-BE49-F238E27FC236}">
              <a16:creationId xmlns:a16="http://schemas.microsoft.com/office/drawing/2014/main" id="{D9C77568-7064-4176-B4F7-489FD5C98A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60" name="Shape 3">
          <a:extLst>
            <a:ext uri="{FF2B5EF4-FFF2-40B4-BE49-F238E27FC236}">
              <a16:creationId xmlns:a16="http://schemas.microsoft.com/office/drawing/2014/main" id="{7FE059E5-8B89-4290-9033-943075610C9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61" name="Shape 3">
          <a:extLst>
            <a:ext uri="{FF2B5EF4-FFF2-40B4-BE49-F238E27FC236}">
              <a16:creationId xmlns:a16="http://schemas.microsoft.com/office/drawing/2014/main" id="{659503AC-46D6-48ED-9B3B-3C89D36480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62" name="Shape 3">
          <a:extLst>
            <a:ext uri="{FF2B5EF4-FFF2-40B4-BE49-F238E27FC236}">
              <a16:creationId xmlns:a16="http://schemas.microsoft.com/office/drawing/2014/main" id="{F06B923A-2513-47F9-A03F-119FA9D68B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63" name="Shape 3">
          <a:extLst>
            <a:ext uri="{FF2B5EF4-FFF2-40B4-BE49-F238E27FC236}">
              <a16:creationId xmlns:a16="http://schemas.microsoft.com/office/drawing/2014/main" id="{3AE0B8E6-CCB3-466C-83F9-F76EDBCDE4C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64" name="Shape 3">
          <a:extLst>
            <a:ext uri="{FF2B5EF4-FFF2-40B4-BE49-F238E27FC236}">
              <a16:creationId xmlns:a16="http://schemas.microsoft.com/office/drawing/2014/main" id="{39AA83CE-62CC-4A71-B6DF-8F30FC1C2C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65" name="Shape 3">
          <a:extLst>
            <a:ext uri="{FF2B5EF4-FFF2-40B4-BE49-F238E27FC236}">
              <a16:creationId xmlns:a16="http://schemas.microsoft.com/office/drawing/2014/main" id="{179ED021-FC52-4599-AA82-EC37529B8D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100</xdr:row>
      <xdr:rowOff>0</xdr:rowOff>
    </xdr:from>
    <xdr:ext cx="47625" cy="285750"/>
    <xdr:sp macro="" textlink="">
      <xdr:nvSpPr>
        <xdr:cNvPr id="4166" name="Shape 3">
          <a:extLst>
            <a:ext uri="{FF2B5EF4-FFF2-40B4-BE49-F238E27FC236}">
              <a16:creationId xmlns:a16="http://schemas.microsoft.com/office/drawing/2014/main" id="{31100C46-B93D-4AAB-9B43-6C6268030B85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100</xdr:row>
      <xdr:rowOff>0</xdr:rowOff>
    </xdr:from>
    <xdr:ext cx="47625" cy="285750"/>
    <xdr:sp macro="" textlink="">
      <xdr:nvSpPr>
        <xdr:cNvPr id="4167" name="Shape 3">
          <a:extLst>
            <a:ext uri="{FF2B5EF4-FFF2-40B4-BE49-F238E27FC236}">
              <a16:creationId xmlns:a16="http://schemas.microsoft.com/office/drawing/2014/main" id="{128ECB80-BDD5-491D-8876-6D2E23E9C82E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68" name="Shape 3">
          <a:extLst>
            <a:ext uri="{FF2B5EF4-FFF2-40B4-BE49-F238E27FC236}">
              <a16:creationId xmlns:a16="http://schemas.microsoft.com/office/drawing/2014/main" id="{F302B7BB-C92D-45B8-AEF5-9ED286CA54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69" name="Shape 3">
          <a:extLst>
            <a:ext uri="{FF2B5EF4-FFF2-40B4-BE49-F238E27FC236}">
              <a16:creationId xmlns:a16="http://schemas.microsoft.com/office/drawing/2014/main" id="{3C141FA7-C9D8-4915-91E2-29055A9B9E8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70" name="Shape 3">
          <a:extLst>
            <a:ext uri="{FF2B5EF4-FFF2-40B4-BE49-F238E27FC236}">
              <a16:creationId xmlns:a16="http://schemas.microsoft.com/office/drawing/2014/main" id="{AA92E5E0-B178-4AA3-BF30-095F1726B9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71" name="Shape 3">
          <a:extLst>
            <a:ext uri="{FF2B5EF4-FFF2-40B4-BE49-F238E27FC236}">
              <a16:creationId xmlns:a16="http://schemas.microsoft.com/office/drawing/2014/main" id="{8BA466FB-5F8A-41E2-B844-B42B1C0D14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72" name="Shape 3">
          <a:extLst>
            <a:ext uri="{FF2B5EF4-FFF2-40B4-BE49-F238E27FC236}">
              <a16:creationId xmlns:a16="http://schemas.microsoft.com/office/drawing/2014/main" id="{6DB1EF82-D56A-49D1-A443-19E7C7CC31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73" name="Shape 3">
          <a:extLst>
            <a:ext uri="{FF2B5EF4-FFF2-40B4-BE49-F238E27FC236}">
              <a16:creationId xmlns:a16="http://schemas.microsoft.com/office/drawing/2014/main" id="{97F4F351-B233-44B7-BA61-0B10F7EBAB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74" name="Shape 3">
          <a:extLst>
            <a:ext uri="{FF2B5EF4-FFF2-40B4-BE49-F238E27FC236}">
              <a16:creationId xmlns:a16="http://schemas.microsoft.com/office/drawing/2014/main" id="{8E9F0B06-5E30-427F-8DA3-9E42FCB147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75" name="Shape 3">
          <a:extLst>
            <a:ext uri="{FF2B5EF4-FFF2-40B4-BE49-F238E27FC236}">
              <a16:creationId xmlns:a16="http://schemas.microsoft.com/office/drawing/2014/main" id="{50FBA4CF-05B8-4690-9BA4-A9516F7E20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76" name="Shape 3">
          <a:extLst>
            <a:ext uri="{FF2B5EF4-FFF2-40B4-BE49-F238E27FC236}">
              <a16:creationId xmlns:a16="http://schemas.microsoft.com/office/drawing/2014/main" id="{B1412327-DC58-4261-A738-83392559F9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77" name="Shape 3">
          <a:extLst>
            <a:ext uri="{FF2B5EF4-FFF2-40B4-BE49-F238E27FC236}">
              <a16:creationId xmlns:a16="http://schemas.microsoft.com/office/drawing/2014/main" id="{B7C9F464-94D9-4C29-97BF-AF27704AB7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78" name="Shape 3">
          <a:extLst>
            <a:ext uri="{FF2B5EF4-FFF2-40B4-BE49-F238E27FC236}">
              <a16:creationId xmlns:a16="http://schemas.microsoft.com/office/drawing/2014/main" id="{39C9848A-AFDB-4801-AEB0-44DFEE1380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79" name="Shape 3">
          <a:extLst>
            <a:ext uri="{FF2B5EF4-FFF2-40B4-BE49-F238E27FC236}">
              <a16:creationId xmlns:a16="http://schemas.microsoft.com/office/drawing/2014/main" id="{AA8CE081-804A-495D-8F94-64E97470C0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80" name="Shape 3">
          <a:extLst>
            <a:ext uri="{FF2B5EF4-FFF2-40B4-BE49-F238E27FC236}">
              <a16:creationId xmlns:a16="http://schemas.microsoft.com/office/drawing/2014/main" id="{ECBEB5E9-2D34-42B5-B051-00192C33D3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81" name="Shape 3">
          <a:extLst>
            <a:ext uri="{FF2B5EF4-FFF2-40B4-BE49-F238E27FC236}">
              <a16:creationId xmlns:a16="http://schemas.microsoft.com/office/drawing/2014/main" id="{C99FC7FE-28E7-4B36-AB57-ED662C379C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82" name="Shape 3">
          <a:extLst>
            <a:ext uri="{FF2B5EF4-FFF2-40B4-BE49-F238E27FC236}">
              <a16:creationId xmlns:a16="http://schemas.microsoft.com/office/drawing/2014/main" id="{2AD78947-A475-4B43-8A03-2C1C038560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83" name="Shape 3">
          <a:extLst>
            <a:ext uri="{FF2B5EF4-FFF2-40B4-BE49-F238E27FC236}">
              <a16:creationId xmlns:a16="http://schemas.microsoft.com/office/drawing/2014/main" id="{7A79717D-45C6-4581-A59E-D8FFB6FFD4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84" name="Shape 3">
          <a:extLst>
            <a:ext uri="{FF2B5EF4-FFF2-40B4-BE49-F238E27FC236}">
              <a16:creationId xmlns:a16="http://schemas.microsoft.com/office/drawing/2014/main" id="{2EF347A1-F93E-4D55-8A4D-CFE97B8465C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85" name="Shape 3">
          <a:extLst>
            <a:ext uri="{FF2B5EF4-FFF2-40B4-BE49-F238E27FC236}">
              <a16:creationId xmlns:a16="http://schemas.microsoft.com/office/drawing/2014/main" id="{156A2EFE-E3AA-41D0-A7FF-2652D2D267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86" name="Shape 3">
          <a:extLst>
            <a:ext uri="{FF2B5EF4-FFF2-40B4-BE49-F238E27FC236}">
              <a16:creationId xmlns:a16="http://schemas.microsoft.com/office/drawing/2014/main" id="{2B35343C-F542-4F85-80B8-9E1EF1C555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87" name="Shape 3">
          <a:extLst>
            <a:ext uri="{FF2B5EF4-FFF2-40B4-BE49-F238E27FC236}">
              <a16:creationId xmlns:a16="http://schemas.microsoft.com/office/drawing/2014/main" id="{E9DD2977-2724-4C3C-BD83-1C0D7FFEB9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88" name="Shape 3">
          <a:extLst>
            <a:ext uri="{FF2B5EF4-FFF2-40B4-BE49-F238E27FC236}">
              <a16:creationId xmlns:a16="http://schemas.microsoft.com/office/drawing/2014/main" id="{80FCFDBB-0861-4FA5-88FD-A65E8BD03AE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89" name="Shape 3">
          <a:extLst>
            <a:ext uri="{FF2B5EF4-FFF2-40B4-BE49-F238E27FC236}">
              <a16:creationId xmlns:a16="http://schemas.microsoft.com/office/drawing/2014/main" id="{962004B2-B7E3-4F16-A564-730D7D8780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90" name="Shape 3">
          <a:extLst>
            <a:ext uri="{FF2B5EF4-FFF2-40B4-BE49-F238E27FC236}">
              <a16:creationId xmlns:a16="http://schemas.microsoft.com/office/drawing/2014/main" id="{D09B13F1-DBC0-48E4-BDE7-E9DB3908DD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91" name="Shape 3">
          <a:extLst>
            <a:ext uri="{FF2B5EF4-FFF2-40B4-BE49-F238E27FC236}">
              <a16:creationId xmlns:a16="http://schemas.microsoft.com/office/drawing/2014/main" id="{1867D879-382B-4F8B-83BF-C7B4E1B1F0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92" name="Shape 3">
          <a:extLst>
            <a:ext uri="{FF2B5EF4-FFF2-40B4-BE49-F238E27FC236}">
              <a16:creationId xmlns:a16="http://schemas.microsoft.com/office/drawing/2014/main" id="{55635B98-70A1-4F28-8819-540DF80A45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93" name="Shape 3">
          <a:extLst>
            <a:ext uri="{FF2B5EF4-FFF2-40B4-BE49-F238E27FC236}">
              <a16:creationId xmlns:a16="http://schemas.microsoft.com/office/drawing/2014/main" id="{5A2D2394-EFC5-4617-AF82-869493B759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94" name="Shape 3">
          <a:extLst>
            <a:ext uri="{FF2B5EF4-FFF2-40B4-BE49-F238E27FC236}">
              <a16:creationId xmlns:a16="http://schemas.microsoft.com/office/drawing/2014/main" id="{295DA872-A6EA-43A3-A54F-41FE30497B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95" name="Shape 3">
          <a:extLst>
            <a:ext uri="{FF2B5EF4-FFF2-40B4-BE49-F238E27FC236}">
              <a16:creationId xmlns:a16="http://schemas.microsoft.com/office/drawing/2014/main" id="{A2A59597-8381-4369-85D8-2420F0625F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96" name="Shape 3">
          <a:extLst>
            <a:ext uri="{FF2B5EF4-FFF2-40B4-BE49-F238E27FC236}">
              <a16:creationId xmlns:a16="http://schemas.microsoft.com/office/drawing/2014/main" id="{C72BD9E3-343F-49DD-98CF-4149A2F0E1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97" name="Shape 3">
          <a:extLst>
            <a:ext uri="{FF2B5EF4-FFF2-40B4-BE49-F238E27FC236}">
              <a16:creationId xmlns:a16="http://schemas.microsoft.com/office/drawing/2014/main" id="{D013E91F-5A52-424E-AEE2-EFA0ACE336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98" name="Shape 3">
          <a:extLst>
            <a:ext uri="{FF2B5EF4-FFF2-40B4-BE49-F238E27FC236}">
              <a16:creationId xmlns:a16="http://schemas.microsoft.com/office/drawing/2014/main" id="{2C2C3999-B5F9-46EF-8205-2F67D7E1E3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199" name="Shape 3">
          <a:extLst>
            <a:ext uri="{FF2B5EF4-FFF2-40B4-BE49-F238E27FC236}">
              <a16:creationId xmlns:a16="http://schemas.microsoft.com/office/drawing/2014/main" id="{4016E75B-3B26-4257-8E3C-D23B9DAABD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00" name="Shape 3">
          <a:extLst>
            <a:ext uri="{FF2B5EF4-FFF2-40B4-BE49-F238E27FC236}">
              <a16:creationId xmlns:a16="http://schemas.microsoft.com/office/drawing/2014/main" id="{D306BBB3-4DBF-4606-A5EC-B5B128F426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01" name="Shape 3">
          <a:extLst>
            <a:ext uri="{FF2B5EF4-FFF2-40B4-BE49-F238E27FC236}">
              <a16:creationId xmlns:a16="http://schemas.microsoft.com/office/drawing/2014/main" id="{157DC8B6-28B9-4627-A644-9003FC24AE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02" name="Shape 3">
          <a:extLst>
            <a:ext uri="{FF2B5EF4-FFF2-40B4-BE49-F238E27FC236}">
              <a16:creationId xmlns:a16="http://schemas.microsoft.com/office/drawing/2014/main" id="{6DD3B78D-E1DD-4710-B483-3CF5BCA230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03" name="Shape 3">
          <a:extLst>
            <a:ext uri="{FF2B5EF4-FFF2-40B4-BE49-F238E27FC236}">
              <a16:creationId xmlns:a16="http://schemas.microsoft.com/office/drawing/2014/main" id="{BCEEDDB9-3E97-4A8B-B43F-71FD57744A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04" name="Shape 3">
          <a:extLst>
            <a:ext uri="{FF2B5EF4-FFF2-40B4-BE49-F238E27FC236}">
              <a16:creationId xmlns:a16="http://schemas.microsoft.com/office/drawing/2014/main" id="{D2BF9B52-4BE1-4B38-BA6C-9CD46A41BD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05" name="Shape 3">
          <a:extLst>
            <a:ext uri="{FF2B5EF4-FFF2-40B4-BE49-F238E27FC236}">
              <a16:creationId xmlns:a16="http://schemas.microsoft.com/office/drawing/2014/main" id="{1D646F78-2FA6-426F-84F9-CA2DC17E9A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06" name="Shape 3">
          <a:extLst>
            <a:ext uri="{FF2B5EF4-FFF2-40B4-BE49-F238E27FC236}">
              <a16:creationId xmlns:a16="http://schemas.microsoft.com/office/drawing/2014/main" id="{541D8E03-4E41-4645-89B6-C7A96D2430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07" name="Shape 3">
          <a:extLst>
            <a:ext uri="{FF2B5EF4-FFF2-40B4-BE49-F238E27FC236}">
              <a16:creationId xmlns:a16="http://schemas.microsoft.com/office/drawing/2014/main" id="{67B22FE8-4C1F-4E5D-94C7-78B5CB6F2C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08" name="Shape 3">
          <a:extLst>
            <a:ext uri="{FF2B5EF4-FFF2-40B4-BE49-F238E27FC236}">
              <a16:creationId xmlns:a16="http://schemas.microsoft.com/office/drawing/2014/main" id="{2A7861EA-D6E0-4EC1-86FA-89F8B5FB3D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09" name="Shape 3">
          <a:extLst>
            <a:ext uri="{FF2B5EF4-FFF2-40B4-BE49-F238E27FC236}">
              <a16:creationId xmlns:a16="http://schemas.microsoft.com/office/drawing/2014/main" id="{8AE06B89-1E7E-4935-95A3-1CD06BBA579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10" name="Shape 3">
          <a:extLst>
            <a:ext uri="{FF2B5EF4-FFF2-40B4-BE49-F238E27FC236}">
              <a16:creationId xmlns:a16="http://schemas.microsoft.com/office/drawing/2014/main" id="{713F7ED5-0059-4323-8EF0-78F2CCF598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11" name="Shape 3">
          <a:extLst>
            <a:ext uri="{FF2B5EF4-FFF2-40B4-BE49-F238E27FC236}">
              <a16:creationId xmlns:a16="http://schemas.microsoft.com/office/drawing/2014/main" id="{E120BFB9-EFF0-4578-BB0E-F420064CAE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12" name="Shape 3">
          <a:extLst>
            <a:ext uri="{FF2B5EF4-FFF2-40B4-BE49-F238E27FC236}">
              <a16:creationId xmlns:a16="http://schemas.microsoft.com/office/drawing/2014/main" id="{70BA4C48-4170-4DDF-BEEA-CFCC4C6BB5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13" name="Shape 3">
          <a:extLst>
            <a:ext uri="{FF2B5EF4-FFF2-40B4-BE49-F238E27FC236}">
              <a16:creationId xmlns:a16="http://schemas.microsoft.com/office/drawing/2014/main" id="{3FBF9381-3A82-43EB-93A0-C6E9A1B3AB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14" name="Shape 3">
          <a:extLst>
            <a:ext uri="{FF2B5EF4-FFF2-40B4-BE49-F238E27FC236}">
              <a16:creationId xmlns:a16="http://schemas.microsoft.com/office/drawing/2014/main" id="{FD7297A3-460B-41C0-AA4E-AE993BF92A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15" name="Shape 3">
          <a:extLst>
            <a:ext uri="{FF2B5EF4-FFF2-40B4-BE49-F238E27FC236}">
              <a16:creationId xmlns:a16="http://schemas.microsoft.com/office/drawing/2014/main" id="{195BA04F-50E0-4609-9F13-3514A3CC7F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16" name="Shape 3">
          <a:extLst>
            <a:ext uri="{FF2B5EF4-FFF2-40B4-BE49-F238E27FC236}">
              <a16:creationId xmlns:a16="http://schemas.microsoft.com/office/drawing/2014/main" id="{8B93B817-1F04-41BC-BCB5-9682585EA7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17" name="Shape 3">
          <a:extLst>
            <a:ext uri="{FF2B5EF4-FFF2-40B4-BE49-F238E27FC236}">
              <a16:creationId xmlns:a16="http://schemas.microsoft.com/office/drawing/2014/main" id="{A2275A7F-76B5-4F9B-B6AC-EDF8EA2D78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18" name="Shape 3">
          <a:extLst>
            <a:ext uri="{FF2B5EF4-FFF2-40B4-BE49-F238E27FC236}">
              <a16:creationId xmlns:a16="http://schemas.microsoft.com/office/drawing/2014/main" id="{95495166-DED4-490E-A490-F0070711539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19" name="Shape 3">
          <a:extLst>
            <a:ext uri="{FF2B5EF4-FFF2-40B4-BE49-F238E27FC236}">
              <a16:creationId xmlns:a16="http://schemas.microsoft.com/office/drawing/2014/main" id="{5EEC4A3A-1DE7-4828-A084-89EB98271B3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20" name="Shape 3">
          <a:extLst>
            <a:ext uri="{FF2B5EF4-FFF2-40B4-BE49-F238E27FC236}">
              <a16:creationId xmlns:a16="http://schemas.microsoft.com/office/drawing/2014/main" id="{BBF7DD20-B290-4B30-80EF-6E7ED64C4D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21" name="Shape 3">
          <a:extLst>
            <a:ext uri="{FF2B5EF4-FFF2-40B4-BE49-F238E27FC236}">
              <a16:creationId xmlns:a16="http://schemas.microsoft.com/office/drawing/2014/main" id="{BE491775-B117-4671-9F84-30B394EC0DF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22" name="Shape 3">
          <a:extLst>
            <a:ext uri="{FF2B5EF4-FFF2-40B4-BE49-F238E27FC236}">
              <a16:creationId xmlns:a16="http://schemas.microsoft.com/office/drawing/2014/main" id="{FBF9FB07-F09B-441D-B9B6-C4D12A2514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23" name="Shape 3">
          <a:extLst>
            <a:ext uri="{FF2B5EF4-FFF2-40B4-BE49-F238E27FC236}">
              <a16:creationId xmlns:a16="http://schemas.microsoft.com/office/drawing/2014/main" id="{58C7E017-D412-4728-A66A-CDD67C3160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24" name="Shape 3">
          <a:extLst>
            <a:ext uri="{FF2B5EF4-FFF2-40B4-BE49-F238E27FC236}">
              <a16:creationId xmlns:a16="http://schemas.microsoft.com/office/drawing/2014/main" id="{26F5D28E-898E-4D72-9C73-4DE1810E0E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25" name="Shape 3">
          <a:extLst>
            <a:ext uri="{FF2B5EF4-FFF2-40B4-BE49-F238E27FC236}">
              <a16:creationId xmlns:a16="http://schemas.microsoft.com/office/drawing/2014/main" id="{7B41A465-F371-47F0-A2B3-DE7F4FEDE2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26" name="Shape 3">
          <a:extLst>
            <a:ext uri="{FF2B5EF4-FFF2-40B4-BE49-F238E27FC236}">
              <a16:creationId xmlns:a16="http://schemas.microsoft.com/office/drawing/2014/main" id="{2C6740CD-3710-489A-9347-13C6A34C71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27" name="Shape 3">
          <a:extLst>
            <a:ext uri="{FF2B5EF4-FFF2-40B4-BE49-F238E27FC236}">
              <a16:creationId xmlns:a16="http://schemas.microsoft.com/office/drawing/2014/main" id="{EC911DB7-C6F8-4D4B-8CF0-FB242C5D6BD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28" name="Shape 3">
          <a:extLst>
            <a:ext uri="{FF2B5EF4-FFF2-40B4-BE49-F238E27FC236}">
              <a16:creationId xmlns:a16="http://schemas.microsoft.com/office/drawing/2014/main" id="{6121D84F-E9C4-4F66-B0AD-43CD8FCB6B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29" name="Shape 3">
          <a:extLst>
            <a:ext uri="{FF2B5EF4-FFF2-40B4-BE49-F238E27FC236}">
              <a16:creationId xmlns:a16="http://schemas.microsoft.com/office/drawing/2014/main" id="{89CAE49D-A1A8-46DD-A2F5-E3DC28974C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30" name="Shape 3">
          <a:extLst>
            <a:ext uri="{FF2B5EF4-FFF2-40B4-BE49-F238E27FC236}">
              <a16:creationId xmlns:a16="http://schemas.microsoft.com/office/drawing/2014/main" id="{68EF91CE-59A6-4741-9168-801318457A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31" name="Shape 3">
          <a:extLst>
            <a:ext uri="{FF2B5EF4-FFF2-40B4-BE49-F238E27FC236}">
              <a16:creationId xmlns:a16="http://schemas.microsoft.com/office/drawing/2014/main" id="{04A9FEA3-3A6F-4530-9977-1361D1AFC6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32" name="Shape 3">
          <a:extLst>
            <a:ext uri="{FF2B5EF4-FFF2-40B4-BE49-F238E27FC236}">
              <a16:creationId xmlns:a16="http://schemas.microsoft.com/office/drawing/2014/main" id="{E2B55A99-28C7-4288-B326-30F24C4F68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33" name="Shape 3">
          <a:extLst>
            <a:ext uri="{FF2B5EF4-FFF2-40B4-BE49-F238E27FC236}">
              <a16:creationId xmlns:a16="http://schemas.microsoft.com/office/drawing/2014/main" id="{E5C8044D-B465-4CDF-AEEA-C8BD9102F8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34" name="Shape 3">
          <a:extLst>
            <a:ext uri="{FF2B5EF4-FFF2-40B4-BE49-F238E27FC236}">
              <a16:creationId xmlns:a16="http://schemas.microsoft.com/office/drawing/2014/main" id="{1206AD08-6104-4C8D-A9E5-44E1610617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35" name="Shape 3">
          <a:extLst>
            <a:ext uri="{FF2B5EF4-FFF2-40B4-BE49-F238E27FC236}">
              <a16:creationId xmlns:a16="http://schemas.microsoft.com/office/drawing/2014/main" id="{CE4CD77E-EF8F-4752-9DB4-E072489348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36" name="Shape 3">
          <a:extLst>
            <a:ext uri="{FF2B5EF4-FFF2-40B4-BE49-F238E27FC236}">
              <a16:creationId xmlns:a16="http://schemas.microsoft.com/office/drawing/2014/main" id="{316EC07A-EBBE-4BE9-90EB-F63166364A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37" name="Shape 3">
          <a:extLst>
            <a:ext uri="{FF2B5EF4-FFF2-40B4-BE49-F238E27FC236}">
              <a16:creationId xmlns:a16="http://schemas.microsoft.com/office/drawing/2014/main" id="{D4606CBD-A4A1-4978-AD0C-5ABAB43BF7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38" name="Shape 3">
          <a:extLst>
            <a:ext uri="{FF2B5EF4-FFF2-40B4-BE49-F238E27FC236}">
              <a16:creationId xmlns:a16="http://schemas.microsoft.com/office/drawing/2014/main" id="{22BA14F4-F028-4C30-B0BF-E13C6F7C20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39" name="Shape 3">
          <a:extLst>
            <a:ext uri="{FF2B5EF4-FFF2-40B4-BE49-F238E27FC236}">
              <a16:creationId xmlns:a16="http://schemas.microsoft.com/office/drawing/2014/main" id="{D441606F-7C52-45B6-827B-89147CA5D8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40" name="Shape 3">
          <a:extLst>
            <a:ext uri="{FF2B5EF4-FFF2-40B4-BE49-F238E27FC236}">
              <a16:creationId xmlns:a16="http://schemas.microsoft.com/office/drawing/2014/main" id="{6EA4FEC3-950A-469A-9A7C-4A45F262B5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41" name="Shape 3">
          <a:extLst>
            <a:ext uri="{FF2B5EF4-FFF2-40B4-BE49-F238E27FC236}">
              <a16:creationId xmlns:a16="http://schemas.microsoft.com/office/drawing/2014/main" id="{B79E4C0E-ED03-458B-8383-E8827B5286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42" name="Shape 3">
          <a:extLst>
            <a:ext uri="{FF2B5EF4-FFF2-40B4-BE49-F238E27FC236}">
              <a16:creationId xmlns:a16="http://schemas.microsoft.com/office/drawing/2014/main" id="{0FCAA9B7-152E-4680-B201-6006BA5EFB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43" name="Shape 3">
          <a:extLst>
            <a:ext uri="{FF2B5EF4-FFF2-40B4-BE49-F238E27FC236}">
              <a16:creationId xmlns:a16="http://schemas.microsoft.com/office/drawing/2014/main" id="{7C8A4E4F-3422-451C-ADA6-B2DFA600DF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44" name="Shape 3">
          <a:extLst>
            <a:ext uri="{FF2B5EF4-FFF2-40B4-BE49-F238E27FC236}">
              <a16:creationId xmlns:a16="http://schemas.microsoft.com/office/drawing/2014/main" id="{BAE4717F-8146-45E0-821A-B07E253690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45" name="Shape 3">
          <a:extLst>
            <a:ext uri="{FF2B5EF4-FFF2-40B4-BE49-F238E27FC236}">
              <a16:creationId xmlns:a16="http://schemas.microsoft.com/office/drawing/2014/main" id="{BEB9BFDE-4855-4DF0-AC77-F386898134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46" name="Shape 3">
          <a:extLst>
            <a:ext uri="{FF2B5EF4-FFF2-40B4-BE49-F238E27FC236}">
              <a16:creationId xmlns:a16="http://schemas.microsoft.com/office/drawing/2014/main" id="{3C298733-5128-4E06-BEA9-8736B778BD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47" name="Shape 3">
          <a:extLst>
            <a:ext uri="{FF2B5EF4-FFF2-40B4-BE49-F238E27FC236}">
              <a16:creationId xmlns:a16="http://schemas.microsoft.com/office/drawing/2014/main" id="{45112739-89D5-466F-A73D-F83E7F9250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48" name="Shape 3">
          <a:extLst>
            <a:ext uri="{FF2B5EF4-FFF2-40B4-BE49-F238E27FC236}">
              <a16:creationId xmlns:a16="http://schemas.microsoft.com/office/drawing/2014/main" id="{17DC6B75-7E8C-43DF-BCCC-C52B6C99A15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49" name="Shape 3">
          <a:extLst>
            <a:ext uri="{FF2B5EF4-FFF2-40B4-BE49-F238E27FC236}">
              <a16:creationId xmlns:a16="http://schemas.microsoft.com/office/drawing/2014/main" id="{5BAD274F-C447-458E-9CF8-2E0630DB4E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50" name="Shape 3">
          <a:extLst>
            <a:ext uri="{FF2B5EF4-FFF2-40B4-BE49-F238E27FC236}">
              <a16:creationId xmlns:a16="http://schemas.microsoft.com/office/drawing/2014/main" id="{78164530-A27B-41CE-9D1A-26F0911E1B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51" name="Shape 3">
          <a:extLst>
            <a:ext uri="{FF2B5EF4-FFF2-40B4-BE49-F238E27FC236}">
              <a16:creationId xmlns:a16="http://schemas.microsoft.com/office/drawing/2014/main" id="{DD606444-B6D9-4F3B-9087-75C959B309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52" name="Shape 3">
          <a:extLst>
            <a:ext uri="{FF2B5EF4-FFF2-40B4-BE49-F238E27FC236}">
              <a16:creationId xmlns:a16="http://schemas.microsoft.com/office/drawing/2014/main" id="{1A497607-D59D-42FE-B89D-727D754420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53" name="Shape 3">
          <a:extLst>
            <a:ext uri="{FF2B5EF4-FFF2-40B4-BE49-F238E27FC236}">
              <a16:creationId xmlns:a16="http://schemas.microsoft.com/office/drawing/2014/main" id="{F5D83320-798E-42FF-91D5-9649E97A57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100</xdr:row>
      <xdr:rowOff>0</xdr:rowOff>
    </xdr:from>
    <xdr:ext cx="47625" cy="285750"/>
    <xdr:sp macro="" textlink="">
      <xdr:nvSpPr>
        <xdr:cNvPr id="4254" name="Shape 3">
          <a:extLst>
            <a:ext uri="{FF2B5EF4-FFF2-40B4-BE49-F238E27FC236}">
              <a16:creationId xmlns:a16="http://schemas.microsoft.com/office/drawing/2014/main" id="{34D6E670-5EFB-4506-8C3E-B9829F156C6D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100</xdr:row>
      <xdr:rowOff>0</xdr:rowOff>
    </xdr:from>
    <xdr:ext cx="47625" cy="285750"/>
    <xdr:sp macro="" textlink="">
      <xdr:nvSpPr>
        <xdr:cNvPr id="4255" name="Shape 3">
          <a:extLst>
            <a:ext uri="{FF2B5EF4-FFF2-40B4-BE49-F238E27FC236}">
              <a16:creationId xmlns:a16="http://schemas.microsoft.com/office/drawing/2014/main" id="{8B2D222D-E785-40D5-8F00-19B7AC7F74A1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56" name="Shape 3">
          <a:extLst>
            <a:ext uri="{FF2B5EF4-FFF2-40B4-BE49-F238E27FC236}">
              <a16:creationId xmlns:a16="http://schemas.microsoft.com/office/drawing/2014/main" id="{0F91E1D2-38C7-4C5A-BC1F-4D069B86DF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57" name="Shape 3">
          <a:extLst>
            <a:ext uri="{FF2B5EF4-FFF2-40B4-BE49-F238E27FC236}">
              <a16:creationId xmlns:a16="http://schemas.microsoft.com/office/drawing/2014/main" id="{253D1332-427F-4692-8561-9CE7197D18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58" name="Shape 3">
          <a:extLst>
            <a:ext uri="{FF2B5EF4-FFF2-40B4-BE49-F238E27FC236}">
              <a16:creationId xmlns:a16="http://schemas.microsoft.com/office/drawing/2014/main" id="{57689581-43DF-4DE8-8742-E3A5BCC2CD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59" name="Shape 3">
          <a:extLst>
            <a:ext uri="{FF2B5EF4-FFF2-40B4-BE49-F238E27FC236}">
              <a16:creationId xmlns:a16="http://schemas.microsoft.com/office/drawing/2014/main" id="{EADAD534-95AE-4CDD-9FA4-7918A3AE7E0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60" name="Shape 3">
          <a:extLst>
            <a:ext uri="{FF2B5EF4-FFF2-40B4-BE49-F238E27FC236}">
              <a16:creationId xmlns:a16="http://schemas.microsoft.com/office/drawing/2014/main" id="{B1E7DEB7-D026-4B39-86D6-5FB84061FC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61" name="Shape 3">
          <a:extLst>
            <a:ext uri="{FF2B5EF4-FFF2-40B4-BE49-F238E27FC236}">
              <a16:creationId xmlns:a16="http://schemas.microsoft.com/office/drawing/2014/main" id="{402D08B2-F359-4A03-81C6-F61F9B3441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62" name="Shape 3">
          <a:extLst>
            <a:ext uri="{FF2B5EF4-FFF2-40B4-BE49-F238E27FC236}">
              <a16:creationId xmlns:a16="http://schemas.microsoft.com/office/drawing/2014/main" id="{3F322EA2-638E-42B7-8EEA-87103478AF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63" name="Shape 3">
          <a:extLst>
            <a:ext uri="{FF2B5EF4-FFF2-40B4-BE49-F238E27FC236}">
              <a16:creationId xmlns:a16="http://schemas.microsoft.com/office/drawing/2014/main" id="{22C579B7-589F-41B0-9C3B-20D82D6275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64" name="Shape 3">
          <a:extLst>
            <a:ext uri="{FF2B5EF4-FFF2-40B4-BE49-F238E27FC236}">
              <a16:creationId xmlns:a16="http://schemas.microsoft.com/office/drawing/2014/main" id="{E6800697-C963-4588-B86C-BCE03DEA9FF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65" name="Shape 3">
          <a:extLst>
            <a:ext uri="{FF2B5EF4-FFF2-40B4-BE49-F238E27FC236}">
              <a16:creationId xmlns:a16="http://schemas.microsoft.com/office/drawing/2014/main" id="{0DF3A6F2-62E5-4138-8786-760C054548F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66" name="Shape 3">
          <a:extLst>
            <a:ext uri="{FF2B5EF4-FFF2-40B4-BE49-F238E27FC236}">
              <a16:creationId xmlns:a16="http://schemas.microsoft.com/office/drawing/2014/main" id="{CAC2FC9B-BD4D-4F43-BADF-1928D0E0EB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67" name="Shape 3">
          <a:extLst>
            <a:ext uri="{FF2B5EF4-FFF2-40B4-BE49-F238E27FC236}">
              <a16:creationId xmlns:a16="http://schemas.microsoft.com/office/drawing/2014/main" id="{D003420B-ABA3-42D8-BFE7-055B656572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68" name="Shape 3">
          <a:extLst>
            <a:ext uri="{FF2B5EF4-FFF2-40B4-BE49-F238E27FC236}">
              <a16:creationId xmlns:a16="http://schemas.microsoft.com/office/drawing/2014/main" id="{296899BD-23A2-4456-A811-C1787B8652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69" name="Shape 3">
          <a:extLst>
            <a:ext uri="{FF2B5EF4-FFF2-40B4-BE49-F238E27FC236}">
              <a16:creationId xmlns:a16="http://schemas.microsoft.com/office/drawing/2014/main" id="{F0AB5BE2-2037-464B-8EEB-7BA67E0A4FE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70" name="Shape 3">
          <a:extLst>
            <a:ext uri="{FF2B5EF4-FFF2-40B4-BE49-F238E27FC236}">
              <a16:creationId xmlns:a16="http://schemas.microsoft.com/office/drawing/2014/main" id="{EC810A9C-6ABC-408A-A6B2-0C9D27CF098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71" name="Shape 3">
          <a:extLst>
            <a:ext uri="{FF2B5EF4-FFF2-40B4-BE49-F238E27FC236}">
              <a16:creationId xmlns:a16="http://schemas.microsoft.com/office/drawing/2014/main" id="{5DEE916A-4626-46E6-BFDB-64352E91B6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72" name="Shape 3">
          <a:extLst>
            <a:ext uri="{FF2B5EF4-FFF2-40B4-BE49-F238E27FC236}">
              <a16:creationId xmlns:a16="http://schemas.microsoft.com/office/drawing/2014/main" id="{984252DB-21F2-4DB5-B25C-A405C617F9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73" name="Shape 3">
          <a:extLst>
            <a:ext uri="{FF2B5EF4-FFF2-40B4-BE49-F238E27FC236}">
              <a16:creationId xmlns:a16="http://schemas.microsoft.com/office/drawing/2014/main" id="{C6914907-2864-4785-9910-F3BA66E4C6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74" name="Shape 3">
          <a:extLst>
            <a:ext uri="{FF2B5EF4-FFF2-40B4-BE49-F238E27FC236}">
              <a16:creationId xmlns:a16="http://schemas.microsoft.com/office/drawing/2014/main" id="{28556665-222B-4262-B323-3A9468F092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75" name="Shape 3">
          <a:extLst>
            <a:ext uri="{FF2B5EF4-FFF2-40B4-BE49-F238E27FC236}">
              <a16:creationId xmlns:a16="http://schemas.microsoft.com/office/drawing/2014/main" id="{F170CE12-FEFD-4306-B9BF-ED2F7930AF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76" name="Shape 3">
          <a:extLst>
            <a:ext uri="{FF2B5EF4-FFF2-40B4-BE49-F238E27FC236}">
              <a16:creationId xmlns:a16="http://schemas.microsoft.com/office/drawing/2014/main" id="{DBF99927-C88A-46D5-A041-08A1FF97460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77" name="Shape 3">
          <a:extLst>
            <a:ext uri="{FF2B5EF4-FFF2-40B4-BE49-F238E27FC236}">
              <a16:creationId xmlns:a16="http://schemas.microsoft.com/office/drawing/2014/main" id="{4A658A48-2FB7-4D3C-B8C0-16AB148DDA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78" name="Shape 3">
          <a:extLst>
            <a:ext uri="{FF2B5EF4-FFF2-40B4-BE49-F238E27FC236}">
              <a16:creationId xmlns:a16="http://schemas.microsoft.com/office/drawing/2014/main" id="{BF0492F0-5F8B-41A0-92D1-CE4416023B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79" name="Shape 3">
          <a:extLst>
            <a:ext uri="{FF2B5EF4-FFF2-40B4-BE49-F238E27FC236}">
              <a16:creationId xmlns:a16="http://schemas.microsoft.com/office/drawing/2014/main" id="{328039E1-F886-47FA-9934-ADB6152980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80" name="Shape 3">
          <a:extLst>
            <a:ext uri="{FF2B5EF4-FFF2-40B4-BE49-F238E27FC236}">
              <a16:creationId xmlns:a16="http://schemas.microsoft.com/office/drawing/2014/main" id="{ABD3CA57-39AD-4274-9C80-F415C4EE20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81" name="Shape 3">
          <a:extLst>
            <a:ext uri="{FF2B5EF4-FFF2-40B4-BE49-F238E27FC236}">
              <a16:creationId xmlns:a16="http://schemas.microsoft.com/office/drawing/2014/main" id="{8925BAC2-3E55-4EB7-B619-9B6C99B4506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82" name="Shape 3">
          <a:extLst>
            <a:ext uri="{FF2B5EF4-FFF2-40B4-BE49-F238E27FC236}">
              <a16:creationId xmlns:a16="http://schemas.microsoft.com/office/drawing/2014/main" id="{C2FC7949-8861-486A-8361-47F5109E94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83" name="Shape 3">
          <a:extLst>
            <a:ext uri="{FF2B5EF4-FFF2-40B4-BE49-F238E27FC236}">
              <a16:creationId xmlns:a16="http://schemas.microsoft.com/office/drawing/2014/main" id="{CC26D850-1CBF-4E64-B151-F72727BD61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84" name="Shape 3">
          <a:extLst>
            <a:ext uri="{FF2B5EF4-FFF2-40B4-BE49-F238E27FC236}">
              <a16:creationId xmlns:a16="http://schemas.microsoft.com/office/drawing/2014/main" id="{3D45E011-1297-47C0-8AE6-BFB0B58F1F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85" name="Shape 3">
          <a:extLst>
            <a:ext uri="{FF2B5EF4-FFF2-40B4-BE49-F238E27FC236}">
              <a16:creationId xmlns:a16="http://schemas.microsoft.com/office/drawing/2014/main" id="{77DBB61D-3A0F-4CF5-B0F5-19A5AA1CE9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86" name="Shape 3">
          <a:extLst>
            <a:ext uri="{FF2B5EF4-FFF2-40B4-BE49-F238E27FC236}">
              <a16:creationId xmlns:a16="http://schemas.microsoft.com/office/drawing/2014/main" id="{DF4CB153-D9D0-420F-BBA9-D321F52ED0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87" name="Shape 3">
          <a:extLst>
            <a:ext uri="{FF2B5EF4-FFF2-40B4-BE49-F238E27FC236}">
              <a16:creationId xmlns:a16="http://schemas.microsoft.com/office/drawing/2014/main" id="{D6B1576E-4B42-4FB4-8C56-F1AEEA0665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88" name="Shape 3">
          <a:extLst>
            <a:ext uri="{FF2B5EF4-FFF2-40B4-BE49-F238E27FC236}">
              <a16:creationId xmlns:a16="http://schemas.microsoft.com/office/drawing/2014/main" id="{F8BFEE8A-7D75-41DE-8B74-C874D80552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89" name="Shape 3">
          <a:extLst>
            <a:ext uri="{FF2B5EF4-FFF2-40B4-BE49-F238E27FC236}">
              <a16:creationId xmlns:a16="http://schemas.microsoft.com/office/drawing/2014/main" id="{DA424FE7-6880-4B9B-AABA-518623FAE7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90" name="Shape 3">
          <a:extLst>
            <a:ext uri="{FF2B5EF4-FFF2-40B4-BE49-F238E27FC236}">
              <a16:creationId xmlns:a16="http://schemas.microsoft.com/office/drawing/2014/main" id="{52BE626E-C2F8-48EC-858A-945C8B33A39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91" name="Shape 3">
          <a:extLst>
            <a:ext uri="{FF2B5EF4-FFF2-40B4-BE49-F238E27FC236}">
              <a16:creationId xmlns:a16="http://schemas.microsoft.com/office/drawing/2014/main" id="{E0E84EED-D46B-4DD6-AB66-B97C1ACA73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92" name="Shape 3">
          <a:extLst>
            <a:ext uri="{FF2B5EF4-FFF2-40B4-BE49-F238E27FC236}">
              <a16:creationId xmlns:a16="http://schemas.microsoft.com/office/drawing/2014/main" id="{C6D66BE3-E7AA-47A8-AE71-64A6265B44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93" name="Shape 3">
          <a:extLst>
            <a:ext uri="{FF2B5EF4-FFF2-40B4-BE49-F238E27FC236}">
              <a16:creationId xmlns:a16="http://schemas.microsoft.com/office/drawing/2014/main" id="{1EB9B9ED-FCB2-4A36-9B12-454A6E4A47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94" name="Shape 3">
          <a:extLst>
            <a:ext uri="{FF2B5EF4-FFF2-40B4-BE49-F238E27FC236}">
              <a16:creationId xmlns:a16="http://schemas.microsoft.com/office/drawing/2014/main" id="{C448108D-27E7-49C5-9A54-BF76E03080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95" name="Shape 3">
          <a:extLst>
            <a:ext uri="{FF2B5EF4-FFF2-40B4-BE49-F238E27FC236}">
              <a16:creationId xmlns:a16="http://schemas.microsoft.com/office/drawing/2014/main" id="{81F81D53-80D8-40B6-AEAD-6EFC0591D13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96" name="Shape 3">
          <a:extLst>
            <a:ext uri="{FF2B5EF4-FFF2-40B4-BE49-F238E27FC236}">
              <a16:creationId xmlns:a16="http://schemas.microsoft.com/office/drawing/2014/main" id="{4B3B8AE4-EF30-4D36-8ADD-7D642110AD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97" name="Shape 3">
          <a:extLst>
            <a:ext uri="{FF2B5EF4-FFF2-40B4-BE49-F238E27FC236}">
              <a16:creationId xmlns:a16="http://schemas.microsoft.com/office/drawing/2014/main" id="{B86AEA1A-C51B-44FE-92ED-C9A67CFE4F9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98" name="Shape 3">
          <a:extLst>
            <a:ext uri="{FF2B5EF4-FFF2-40B4-BE49-F238E27FC236}">
              <a16:creationId xmlns:a16="http://schemas.microsoft.com/office/drawing/2014/main" id="{4004E8A2-B669-498C-B1EE-522317FA75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299" name="Shape 3">
          <a:extLst>
            <a:ext uri="{FF2B5EF4-FFF2-40B4-BE49-F238E27FC236}">
              <a16:creationId xmlns:a16="http://schemas.microsoft.com/office/drawing/2014/main" id="{70D6B5B6-FA74-444B-940F-E4424D39F5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00" name="Shape 3">
          <a:extLst>
            <a:ext uri="{FF2B5EF4-FFF2-40B4-BE49-F238E27FC236}">
              <a16:creationId xmlns:a16="http://schemas.microsoft.com/office/drawing/2014/main" id="{841E91A0-CA41-489F-BEB1-E97D6FE4C1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01" name="Shape 3">
          <a:extLst>
            <a:ext uri="{FF2B5EF4-FFF2-40B4-BE49-F238E27FC236}">
              <a16:creationId xmlns:a16="http://schemas.microsoft.com/office/drawing/2014/main" id="{8941DBCE-F225-4E9E-8621-E54C397B76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02" name="Shape 3">
          <a:extLst>
            <a:ext uri="{FF2B5EF4-FFF2-40B4-BE49-F238E27FC236}">
              <a16:creationId xmlns:a16="http://schemas.microsoft.com/office/drawing/2014/main" id="{B87F2B07-5E5A-4917-AA30-A6286386AC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03" name="Shape 3">
          <a:extLst>
            <a:ext uri="{FF2B5EF4-FFF2-40B4-BE49-F238E27FC236}">
              <a16:creationId xmlns:a16="http://schemas.microsoft.com/office/drawing/2014/main" id="{2C548A77-3F99-45E9-A2BD-15D64FD74D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04" name="Shape 3">
          <a:extLst>
            <a:ext uri="{FF2B5EF4-FFF2-40B4-BE49-F238E27FC236}">
              <a16:creationId xmlns:a16="http://schemas.microsoft.com/office/drawing/2014/main" id="{F0C8D7B3-3B2F-462F-A69D-7257A8963A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05" name="Shape 3">
          <a:extLst>
            <a:ext uri="{FF2B5EF4-FFF2-40B4-BE49-F238E27FC236}">
              <a16:creationId xmlns:a16="http://schemas.microsoft.com/office/drawing/2014/main" id="{07EE9C50-8F86-4C9A-8524-6D824F1480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06" name="Shape 3">
          <a:extLst>
            <a:ext uri="{FF2B5EF4-FFF2-40B4-BE49-F238E27FC236}">
              <a16:creationId xmlns:a16="http://schemas.microsoft.com/office/drawing/2014/main" id="{E80BF75A-8733-4905-AC0E-758398FB75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07" name="Shape 3">
          <a:extLst>
            <a:ext uri="{FF2B5EF4-FFF2-40B4-BE49-F238E27FC236}">
              <a16:creationId xmlns:a16="http://schemas.microsoft.com/office/drawing/2014/main" id="{A44E91A4-C570-4BCB-9293-D79753F5BD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08" name="Shape 3">
          <a:extLst>
            <a:ext uri="{FF2B5EF4-FFF2-40B4-BE49-F238E27FC236}">
              <a16:creationId xmlns:a16="http://schemas.microsoft.com/office/drawing/2014/main" id="{52D9CDA0-A718-4424-A01F-8614168091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09" name="Shape 3">
          <a:extLst>
            <a:ext uri="{FF2B5EF4-FFF2-40B4-BE49-F238E27FC236}">
              <a16:creationId xmlns:a16="http://schemas.microsoft.com/office/drawing/2014/main" id="{BE63F6FC-A3B3-4437-A753-3B694C48C0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10" name="Shape 3">
          <a:extLst>
            <a:ext uri="{FF2B5EF4-FFF2-40B4-BE49-F238E27FC236}">
              <a16:creationId xmlns:a16="http://schemas.microsoft.com/office/drawing/2014/main" id="{90DB492A-401C-4D29-AD06-51282986B3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11" name="Shape 3">
          <a:extLst>
            <a:ext uri="{FF2B5EF4-FFF2-40B4-BE49-F238E27FC236}">
              <a16:creationId xmlns:a16="http://schemas.microsoft.com/office/drawing/2014/main" id="{793FD339-4F2C-4268-81DA-D2FB76B27F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12" name="Shape 3">
          <a:extLst>
            <a:ext uri="{FF2B5EF4-FFF2-40B4-BE49-F238E27FC236}">
              <a16:creationId xmlns:a16="http://schemas.microsoft.com/office/drawing/2014/main" id="{BE677067-3370-471A-991A-CA85E14C68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13" name="Shape 3">
          <a:extLst>
            <a:ext uri="{FF2B5EF4-FFF2-40B4-BE49-F238E27FC236}">
              <a16:creationId xmlns:a16="http://schemas.microsoft.com/office/drawing/2014/main" id="{076DAF19-E2D7-4ACE-90F2-F508CE1CFB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14" name="Shape 3">
          <a:extLst>
            <a:ext uri="{FF2B5EF4-FFF2-40B4-BE49-F238E27FC236}">
              <a16:creationId xmlns:a16="http://schemas.microsoft.com/office/drawing/2014/main" id="{15254FA2-4C5A-46F5-BA18-21FA9E1DB7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15" name="Shape 3">
          <a:extLst>
            <a:ext uri="{FF2B5EF4-FFF2-40B4-BE49-F238E27FC236}">
              <a16:creationId xmlns:a16="http://schemas.microsoft.com/office/drawing/2014/main" id="{BA37D2EC-31F9-4AD4-8BDA-13B4A94366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16" name="Shape 3">
          <a:extLst>
            <a:ext uri="{FF2B5EF4-FFF2-40B4-BE49-F238E27FC236}">
              <a16:creationId xmlns:a16="http://schemas.microsoft.com/office/drawing/2014/main" id="{B7866830-6929-44AE-A63D-096CD84641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17" name="Shape 3">
          <a:extLst>
            <a:ext uri="{FF2B5EF4-FFF2-40B4-BE49-F238E27FC236}">
              <a16:creationId xmlns:a16="http://schemas.microsoft.com/office/drawing/2014/main" id="{B92B3165-5FD5-43C8-B329-D9818DB2922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18" name="Shape 3">
          <a:extLst>
            <a:ext uri="{FF2B5EF4-FFF2-40B4-BE49-F238E27FC236}">
              <a16:creationId xmlns:a16="http://schemas.microsoft.com/office/drawing/2014/main" id="{3F94012E-05B9-49AA-8C87-94BE5412FE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19" name="Shape 3">
          <a:extLst>
            <a:ext uri="{FF2B5EF4-FFF2-40B4-BE49-F238E27FC236}">
              <a16:creationId xmlns:a16="http://schemas.microsoft.com/office/drawing/2014/main" id="{554323BB-3F53-4D5B-8EB8-FB911C7426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20" name="Shape 3">
          <a:extLst>
            <a:ext uri="{FF2B5EF4-FFF2-40B4-BE49-F238E27FC236}">
              <a16:creationId xmlns:a16="http://schemas.microsoft.com/office/drawing/2014/main" id="{C93DF588-908A-4808-AC01-E3228FE614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21" name="Shape 3">
          <a:extLst>
            <a:ext uri="{FF2B5EF4-FFF2-40B4-BE49-F238E27FC236}">
              <a16:creationId xmlns:a16="http://schemas.microsoft.com/office/drawing/2014/main" id="{4D901235-538E-4519-954C-FBEC133006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22" name="Shape 3">
          <a:extLst>
            <a:ext uri="{FF2B5EF4-FFF2-40B4-BE49-F238E27FC236}">
              <a16:creationId xmlns:a16="http://schemas.microsoft.com/office/drawing/2014/main" id="{83A9D16F-96D8-430A-93A8-949B83A1A7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23" name="Shape 3">
          <a:extLst>
            <a:ext uri="{FF2B5EF4-FFF2-40B4-BE49-F238E27FC236}">
              <a16:creationId xmlns:a16="http://schemas.microsoft.com/office/drawing/2014/main" id="{2531AB95-9FCE-4CCF-9218-2A4C2C6871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24" name="Shape 3">
          <a:extLst>
            <a:ext uri="{FF2B5EF4-FFF2-40B4-BE49-F238E27FC236}">
              <a16:creationId xmlns:a16="http://schemas.microsoft.com/office/drawing/2014/main" id="{228CB5A4-8E64-42F0-95CE-01F744A579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25" name="Shape 3">
          <a:extLst>
            <a:ext uri="{FF2B5EF4-FFF2-40B4-BE49-F238E27FC236}">
              <a16:creationId xmlns:a16="http://schemas.microsoft.com/office/drawing/2014/main" id="{E350EF32-C5BD-4CC2-B4C8-3FCCB376D0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26" name="Shape 3">
          <a:extLst>
            <a:ext uri="{FF2B5EF4-FFF2-40B4-BE49-F238E27FC236}">
              <a16:creationId xmlns:a16="http://schemas.microsoft.com/office/drawing/2014/main" id="{7094B7CC-93F7-46E5-A4B8-AA58BD687D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27" name="Shape 3">
          <a:extLst>
            <a:ext uri="{FF2B5EF4-FFF2-40B4-BE49-F238E27FC236}">
              <a16:creationId xmlns:a16="http://schemas.microsoft.com/office/drawing/2014/main" id="{0C153352-A909-4196-87CC-7C903546F8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28" name="Shape 3">
          <a:extLst>
            <a:ext uri="{FF2B5EF4-FFF2-40B4-BE49-F238E27FC236}">
              <a16:creationId xmlns:a16="http://schemas.microsoft.com/office/drawing/2014/main" id="{247EF599-A2DE-4C07-BE9A-59119C62E5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29" name="Shape 3">
          <a:extLst>
            <a:ext uri="{FF2B5EF4-FFF2-40B4-BE49-F238E27FC236}">
              <a16:creationId xmlns:a16="http://schemas.microsoft.com/office/drawing/2014/main" id="{1AF35077-2065-4B7B-B368-0653C61AE2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30" name="Shape 3">
          <a:extLst>
            <a:ext uri="{FF2B5EF4-FFF2-40B4-BE49-F238E27FC236}">
              <a16:creationId xmlns:a16="http://schemas.microsoft.com/office/drawing/2014/main" id="{EA0A8DE7-9791-4BEF-8D19-AACB977C03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31" name="Shape 3">
          <a:extLst>
            <a:ext uri="{FF2B5EF4-FFF2-40B4-BE49-F238E27FC236}">
              <a16:creationId xmlns:a16="http://schemas.microsoft.com/office/drawing/2014/main" id="{FB97C499-3989-49B5-BDCD-9E81A8D4DF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32" name="Shape 3">
          <a:extLst>
            <a:ext uri="{FF2B5EF4-FFF2-40B4-BE49-F238E27FC236}">
              <a16:creationId xmlns:a16="http://schemas.microsoft.com/office/drawing/2014/main" id="{A1DB46DE-450F-42F1-A7ED-74EF73A2E9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33" name="Shape 3">
          <a:extLst>
            <a:ext uri="{FF2B5EF4-FFF2-40B4-BE49-F238E27FC236}">
              <a16:creationId xmlns:a16="http://schemas.microsoft.com/office/drawing/2014/main" id="{7F599B4C-71FE-48E5-9EE2-33F3ACF9A2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34" name="Shape 3">
          <a:extLst>
            <a:ext uri="{FF2B5EF4-FFF2-40B4-BE49-F238E27FC236}">
              <a16:creationId xmlns:a16="http://schemas.microsoft.com/office/drawing/2014/main" id="{DDFA7F66-8331-4CCE-9E5D-E1EE9FAFA9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35" name="Shape 3">
          <a:extLst>
            <a:ext uri="{FF2B5EF4-FFF2-40B4-BE49-F238E27FC236}">
              <a16:creationId xmlns:a16="http://schemas.microsoft.com/office/drawing/2014/main" id="{0ABAEE87-D762-421E-AA52-CF1E0EE387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36" name="Shape 3">
          <a:extLst>
            <a:ext uri="{FF2B5EF4-FFF2-40B4-BE49-F238E27FC236}">
              <a16:creationId xmlns:a16="http://schemas.microsoft.com/office/drawing/2014/main" id="{7E3C51A3-DB52-487D-AAF9-B9B40CD1DE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37" name="Shape 3">
          <a:extLst>
            <a:ext uri="{FF2B5EF4-FFF2-40B4-BE49-F238E27FC236}">
              <a16:creationId xmlns:a16="http://schemas.microsoft.com/office/drawing/2014/main" id="{EA9C70E4-D46A-4625-AFEC-045359C56D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38" name="Shape 3">
          <a:extLst>
            <a:ext uri="{FF2B5EF4-FFF2-40B4-BE49-F238E27FC236}">
              <a16:creationId xmlns:a16="http://schemas.microsoft.com/office/drawing/2014/main" id="{6E59A225-20F8-4595-A222-ABB34174CF5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39" name="Shape 3">
          <a:extLst>
            <a:ext uri="{FF2B5EF4-FFF2-40B4-BE49-F238E27FC236}">
              <a16:creationId xmlns:a16="http://schemas.microsoft.com/office/drawing/2014/main" id="{FF968504-D862-4CCB-8B18-FF71BB1182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40" name="Shape 3">
          <a:extLst>
            <a:ext uri="{FF2B5EF4-FFF2-40B4-BE49-F238E27FC236}">
              <a16:creationId xmlns:a16="http://schemas.microsoft.com/office/drawing/2014/main" id="{C142886A-C0E0-4DA3-B8E8-14E16B4EF0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100</xdr:row>
      <xdr:rowOff>0</xdr:rowOff>
    </xdr:from>
    <xdr:ext cx="47625" cy="285750"/>
    <xdr:sp macro="" textlink="">
      <xdr:nvSpPr>
        <xdr:cNvPr id="4341" name="Shape 3">
          <a:extLst>
            <a:ext uri="{FF2B5EF4-FFF2-40B4-BE49-F238E27FC236}">
              <a16:creationId xmlns:a16="http://schemas.microsoft.com/office/drawing/2014/main" id="{12266928-F476-4E55-8323-341F96C9EC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100</xdr:row>
      <xdr:rowOff>0</xdr:rowOff>
    </xdr:from>
    <xdr:ext cx="47625" cy="285750"/>
    <xdr:sp macro="" textlink="">
      <xdr:nvSpPr>
        <xdr:cNvPr id="4342" name="Shape 3">
          <a:extLst>
            <a:ext uri="{FF2B5EF4-FFF2-40B4-BE49-F238E27FC236}">
              <a16:creationId xmlns:a16="http://schemas.microsoft.com/office/drawing/2014/main" id="{00C16E7D-9313-47BA-8B8F-D5C88B4EC15E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100</xdr:row>
      <xdr:rowOff>0</xdr:rowOff>
    </xdr:from>
    <xdr:ext cx="47625" cy="285750"/>
    <xdr:sp macro="" textlink="">
      <xdr:nvSpPr>
        <xdr:cNvPr id="4343" name="Shape 3">
          <a:extLst>
            <a:ext uri="{FF2B5EF4-FFF2-40B4-BE49-F238E27FC236}">
              <a16:creationId xmlns:a16="http://schemas.microsoft.com/office/drawing/2014/main" id="{85146011-37CB-4188-B7FA-EE246B0D0AB1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44" name="Shape 3">
          <a:extLst>
            <a:ext uri="{FF2B5EF4-FFF2-40B4-BE49-F238E27FC236}">
              <a16:creationId xmlns:a16="http://schemas.microsoft.com/office/drawing/2014/main" id="{5C99131B-0B80-4E38-B87D-0CE203F7A36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45" name="Shape 3">
          <a:extLst>
            <a:ext uri="{FF2B5EF4-FFF2-40B4-BE49-F238E27FC236}">
              <a16:creationId xmlns:a16="http://schemas.microsoft.com/office/drawing/2014/main" id="{793081C7-2067-407F-A143-EF733FB6090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46" name="Shape 3">
          <a:extLst>
            <a:ext uri="{FF2B5EF4-FFF2-40B4-BE49-F238E27FC236}">
              <a16:creationId xmlns:a16="http://schemas.microsoft.com/office/drawing/2014/main" id="{CC81E6F2-03B8-41CB-B314-F6C3C0D244B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47" name="Shape 3">
          <a:extLst>
            <a:ext uri="{FF2B5EF4-FFF2-40B4-BE49-F238E27FC236}">
              <a16:creationId xmlns:a16="http://schemas.microsoft.com/office/drawing/2014/main" id="{C05707B3-6884-4A3F-90FA-4FC80F8CC8A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48" name="Shape 3">
          <a:extLst>
            <a:ext uri="{FF2B5EF4-FFF2-40B4-BE49-F238E27FC236}">
              <a16:creationId xmlns:a16="http://schemas.microsoft.com/office/drawing/2014/main" id="{BFB9F57D-2226-42E3-9F0D-20452FB5927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49" name="Shape 3">
          <a:extLst>
            <a:ext uri="{FF2B5EF4-FFF2-40B4-BE49-F238E27FC236}">
              <a16:creationId xmlns:a16="http://schemas.microsoft.com/office/drawing/2014/main" id="{205F8173-8AC9-4995-B3B8-863D2AB749D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50" name="Shape 3">
          <a:extLst>
            <a:ext uri="{FF2B5EF4-FFF2-40B4-BE49-F238E27FC236}">
              <a16:creationId xmlns:a16="http://schemas.microsoft.com/office/drawing/2014/main" id="{81D06BB4-8575-45A7-870C-7AACF61362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51" name="Shape 3">
          <a:extLst>
            <a:ext uri="{FF2B5EF4-FFF2-40B4-BE49-F238E27FC236}">
              <a16:creationId xmlns:a16="http://schemas.microsoft.com/office/drawing/2014/main" id="{0A99923F-716F-489C-B629-CA8DA5230D4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52" name="Shape 3">
          <a:extLst>
            <a:ext uri="{FF2B5EF4-FFF2-40B4-BE49-F238E27FC236}">
              <a16:creationId xmlns:a16="http://schemas.microsoft.com/office/drawing/2014/main" id="{034DC1F3-5F85-43ED-8EDD-F92D243CC6E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53" name="Shape 3">
          <a:extLst>
            <a:ext uri="{FF2B5EF4-FFF2-40B4-BE49-F238E27FC236}">
              <a16:creationId xmlns:a16="http://schemas.microsoft.com/office/drawing/2014/main" id="{2382D199-B6B1-4A41-B159-BC5029AA39F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54" name="Shape 3">
          <a:extLst>
            <a:ext uri="{FF2B5EF4-FFF2-40B4-BE49-F238E27FC236}">
              <a16:creationId xmlns:a16="http://schemas.microsoft.com/office/drawing/2014/main" id="{91AE3AC9-A9F2-4287-988D-7CF808CB2D5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55" name="Shape 3">
          <a:extLst>
            <a:ext uri="{FF2B5EF4-FFF2-40B4-BE49-F238E27FC236}">
              <a16:creationId xmlns:a16="http://schemas.microsoft.com/office/drawing/2014/main" id="{7E251E20-84E1-463A-9675-DFCD3EF225D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56" name="Shape 3">
          <a:extLst>
            <a:ext uri="{FF2B5EF4-FFF2-40B4-BE49-F238E27FC236}">
              <a16:creationId xmlns:a16="http://schemas.microsoft.com/office/drawing/2014/main" id="{6D11078E-96FF-46C3-B232-3A29B8B2F6E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57" name="Shape 3">
          <a:extLst>
            <a:ext uri="{FF2B5EF4-FFF2-40B4-BE49-F238E27FC236}">
              <a16:creationId xmlns:a16="http://schemas.microsoft.com/office/drawing/2014/main" id="{204F15E9-7887-4459-B87A-5D156D64281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58" name="Shape 3">
          <a:extLst>
            <a:ext uri="{FF2B5EF4-FFF2-40B4-BE49-F238E27FC236}">
              <a16:creationId xmlns:a16="http://schemas.microsoft.com/office/drawing/2014/main" id="{F0B679F5-F974-4ADC-AEDC-CE9DBD2878C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59" name="Shape 3">
          <a:extLst>
            <a:ext uri="{FF2B5EF4-FFF2-40B4-BE49-F238E27FC236}">
              <a16:creationId xmlns:a16="http://schemas.microsoft.com/office/drawing/2014/main" id="{00989497-E201-4A5E-B1C2-FC1730B525D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60" name="Shape 3">
          <a:extLst>
            <a:ext uri="{FF2B5EF4-FFF2-40B4-BE49-F238E27FC236}">
              <a16:creationId xmlns:a16="http://schemas.microsoft.com/office/drawing/2014/main" id="{6C88805E-C585-4737-989C-2DDF4E086C9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61" name="Shape 3">
          <a:extLst>
            <a:ext uri="{FF2B5EF4-FFF2-40B4-BE49-F238E27FC236}">
              <a16:creationId xmlns:a16="http://schemas.microsoft.com/office/drawing/2014/main" id="{7779E334-3444-401A-B5E7-7ED3B54F389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62" name="Shape 3">
          <a:extLst>
            <a:ext uri="{FF2B5EF4-FFF2-40B4-BE49-F238E27FC236}">
              <a16:creationId xmlns:a16="http://schemas.microsoft.com/office/drawing/2014/main" id="{78349B8F-2053-42A5-BBD4-9AF32B33A34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63" name="Shape 3">
          <a:extLst>
            <a:ext uri="{FF2B5EF4-FFF2-40B4-BE49-F238E27FC236}">
              <a16:creationId xmlns:a16="http://schemas.microsoft.com/office/drawing/2014/main" id="{CCEE12FB-DF44-403A-9E16-96146B73464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64" name="Shape 3">
          <a:extLst>
            <a:ext uri="{FF2B5EF4-FFF2-40B4-BE49-F238E27FC236}">
              <a16:creationId xmlns:a16="http://schemas.microsoft.com/office/drawing/2014/main" id="{3CECD583-7908-429A-95F5-0AB4842C8B5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65" name="Shape 3">
          <a:extLst>
            <a:ext uri="{FF2B5EF4-FFF2-40B4-BE49-F238E27FC236}">
              <a16:creationId xmlns:a16="http://schemas.microsoft.com/office/drawing/2014/main" id="{526E7328-34A9-46F1-A7EF-4B7C63A86DC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66" name="Shape 3">
          <a:extLst>
            <a:ext uri="{FF2B5EF4-FFF2-40B4-BE49-F238E27FC236}">
              <a16:creationId xmlns:a16="http://schemas.microsoft.com/office/drawing/2014/main" id="{BA48EA04-FD40-434A-8734-731B49EA34D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67" name="Shape 3">
          <a:extLst>
            <a:ext uri="{FF2B5EF4-FFF2-40B4-BE49-F238E27FC236}">
              <a16:creationId xmlns:a16="http://schemas.microsoft.com/office/drawing/2014/main" id="{E8DB5CC2-6341-4EE0-846B-0D71F1CA3BD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68" name="Shape 3">
          <a:extLst>
            <a:ext uri="{FF2B5EF4-FFF2-40B4-BE49-F238E27FC236}">
              <a16:creationId xmlns:a16="http://schemas.microsoft.com/office/drawing/2014/main" id="{7FCE8B83-1C10-4F26-A832-6C55F9EACB2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69" name="Shape 3">
          <a:extLst>
            <a:ext uri="{FF2B5EF4-FFF2-40B4-BE49-F238E27FC236}">
              <a16:creationId xmlns:a16="http://schemas.microsoft.com/office/drawing/2014/main" id="{1DA3FB7B-89FC-47E6-9392-3CDD2E56870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70" name="Shape 3">
          <a:extLst>
            <a:ext uri="{FF2B5EF4-FFF2-40B4-BE49-F238E27FC236}">
              <a16:creationId xmlns:a16="http://schemas.microsoft.com/office/drawing/2014/main" id="{D7B0C32A-B434-4FE7-9E30-16B08CC5FF6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71" name="Shape 3">
          <a:extLst>
            <a:ext uri="{FF2B5EF4-FFF2-40B4-BE49-F238E27FC236}">
              <a16:creationId xmlns:a16="http://schemas.microsoft.com/office/drawing/2014/main" id="{9D54B592-D9BA-44C7-ADD7-B713D24FB4C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72" name="Shape 3">
          <a:extLst>
            <a:ext uri="{FF2B5EF4-FFF2-40B4-BE49-F238E27FC236}">
              <a16:creationId xmlns:a16="http://schemas.microsoft.com/office/drawing/2014/main" id="{B63E407D-AF5F-4DB6-8F1A-A6ED255DB67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73" name="Shape 3">
          <a:extLst>
            <a:ext uri="{FF2B5EF4-FFF2-40B4-BE49-F238E27FC236}">
              <a16:creationId xmlns:a16="http://schemas.microsoft.com/office/drawing/2014/main" id="{F57A3D10-9AC9-4AB0-9A40-81053C29851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74" name="Shape 3">
          <a:extLst>
            <a:ext uri="{FF2B5EF4-FFF2-40B4-BE49-F238E27FC236}">
              <a16:creationId xmlns:a16="http://schemas.microsoft.com/office/drawing/2014/main" id="{46F3EE3E-A7F2-4FD6-BB4F-C6C8A71F109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75" name="Shape 3">
          <a:extLst>
            <a:ext uri="{FF2B5EF4-FFF2-40B4-BE49-F238E27FC236}">
              <a16:creationId xmlns:a16="http://schemas.microsoft.com/office/drawing/2014/main" id="{27BD4283-4EA3-4C76-AA54-1A74829F212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76" name="Shape 3">
          <a:extLst>
            <a:ext uri="{FF2B5EF4-FFF2-40B4-BE49-F238E27FC236}">
              <a16:creationId xmlns:a16="http://schemas.microsoft.com/office/drawing/2014/main" id="{509A5891-15DD-4CEE-8BED-382965F82DF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77" name="Shape 3">
          <a:extLst>
            <a:ext uri="{FF2B5EF4-FFF2-40B4-BE49-F238E27FC236}">
              <a16:creationId xmlns:a16="http://schemas.microsoft.com/office/drawing/2014/main" id="{62621C55-8E79-4CF5-A374-ED49E6432AC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78" name="Shape 3">
          <a:extLst>
            <a:ext uri="{FF2B5EF4-FFF2-40B4-BE49-F238E27FC236}">
              <a16:creationId xmlns:a16="http://schemas.microsoft.com/office/drawing/2014/main" id="{F331FCA4-12F3-46A5-92DF-D54C9B5750E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79" name="Shape 3">
          <a:extLst>
            <a:ext uri="{FF2B5EF4-FFF2-40B4-BE49-F238E27FC236}">
              <a16:creationId xmlns:a16="http://schemas.microsoft.com/office/drawing/2014/main" id="{8FF4BD57-7C27-48E4-AC89-EA81C05C5FA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80" name="Shape 3">
          <a:extLst>
            <a:ext uri="{FF2B5EF4-FFF2-40B4-BE49-F238E27FC236}">
              <a16:creationId xmlns:a16="http://schemas.microsoft.com/office/drawing/2014/main" id="{60CE8A07-37B1-474C-AA80-12C26230EBF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81" name="Shape 3">
          <a:extLst>
            <a:ext uri="{FF2B5EF4-FFF2-40B4-BE49-F238E27FC236}">
              <a16:creationId xmlns:a16="http://schemas.microsoft.com/office/drawing/2014/main" id="{AD93084B-E50E-48A0-8160-BB74330E5F4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82" name="Shape 3">
          <a:extLst>
            <a:ext uri="{FF2B5EF4-FFF2-40B4-BE49-F238E27FC236}">
              <a16:creationId xmlns:a16="http://schemas.microsoft.com/office/drawing/2014/main" id="{B8BB62D0-9769-452E-BE73-C950946201F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83" name="Shape 3">
          <a:extLst>
            <a:ext uri="{FF2B5EF4-FFF2-40B4-BE49-F238E27FC236}">
              <a16:creationId xmlns:a16="http://schemas.microsoft.com/office/drawing/2014/main" id="{75B5403F-A369-4632-BDD3-2F7F5B7128D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84" name="Shape 3">
          <a:extLst>
            <a:ext uri="{FF2B5EF4-FFF2-40B4-BE49-F238E27FC236}">
              <a16:creationId xmlns:a16="http://schemas.microsoft.com/office/drawing/2014/main" id="{6582478A-EC65-4CAC-A64B-92101D7CCF3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85" name="Shape 3">
          <a:extLst>
            <a:ext uri="{FF2B5EF4-FFF2-40B4-BE49-F238E27FC236}">
              <a16:creationId xmlns:a16="http://schemas.microsoft.com/office/drawing/2014/main" id="{44547268-130F-445A-AA8C-219A2D67D87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86" name="Shape 3">
          <a:extLst>
            <a:ext uri="{FF2B5EF4-FFF2-40B4-BE49-F238E27FC236}">
              <a16:creationId xmlns:a16="http://schemas.microsoft.com/office/drawing/2014/main" id="{5A580A71-9AA1-40EB-AA5D-5330DF9F0D5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87" name="Shape 3">
          <a:extLst>
            <a:ext uri="{FF2B5EF4-FFF2-40B4-BE49-F238E27FC236}">
              <a16:creationId xmlns:a16="http://schemas.microsoft.com/office/drawing/2014/main" id="{91DE3EE8-F1DF-45E7-AA58-F14FFE39AAD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88" name="Shape 3">
          <a:extLst>
            <a:ext uri="{FF2B5EF4-FFF2-40B4-BE49-F238E27FC236}">
              <a16:creationId xmlns:a16="http://schemas.microsoft.com/office/drawing/2014/main" id="{905702DA-CD8C-4EBD-9317-685A31C9F4B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89" name="Shape 3">
          <a:extLst>
            <a:ext uri="{FF2B5EF4-FFF2-40B4-BE49-F238E27FC236}">
              <a16:creationId xmlns:a16="http://schemas.microsoft.com/office/drawing/2014/main" id="{CC05F796-CE02-495D-8E31-D55EBC60A37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90" name="Shape 3">
          <a:extLst>
            <a:ext uri="{FF2B5EF4-FFF2-40B4-BE49-F238E27FC236}">
              <a16:creationId xmlns:a16="http://schemas.microsoft.com/office/drawing/2014/main" id="{8AD4A835-011D-4393-B455-FB1E0DC1FB4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91" name="Shape 3">
          <a:extLst>
            <a:ext uri="{FF2B5EF4-FFF2-40B4-BE49-F238E27FC236}">
              <a16:creationId xmlns:a16="http://schemas.microsoft.com/office/drawing/2014/main" id="{D262DA79-E880-40E2-A16A-450E002348A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92" name="Shape 3">
          <a:extLst>
            <a:ext uri="{FF2B5EF4-FFF2-40B4-BE49-F238E27FC236}">
              <a16:creationId xmlns:a16="http://schemas.microsoft.com/office/drawing/2014/main" id="{2323468E-BE3F-492B-B39B-753EE4000FD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93" name="Shape 3">
          <a:extLst>
            <a:ext uri="{FF2B5EF4-FFF2-40B4-BE49-F238E27FC236}">
              <a16:creationId xmlns:a16="http://schemas.microsoft.com/office/drawing/2014/main" id="{B08254B0-FF2E-4570-A626-DAFFC7D1A29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94" name="Shape 3">
          <a:extLst>
            <a:ext uri="{FF2B5EF4-FFF2-40B4-BE49-F238E27FC236}">
              <a16:creationId xmlns:a16="http://schemas.microsoft.com/office/drawing/2014/main" id="{4DA12577-BC5D-46C4-B7DC-65FF3CE0D38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95" name="Shape 3">
          <a:extLst>
            <a:ext uri="{FF2B5EF4-FFF2-40B4-BE49-F238E27FC236}">
              <a16:creationId xmlns:a16="http://schemas.microsoft.com/office/drawing/2014/main" id="{13D1678E-E88B-4682-8E43-D212777E104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96" name="Shape 3">
          <a:extLst>
            <a:ext uri="{FF2B5EF4-FFF2-40B4-BE49-F238E27FC236}">
              <a16:creationId xmlns:a16="http://schemas.microsoft.com/office/drawing/2014/main" id="{40B06159-A480-472F-85F9-00E48E9583B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97" name="Shape 3">
          <a:extLst>
            <a:ext uri="{FF2B5EF4-FFF2-40B4-BE49-F238E27FC236}">
              <a16:creationId xmlns:a16="http://schemas.microsoft.com/office/drawing/2014/main" id="{6ADFCD8D-B6A0-462A-8DE0-56836116E56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98" name="Shape 3">
          <a:extLst>
            <a:ext uri="{FF2B5EF4-FFF2-40B4-BE49-F238E27FC236}">
              <a16:creationId xmlns:a16="http://schemas.microsoft.com/office/drawing/2014/main" id="{714595EC-67C9-484D-B531-5FA3BF57BDD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399" name="Shape 3">
          <a:extLst>
            <a:ext uri="{FF2B5EF4-FFF2-40B4-BE49-F238E27FC236}">
              <a16:creationId xmlns:a16="http://schemas.microsoft.com/office/drawing/2014/main" id="{B6C5D427-FEDB-4319-B2F3-41ECF8A1F6A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00" name="Shape 3">
          <a:extLst>
            <a:ext uri="{FF2B5EF4-FFF2-40B4-BE49-F238E27FC236}">
              <a16:creationId xmlns:a16="http://schemas.microsoft.com/office/drawing/2014/main" id="{38DE5526-0F41-4743-93CA-4AC0BB189B8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01" name="Shape 3">
          <a:extLst>
            <a:ext uri="{FF2B5EF4-FFF2-40B4-BE49-F238E27FC236}">
              <a16:creationId xmlns:a16="http://schemas.microsoft.com/office/drawing/2014/main" id="{4ECF170A-3F17-4EA5-AA78-F7C89E02239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02" name="Shape 3">
          <a:extLst>
            <a:ext uri="{FF2B5EF4-FFF2-40B4-BE49-F238E27FC236}">
              <a16:creationId xmlns:a16="http://schemas.microsoft.com/office/drawing/2014/main" id="{A33F7EF3-4CB9-40E5-9F08-A773D07B2A6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03" name="Shape 3">
          <a:extLst>
            <a:ext uri="{FF2B5EF4-FFF2-40B4-BE49-F238E27FC236}">
              <a16:creationId xmlns:a16="http://schemas.microsoft.com/office/drawing/2014/main" id="{69E8DE0D-2AB1-4D96-ABBB-197E5E61B69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04" name="Shape 3">
          <a:extLst>
            <a:ext uri="{FF2B5EF4-FFF2-40B4-BE49-F238E27FC236}">
              <a16:creationId xmlns:a16="http://schemas.microsoft.com/office/drawing/2014/main" id="{D0B8DFC0-E3D4-4B27-986B-ED4AAA17C68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05" name="Shape 3">
          <a:extLst>
            <a:ext uri="{FF2B5EF4-FFF2-40B4-BE49-F238E27FC236}">
              <a16:creationId xmlns:a16="http://schemas.microsoft.com/office/drawing/2014/main" id="{1FBCA841-779C-493B-A42E-9C4D8E21996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06" name="Shape 3">
          <a:extLst>
            <a:ext uri="{FF2B5EF4-FFF2-40B4-BE49-F238E27FC236}">
              <a16:creationId xmlns:a16="http://schemas.microsoft.com/office/drawing/2014/main" id="{963F3DF6-A8D5-42AE-9CEA-BD4EB8E20EA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07" name="Shape 3">
          <a:extLst>
            <a:ext uri="{FF2B5EF4-FFF2-40B4-BE49-F238E27FC236}">
              <a16:creationId xmlns:a16="http://schemas.microsoft.com/office/drawing/2014/main" id="{70F09D05-2FF6-4962-B4DD-0B28FE32F4E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08" name="Shape 3">
          <a:extLst>
            <a:ext uri="{FF2B5EF4-FFF2-40B4-BE49-F238E27FC236}">
              <a16:creationId xmlns:a16="http://schemas.microsoft.com/office/drawing/2014/main" id="{FF819906-E553-45DA-9543-D62DF7813FB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09" name="Shape 3">
          <a:extLst>
            <a:ext uri="{FF2B5EF4-FFF2-40B4-BE49-F238E27FC236}">
              <a16:creationId xmlns:a16="http://schemas.microsoft.com/office/drawing/2014/main" id="{EF807EF7-813B-493E-84D0-16C75AB3A3E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10" name="Shape 3">
          <a:extLst>
            <a:ext uri="{FF2B5EF4-FFF2-40B4-BE49-F238E27FC236}">
              <a16:creationId xmlns:a16="http://schemas.microsoft.com/office/drawing/2014/main" id="{544FDDD1-4D5A-462E-B6D7-3E7FA27DE57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11" name="Shape 3">
          <a:extLst>
            <a:ext uri="{FF2B5EF4-FFF2-40B4-BE49-F238E27FC236}">
              <a16:creationId xmlns:a16="http://schemas.microsoft.com/office/drawing/2014/main" id="{F7E6937C-1B09-4875-95DA-EF66F3FBAB0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12" name="Shape 3">
          <a:extLst>
            <a:ext uri="{FF2B5EF4-FFF2-40B4-BE49-F238E27FC236}">
              <a16:creationId xmlns:a16="http://schemas.microsoft.com/office/drawing/2014/main" id="{5220318A-2CD7-49AD-B9E8-6D4E7F14EAA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13" name="Shape 3">
          <a:extLst>
            <a:ext uri="{FF2B5EF4-FFF2-40B4-BE49-F238E27FC236}">
              <a16:creationId xmlns:a16="http://schemas.microsoft.com/office/drawing/2014/main" id="{1770663F-24B1-4EBC-9155-813CB6FA872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14" name="Shape 3">
          <a:extLst>
            <a:ext uri="{FF2B5EF4-FFF2-40B4-BE49-F238E27FC236}">
              <a16:creationId xmlns:a16="http://schemas.microsoft.com/office/drawing/2014/main" id="{984DAD04-4B12-4A01-8F88-91D8E8DD18A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15" name="Shape 3">
          <a:extLst>
            <a:ext uri="{FF2B5EF4-FFF2-40B4-BE49-F238E27FC236}">
              <a16:creationId xmlns:a16="http://schemas.microsoft.com/office/drawing/2014/main" id="{7F5C8340-D8FF-4D3D-8B66-0314E4C3A66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16" name="Shape 3">
          <a:extLst>
            <a:ext uri="{FF2B5EF4-FFF2-40B4-BE49-F238E27FC236}">
              <a16:creationId xmlns:a16="http://schemas.microsoft.com/office/drawing/2014/main" id="{7543D5D2-94DF-42AA-872F-53B042EE2A3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17" name="Shape 3">
          <a:extLst>
            <a:ext uri="{FF2B5EF4-FFF2-40B4-BE49-F238E27FC236}">
              <a16:creationId xmlns:a16="http://schemas.microsoft.com/office/drawing/2014/main" id="{BF21D40E-95D6-4D64-BD8D-0AB89DC2A90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18" name="Shape 3">
          <a:extLst>
            <a:ext uri="{FF2B5EF4-FFF2-40B4-BE49-F238E27FC236}">
              <a16:creationId xmlns:a16="http://schemas.microsoft.com/office/drawing/2014/main" id="{8E17B58D-D595-49B0-ADB8-6FFC23741C9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19" name="Shape 3">
          <a:extLst>
            <a:ext uri="{FF2B5EF4-FFF2-40B4-BE49-F238E27FC236}">
              <a16:creationId xmlns:a16="http://schemas.microsoft.com/office/drawing/2014/main" id="{E7BD19C0-E7C8-4811-86F4-CA1F576E82C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20" name="Shape 3">
          <a:extLst>
            <a:ext uri="{FF2B5EF4-FFF2-40B4-BE49-F238E27FC236}">
              <a16:creationId xmlns:a16="http://schemas.microsoft.com/office/drawing/2014/main" id="{DDA889F8-8F4C-4BB3-860D-42A1C9962BA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21" name="Shape 3">
          <a:extLst>
            <a:ext uri="{FF2B5EF4-FFF2-40B4-BE49-F238E27FC236}">
              <a16:creationId xmlns:a16="http://schemas.microsoft.com/office/drawing/2014/main" id="{F69A17F5-337A-4674-9DFF-675A62328E6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22" name="Shape 3">
          <a:extLst>
            <a:ext uri="{FF2B5EF4-FFF2-40B4-BE49-F238E27FC236}">
              <a16:creationId xmlns:a16="http://schemas.microsoft.com/office/drawing/2014/main" id="{090967FE-5154-458B-8CEC-5DE0CC98EF9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23" name="Shape 3">
          <a:extLst>
            <a:ext uri="{FF2B5EF4-FFF2-40B4-BE49-F238E27FC236}">
              <a16:creationId xmlns:a16="http://schemas.microsoft.com/office/drawing/2014/main" id="{456EAB9E-736E-4FBA-A10A-2A8FD380116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24" name="Shape 3">
          <a:extLst>
            <a:ext uri="{FF2B5EF4-FFF2-40B4-BE49-F238E27FC236}">
              <a16:creationId xmlns:a16="http://schemas.microsoft.com/office/drawing/2014/main" id="{F53CF38A-32AD-4A9F-9638-580CAC11843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25" name="Shape 3">
          <a:extLst>
            <a:ext uri="{FF2B5EF4-FFF2-40B4-BE49-F238E27FC236}">
              <a16:creationId xmlns:a16="http://schemas.microsoft.com/office/drawing/2014/main" id="{D198D253-4E28-4557-851E-C78AE42FBD8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26" name="Shape 3">
          <a:extLst>
            <a:ext uri="{FF2B5EF4-FFF2-40B4-BE49-F238E27FC236}">
              <a16:creationId xmlns:a16="http://schemas.microsoft.com/office/drawing/2014/main" id="{25320CAD-2E1C-4FA8-9F6B-1A54FFBA4DF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27" name="Shape 3">
          <a:extLst>
            <a:ext uri="{FF2B5EF4-FFF2-40B4-BE49-F238E27FC236}">
              <a16:creationId xmlns:a16="http://schemas.microsoft.com/office/drawing/2014/main" id="{E97AEBE2-6A32-491B-A285-89B4F962085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28" name="Shape 3">
          <a:extLst>
            <a:ext uri="{FF2B5EF4-FFF2-40B4-BE49-F238E27FC236}">
              <a16:creationId xmlns:a16="http://schemas.microsoft.com/office/drawing/2014/main" id="{2C6A9964-E782-497A-97D0-CB586B6F2CD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101</xdr:row>
      <xdr:rowOff>0</xdr:rowOff>
    </xdr:from>
    <xdr:ext cx="47625" cy="285750"/>
    <xdr:sp macro="" textlink="">
      <xdr:nvSpPr>
        <xdr:cNvPr id="4429" name="Shape 3">
          <a:extLst>
            <a:ext uri="{FF2B5EF4-FFF2-40B4-BE49-F238E27FC236}">
              <a16:creationId xmlns:a16="http://schemas.microsoft.com/office/drawing/2014/main" id="{9135BA5F-980C-41D1-9BC0-E4FB97F879C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101</xdr:row>
      <xdr:rowOff>0</xdr:rowOff>
    </xdr:from>
    <xdr:ext cx="47625" cy="285750"/>
    <xdr:sp macro="" textlink="">
      <xdr:nvSpPr>
        <xdr:cNvPr id="4430" name="Shape 3">
          <a:extLst>
            <a:ext uri="{FF2B5EF4-FFF2-40B4-BE49-F238E27FC236}">
              <a16:creationId xmlns:a16="http://schemas.microsoft.com/office/drawing/2014/main" id="{931D1EED-56F4-4F1C-B9E3-D14FB0F815CC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101</xdr:row>
      <xdr:rowOff>0</xdr:rowOff>
    </xdr:from>
    <xdr:ext cx="47625" cy="285750"/>
    <xdr:sp macro="" textlink="">
      <xdr:nvSpPr>
        <xdr:cNvPr id="4431" name="Shape 3">
          <a:extLst>
            <a:ext uri="{FF2B5EF4-FFF2-40B4-BE49-F238E27FC236}">
              <a16:creationId xmlns:a16="http://schemas.microsoft.com/office/drawing/2014/main" id="{73D4D21A-F4D1-400E-8E29-6D278E32E277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32" name="Shape 3">
          <a:extLst>
            <a:ext uri="{FF2B5EF4-FFF2-40B4-BE49-F238E27FC236}">
              <a16:creationId xmlns:a16="http://schemas.microsoft.com/office/drawing/2014/main" id="{A4543C29-6CB0-438C-A0B9-5A300AB355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33" name="Shape 3">
          <a:extLst>
            <a:ext uri="{FF2B5EF4-FFF2-40B4-BE49-F238E27FC236}">
              <a16:creationId xmlns:a16="http://schemas.microsoft.com/office/drawing/2014/main" id="{4E4287C2-7F59-4A96-8830-379B91DCC7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34" name="Shape 3">
          <a:extLst>
            <a:ext uri="{FF2B5EF4-FFF2-40B4-BE49-F238E27FC236}">
              <a16:creationId xmlns:a16="http://schemas.microsoft.com/office/drawing/2014/main" id="{A0DC8F14-4F91-4E37-A518-22B6A265DB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35" name="Shape 3">
          <a:extLst>
            <a:ext uri="{FF2B5EF4-FFF2-40B4-BE49-F238E27FC236}">
              <a16:creationId xmlns:a16="http://schemas.microsoft.com/office/drawing/2014/main" id="{080164EA-9D56-4A86-A094-89187F643C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36" name="Shape 3">
          <a:extLst>
            <a:ext uri="{FF2B5EF4-FFF2-40B4-BE49-F238E27FC236}">
              <a16:creationId xmlns:a16="http://schemas.microsoft.com/office/drawing/2014/main" id="{AD38E735-1CE1-4730-88B0-C3E8DEBEF0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37" name="Shape 3">
          <a:extLst>
            <a:ext uri="{FF2B5EF4-FFF2-40B4-BE49-F238E27FC236}">
              <a16:creationId xmlns:a16="http://schemas.microsoft.com/office/drawing/2014/main" id="{6EB7F6F8-9522-4A91-9902-3A2E83DF40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38" name="Shape 3">
          <a:extLst>
            <a:ext uri="{FF2B5EF4-FFF2-40B4-BE49-F238E27FC236}">
              <a16:creationId xmlns:a16="http://schemas.microsoft.com/office/drawing/2014/main" id="{6DC7C82B-F039-45D1-B6AE-B0922D54D0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39" name="Shape 3">
          <a:extLst>
            <a:ext uri="{FF2B5EF4-FFF2-40B4-BE49-F238E27FC236}">
              <a16:creationId xmlns:a16="http://schemas.microsoft.com/office/drawing/2014/main" id="{1D8B3E73-D0A9-4B44-80DF-0C1B787A1E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40" name="Shape 3">
          <a:extLst>
            <a:ext uri="{FF2B5EF4-FFF2-40B4-BE49-F238E27FC236}">
              <a16:creationId xmlns:a16="http://schemas.microsoft.com/office/drawing/2014/main" id="{F9027684-1EA0-47B9-AC3E-A2FFA8BAFD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41" name="Shape 3">
          <a:extLst>
            <a:ext uri="{FF2B5EF4-FFF2-40B4-BE49-F238E27FC236}">
              <a16:creationId xmlns:a16="http://schemas.microsoft.com/office/drawing/2014/main" id="{DBC7AC82-D99B-4B82-8DF6-831B2C7D62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42" name="Shape 3">
          <a:extLst>
            <a:ext uri="{FF2B5EF4-FFF2-40B4-BE49-F238E27FC236}">
              <a16:creationId xmlns:a16="http://schemas.microsoft.com/office/drawing/2014/main" id="{9F2BD8A7-13C5-463F-B6B0-A2158C1CBC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43" name="Shape 3">
          <a:extLst>
            <a:ext uri="{FF2B5EF4-FFF2-40B4-BE49-F238E27FC236}">
              <a16:creationId xmlns:a16="http://schemas.microsoft.com/office/drawing/2014/main" id="{D1E12F54-E6E3-4F46-8BB4-37273FCABD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44" name="Shape 3">
          <a:extLst>
            <a:ext uri="{FF2B5EF4-FFF2-40B4-BE49-F238E27FC236}">
              <a16:creationId xmlns:a16="http://schemas.microsoft.com/office/drawing/2014/main" id="{CCE18960-40E8-4E06-B40C-9FE43864A2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45" name="Shape 3">
          <a:extLst>
            <a:ext uri="{FF2B5EF4-FFF2-40B4-BE49-F238E27FC236}">
              <a16:creationId xmlns:a16="http://schemas.microsoft.com/office/drawing/2014/main" id="{092DB5E2-41F7-46DC-BC8A-0D6E8C8D6D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46" name="Shape 3">
          <a:extLst>
            <a:ext uri="{FF2B5EF4-FFF2-40B4-BE49-F238E27FC236}">
              <a16:creationId xmlns:a16="http://schemas.microsoft.com/office/drawing/2014/main" id="{37E6BD9D-45A1-4ADF-945B-A421069366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47" name="Shape 3">
          <a:extLst>
            <a:ext uri="{FF2B5EF4-FFF2-40B4-BE49-F238E27FC236}">
              <a16:creationId xmlns:a16="http://schemas.microsoft.com/office/drawing/2014/main" id="{3C90785B-B08F-4014-BB86-7E4EF9A5C4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48" name="Shape 3">
          <a:extLst>
            <a:ext uri="{FF2B5EF4-FFF2-40B4-BE49-F238E27FC236}">
              <a16:creationId xmlns:a16="http://schemas.microsoft.com/office/drawing/2014/main" id="{76DCA96D-BD63-435D-B647-8EEC95F4679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49" name="Shape 3">
          <a:extLst>
            <a:ext uri="{FF2B5EF4-FFF2-40B4-BE49-F238E27FC236}">
              <a16:creationId xmlns:a16="http://schemas.microsoft.com/office/drawing/2014/main" id="{D7586C8A-11E9-452E-A0FC-4205A459044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50" name="Shape 3">
          <a:extLst>
            <a:ext uri="{FF2B5EF4-FFF2-40B4-BE49-F238E27FC236}">
              <a16:creationId xmlns:a16="http://schemas.microsoft.com/office/drawing/2014/main" id="{18860577-603B-4200-A369-4A9F525B31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51" name="Shape 3">
          <a:extLst>
            <a:ext uri="{FF2B5EF4-FFF2-40B4-BE49-F238E27FC236}">
              <a16:creationId xmlns:a16="http://schemas.microsoft.com/office/drawing/2014/main" id="{B15221C8-1587-4E83-A127-46698784D43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52" name="Shape 3">
          <a:extLst>
            <a:ext uri="{FF2B5EF4-FFF2-40B4-BE49-F238E27FC236}">
              <a16:creationId xmlns:a16="http://schemas.microsoft.com/office/drawing/2014/main" id="{1E2D1606-6C0E-4D96-8158-5D74B45BA0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53" name="Shape 3">
          <a:extLst>
            <a:ext uri="{FF2B5EF4-FFF2-40B4-BE49-F238E27FC236}">
              <a16:creationId xmlns:a16="http://schemas.microsoft.com/office/drawing/2014/main" id="{770C32DE-EFE6-4544-930A-EF28B58E7EC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54" name="Shape 3">
          <a:extLst>
            <a:ext uri="{FF2B5EF4-FFF2-40B4-BE49-F238E27FC236}">
              <a16:creationId xmlns:a16="http://schemas.microsoft.com/office/drawing/2014/main" id="{BEFB63E6-9BE4-4BEA-ADF5-CE42DB5E59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55" name="Shape 3">
          <a:extLst>
            <a:ext uri="{FF2B5EF4-FFF2-40B4-BE49-F238E27FC236}">
              <a16:creationId xmlns:a16="http://schemas.microsoft.com/office/drawing/2014/main" id="{70815A2E-F6A1-4C3F-A1F0-2CC39623C2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56" name="Shape 3">
          <a:extLst>
            <a:ext uri="{FF2B5EF4-FFF2-40B4-BE49-F238E27FC236}">
              <a16:creationId xmlns:a16="http://schemas.microsoft.com/office/drawing/2014/main" id="{3D857CDE-BE6B-4147-877A-ADEB425CF9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57" name="Shape 3">
          <a:extLst>
            <a:ext uri="{FF2B5EF4-FFF2-40B4-BE49-F238E27FC236}">
              <a16:creationId xmlns:a16="http://schemas.microsoft.com/office/drawing/2014/main" id="{AD7C41C5-A51B-4CA0-A4F2-1D3E00281B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58" name="Shape 3">
          <a:extLst>
            <a:ext uri="{FF2B5EF4-FFF2-40B4-BE49-F238E27FC236}">
              <a16:creationId xmlns:a16="http://schemas.microsoft.com/office/drawing/2014/main" id="{9ECAA04A-BAC1-4359-9F16-8D7DD5F254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59" name="Shape 3">
          <a:extLst>
            <a:ext uri="{FF2B5EF4-FFF2-40B4-BE49-F238E27FC236}">
              <a16:creationId xmlns:a16="http://schemas.microsoft.com/office/drawing/2014/main" id="{23670B6D-FA24-4FF3-8D00-C19296FFB1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60" name="Shape 3">
          <a:extLst>
            <a:ext uri="{FF2B5EF4-FFF2-40B4-BE49-F238E27FC236}">
              <a16:creationId xmlns:a16="http://schemas.microsoft.com/office/drawing/2014/main" id="{550FA7F1-842A-4E93-86F1-E268A78A91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61" name="Shape 3">
          <a:extLst>
            <a:ext uri="{FF2B5EF4-FFF2-40B4-BE49-F238E27FC236}">
              <a16:creationId xmlns:a16="http://schemas.microsoft.com/office/drawing/2014/main" id="{17D32AA9-1835-4740-BF77-0B09000020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62" name="Shape 3">
          <a:extLst>
            <a:ext uri="{FF2B5EF4-FFF2-40B4-BE49-F238E27FC236}">
              <a16:creationId xmlns:a16="http://schemas.microsoft.com/office/drawing/2014/main" id="{5975BBB6-4AA8-4814-9730-84B981B06C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63" name="Shape 3">
          <a:extLst>
            <a:ext uri="{FF2B5EF4-FFF2-40B4-BE49-F238E27FC236}">
              <a16:creationId xmlns:a16="http://schemas.microsoft.com/office/drawing/2014/main" id="{E6CB6CE7-81B0-4715-9CCA-D1E9D5824CD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64" name="Shape 3">
          <a:extLst>
            <a:ext uri="{FF2B5EF4-FFF2-40B4-BE49-F238E27FC236}">
              <a16:creationId xmlns:a16="http://schemas.microsoft.com/office/drawing/2014/main" id="{9E04A0E0-8A20-4AF1-ADF2-82C926908B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65" name="Shape 3">
          <a:extLst>
            <a:ext uri="{FF2B5EF4-FFF2-40B4-BE49-F238E27FC236}">
              <a16:creationId xmlns:a16="http://schemas.microsoft.com/office/drawing/2014/main" id="{C66E2823-6A44-4A63-8A2B-7AD75B068C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66" name="Shape 3">
          <a:extLst>
            <a:ext uri="{FF2B5EF4-FFF2-40B4-BE49-F238E27FC236}">
              <a16:creationId xmlns:a16="http://schemas.microsoft.com/office/drawing/2014/main" id="{CDE8342C-B347-41C0-8141-A5756C277E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67" name="Shape 3">
          <a:extLst>
            <a:ext uri="{FF2B5EF4-FFF2-40B4-BE49-F238E27FC236}">
              <a16:creationId xmlns:a16="http://schemas.microsoft.com/office/drawing/2014/main" id="{50354922-51BB-4A41-8744-748C082FEF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68" name="Shape 3">
          <a:extLst>
            <a:ext uri="{FF2B5EF4-FFF2-40B4-BE49-F238E27FC236}">
              <a16:creationId xmlns:a16="http://schemas.microsoft.com/office/drawing/2014/main" id="{99880AF9-44ED-4ED3-88A9-BC99165F1B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69" name="Shape 3">
          <a:extLst>
            <a:ext uri="{FF2B5EF4-FFF2-40B4-BE49-F238E27FC236}">
              <a16:creationId xmlns:a16="http://schemas.microsoft.com/office/drawing/2014/main" id="{5C0F70EC-CA3E-410F-9CD3-7705F43A25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70" name="Shape 3">
          <a:extLst>
            <a:ext uri="{FF2B5EF4-FFF2-40B4-BE49-F238E27FC236}">
              <a16:creationId xmlns:a16="http://schemas.microsoft.com/office/drawing/2014/main" id="{4DD5BDB3-ECB5-4274-A002-2605B2F452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71" name="Shape 3">
          <a:extLst>
            <a:ext uri="{FF2B5EF4-FFF2-40B4-BE49-F238E27FC236}">
              <a16:creationId xmlns:a16="http://schemas.microsoft.com/office/drawing/2014/main" id="{90B96922-7E84-406C-BE98-F9523B768B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72" name="Shape 3">
          <a:extLst>
            <a:ext uri="{FF2B5EF4-FFF2-40B4-BE49-F238E27FC236}">
              <a16:creationId xmlns:a16="http://schemas.microsoft.com/office/drawing/2014/main" id="{42FEFD88-AA42-428C-8AD1-FA3A9CB3D2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73" name="Shape 3">
          <a:extLst>
            <a:ext uri="{FF2B5EF4-FFF2-40B4-BE49-F238E27FC236}">
              <a16:creationId xmlns:a16="http://schemas.microsoft.com/office/drawing/2014/main" id="{67DAC6F9-F83D-4D8F-9887-9CA3CB2E1F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74" name="Shape 3">
          <a:extLst>
            <a:ext uri="{FF2B5EF4-FFF2-40B4-BE49-F238E27FC236}">
              <a16:creationId xmlns:a16="http://schemas.microsoft.com/office/drawing/2014/main" id="{AEFB5DEF-A4E9-4B5C-A84B-79AC990718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75" name="Shape 3">
          <a:extLst>
            <a:ext uri="{FF2B5EF4-FFF2-40B4-BE49-F238E27FC236}">
              <a16:creationId xmlns:a16="http://schemas.microsoft.com/office/drawing/2014/main" id="{0383BF4C-16A5-497A-B48A-3FA4294A80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76" name="Shape 3">
          <a:extLst>
            <a:ext uri="{FF2B5EF4-FFF2-40B4-BE49-F238E27FC236}">
              <a16:creationId xmlns:a16="http://schemas.microsoft.com/office/drawing/2014/main" id="{8728CFFB-02D8-4CBD-BB9D-4D58FCBB9E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77" name="Shape 3">
          <a:extLst>
            <a:ext uri="{FF2B5EF4-FFF2-40B4-BE49-F238E27FC236}">
              <a16:creationId xmlns:a16="http://schemas.microsoft.com/office/drawing/2014/main" id="{5F6B67A4-9917-4885-98BB-CD0D634DF7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78" name="Shape 3">
          <a:extLst>
            <a:ext uri="{FF2B5EF4-FFF2-40B4-BE49-F238E27FC236}">
              <a16:creationId xmlns:a16="http://schemas.microsoft.com/office/drawing/2014/main" id="{518EB39A-7862-44C5-8984-217CB62C9E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79" name="Shape 3">
          <a:extLst>
            <a:ext uri="{FF2B5EF4-FFF2-40B4-BE49-F238E27FC236}">
              <a16:creationId xmlns:a16="http://schemas.microsoft.com/office/drawing/2014/main" id="{B214E00C-36B8-4368-8CD4-64BE08236CA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80" name="Shape 3">
          <a:extLst>
            <a:ext uri="{FF2B5EF4-FFF2-40B4-BE49-F238E27FC236}">
              <a16:creationId xmlns:a16="http://schemas.microsoft.com/office/drawing/2014/main" id="{2894E744-83B9-46A7-91C8-78AF851365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81" name="Shape 3">
          <a:extLst>
            <a:ext uri="{FF2B5EF4-FFF2-40B4-BE49-F238E27FC236}">
              <a16:creationId xmlns:a16="http://schemas.microsoft.com/office/drawing/2014/main" id="{B4590108-4857-4992-9AE6-7866C3ECD5E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82" name="Shape 3">
          <a:extLst>
            <a:ext uri="{FF2B5EF4-FFF2-40B4-BE49-F238E27FC236}">
              <a16:creationId xmlns:a16="http://schemas.microsoft.com/office/drawing/2014/main" id="{62FB594F-C84C-4CFD-857A-7634CB7D4A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83" name="Shape 3">
          <a:extLst>
            <a:ext uri="{FF2B5EF4-FFF2-40B4-BE49-F238E27FC236}">
              <a16:creationId xmlns:a16="http://schemas.microsoft.com/office/drawing/2014/main" id="{2C2C2C3F-F858-41A8-AF4C-35CAF95C11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84" name="Shape 3">
          <a:extLst>
            <a:ext uri="{FF2B5EF4-FFF2-40B4-BE49-F238E27FC236}">
              <a16:creationId xmlns:a16="http://schemas.microsoft.com/office/drawing/2014/main" id="{B2A77E22-9070-42BE-A50A-831994979EC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85" name="Shape 3">
          <a:extLst>
            <a:ext uri="{FF2B5EF4-FFF2-40B4-BE49-F238E27FC236}">
              <a16:creationId xmlns:a16="http://schemas.microsoft.com/office/drawing/2014/main" id="{1BB51DFD-2175-4302-8551-AF1CA1BD52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86" name="Shape 3">
          <a:extLst>
            <a:ext uri="{FF2B5EF4-FFF2-40B4-BE49-F238E27FC236}">
              <a16:creationId xmlns:a16="http://schemas.microsoft.com/office/drawing/2014/main" id="{A1CF9B83-CF2B-409C-928E-0B467486D2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87" name="Shape 3">
          <a:extLst>
            <a:ext uri="{FF2B5EF4-FFF2-40B4-BE49-F238E27FC236}">
              <a16:creationId xmlns:a16="http://schemas.microsoft.com/office/drawing/2014/main" id="{F344CDE8-1EE0-4467-9480-5E68337CC8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88" name="Shape 3">
          <a:extLst>
            <a:ext uri="{FF2B5EF4-FFF2-40B4-BE49-F238E27FC236}">
              <a16:creationId xmlns:a16="http://schemas.microsoft.com/office/drawing/2014/main" id="{887484A8-463A-4FAF-BEAF-49E0DCD408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89" name="Shape 3">
          <a:extLst>
            <a:ext uri="{FF2B5EF4-FFF2-40B4-BE49-F238E27FC236}">
              <a16:creationId xmlns:a16="http://schemas.microsoft.com/office/drawing/2014/main" id="{D2B64690-3685-437F-AE7B-50DA6E8A4B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90" name="Shape 3">
          <a:extLst>
            <a:ext uri="{FF2B5EF4-FFF2-40B4-BE49-F238E27FC236}">
              <a16:creationId xmlns:a16="http://schemas.microsoft.com/office/drawing/2014/main" id="{324356B6-7EAA-450C-978B-1BE5405C34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91" name="Shape 3">
          <a:extLst>
            <a:ext uri="{FF2B5EF4-FFF2-40B4-BE49-F238E27FC236}">
              <a16:creationId xmlns:a16="http://schemas.microsoft.com/office/drawing/2014/main" id="{914248F0-9A33-4BF9-BE9A-1739C022CC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92" name="Shape 3">
          <a:extLst>
            <a:ext uri="{FF2B5EF4-FFF2-40B4-BE49-F238E27FC236}">
              <a16:creationId xmlns:a16="http://schemas.microsoft.com/office/drawing/2014/main" id="{9C426330-A089-4CAA-BDA9-C37004EFC1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93" name="Shape 3">
          <a:extLst>
            <a:ext uri="{FF2B5EF4-FFF2-40B4-BE49-F238E27FC236}">
              <a16:creationId xmlns:a16="http://schemas.microsoft.com/office/drawing/2014/main" id="{7723BE74-BF96-4E4A-97E3-3A2F72F87C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94" name="Shape 3">
          <a:extLst>
            <a:ext uri="{FF2B5EF4-FFF2-40B4-BE49-F238E27FC236}">
              <a16:creationId xmlns:a16="http://schemas.microsoft.com/office/drawing/2014/main" id="{D95AA7B5-67E2-4105-96E1-448448FDE0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95" name="Shape 3">
          <a:extLst>
            <a:ext uri="{FF2B5EF4-FFF2-40B4-BE49-F238E27FC236}">
              <a16:creationId xmlns:a16="http://schemas.microsoft.com/office/drawing/2014/main" id="{144184F4-CA75-4BAC-A265-869977E8B0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96" name="Shape 3">
          <a:extLst>
            <a:ext uri="{FF2B5EF4-FFF2-40B4-BE49-F238E27FC236}">
              <a16:creationId xmlns:a16="http://schemas.microsoft.com/office/drawing/2014/main" id="{D30D2F9F-1C14-4CC7-A946-85E97BB498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97" name="Shape 3">
          <a:extLst>
            <a:ext uri="{FF2B5EF4-FFF2-40B4-BE49-F238E27FC236}">
              <a16:creationId xmlns:a16="http://schemas.microsoft.com/office/drawing/2014/main" id="{C56584E6-E5CA-426E-9C01-2A0406C0CAA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98" name="Shape 3">
          <a:extLst>
            <a:ext uri="{FF2B5EF4-FFF2-40B4-BE49-F238E27FC236}">
              <a16:creationId xmlns:a16="http://schemas.microsoft.com/office/drawing/2014/main" id="{64932315-5173-4C18-A2BC-1F62ED51B1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499" name="Shape 3">
          <a:extLst>
            <a:ext uri="{FF2B5EF4-FFF2-40B4-BE49-F238E27FC236}">
              <a16:creationId xmlns:a16="http://schemas.microsoft.com/office/drawing/2014/main" id="{1B992C48-00C8-4B14-9486-A6025BF6E3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00" name="Shape 3">
          <a:extLst>
            <a:ext uri="{FF2B5EF4-FFF2-40B4-BE49-F238E27FC236}">
              <a16:creationId xmlns:a16="http://schemas.microsoft.com/office/drawing/2014/main" id="{B66A9227-BB24-49DB-B311-E77E33721E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01" name="Shape 3">
          <a:extLst>
            <a:ext uri="{FF2B5EF4-FFF2-40B4-BE49-F238E27FC236}">
              <a16:creationId xmlns:a16="http://schemas.microsoft.com/office/drawing/2014/main" id="{A6E36740-4B86-47CB-87C0-4F46AD4E06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02" name="Shape 3">
          <a:extLst>
            <a:ext uri="{FF2B5EF4-FFF2-40B4-BE49-F238E27FC236}">
              <a16:creationId xmlns:a16="http://schemas.microsoft.com/office/drawing/2014/main" id="{99DF2687-EC08-4F6F-82B1-0AFD60BCB0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03" name="Shape 3">
          <a:extLst>
            <a:ext uri="{FF2B5EF4-FFF2-40B4-BE49-F238E27FC236}">
              <a16:creationId xmlns:a16="http://schemas.microsoft.com/office/drawing/2014/main" id="{8B55872D-373B-4143-8791-BD0456F47A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04" name="Shape 3">
          <a:extLst>
            <a:ext uri="{FF2B5EF4-FFF2-40B4-BE49-F238E27FC236}">
              <a16:creationId xmlns:a16="http://schemas.microsoft.com/office/drawing/2014/main" id="{D3A44B14-B858-42D5-B4C8-EE4F7724358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05" name="Shape 3">
          <a:extLst>
            <a:ext uri="{FF2B5EF4-FFF2-40B4-BE49-F238E27FC236}">
              <a16:creationId xmlns:a16="http://schemas.microsoft.com/office/drawing/2014/main" id="{A5131704-9363-4F0A-B9D4-5694BD4DCB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06" name="Shape 3">
          <a:extLst>
            <a:ext uri="{FF2B5EF4-FFF2-40B4-BE49-F238E27FC236}">
              <a16:creationId xmlns:a16="http://schemas.microsoft.com/office/drawing/2014/main" id="{298780C7-6F60-44F9-ACC4-DA41E74699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07" name="Shape 3">
          <a:extLst>
            <a:ext uri="{FF2B5EF4-FFF2-40B4-BE49-F238E27FC236}">
              <a16:creationId xmlns:a16="http://schemas.microsoft.com/office/drawing/2014/main" id="{D5FECD87-CE83-4C75-A76D-D24D38D6C2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08" name="Shape 3">
          <a:extLst>
            <a:ext uri="{FF2B5EF4-FFF2-40B4-BE49-F238E27FC236}">
              <a16:creationId xmlns:a16="http://schemas.microsoft.com/office/drawing/2014/main" id="{592A0BBC-D792-442F-8722-0472EADE89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09" name="Shape 3">
          <a:extLst>
            <a:ext uri="{FF2B5EF4-FFF2-40B4-BE49-F238E27FC236}">
              <a16:creationId xmlns:a16="http://schemas.microsoft.com/office/drawing/2014/main" id="{5AE21E87-429A-4C6A-9DD1-0DEC47EB498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10" name="Shape 3">
          <a:extLst>
            <a:ext uri="{FF2B5EF4-FFF2-40B4-BE49-F238E27FC236}">
              <a16:creationId xmlns:a16="http://schemas.microsoft.com/office/drawing/2014/main" id="{C0EEC64B-0EF8-4DFB-AA59-B6F3575896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11" name="Shape 3">
          <a:extLst>
            <a:ext uri="{FF2B5EF4-FFF2-40B4-BE49-F238E27FC236}">
              <a16:creationId xmlns:a16="http://schemas.microsoft.com/office/drawing/2014/main" id="{FFCA6FB9-A76C-4548-A65B-0A1CA83BCF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12" name="Shape 3">
          <a:extLst>
            <a:ext uri="{FF2B5EF4-FFF2-40B4-BE49-F238E27FC236}">
              <a16:creationId xmlns:a16="http://schemas.microsoft.com/office/drawing/2014/main" id="{4E7AF688-E5B7-45AE-893A-0FEAA6CD7E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13" name="Shape 3">
          <a:extLst>
            <a:ext uri="{FF2B5EF4-FFF2-40B4-BE49-F238E27FC236}">
              <a16:creationId xmlns:a16="http://schemas.microsoft.com/office/drawing/2014/main" id="{086A2518-C640-4CB0-AAF4-0A26D43BEB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14" name="Shape 3">
          <a:extLst>
            <a:ext uri="{FF2B5EF4-FFF2-40B4-BE49-F238E27FC236}">
              <a16:creationId xmlns:a16="http://schemas.microsoft.com/office/drawing/2014/main" id="{D8D929A0-31BD-4ACD-A64B-8606B7CEC1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15" name="Shape 3">
          <a:extLst>
            <a:ext uri="{FF2B5EF4-FFF2-40B4-BE49-F238E27FC236}">
              <a16:creationId xmlns:a16="http://schemas.microsoft.com/office/drawing/2014/main" id="{C7A23D15-BAA8-4102-8FDB-9CF117A3A59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16" name="Shape 3">
          <a:extLst>
            <a:ext uri="{FF2B5EF4-FFF2-40B4-BE49-F238E27FC236}">
              <a16:creationId xmlns:a16="http://schemas.microsoft.com/office/drawing/2014/main" id="{C14B8908-6E93-4A62-9FE0-C072273FEC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17" name="Shape 3">
          <a:extLst>
            <a:ext uri="{FF2B5EF4-FFF2-40B4-BE49-F238E27FC236}">
              <a16:creationId xmlns:a16="http://schemas.microsoft.com/office/drawing/2014/main" id="{B143C34D-141E-4AE1-8B84-0F0A27C8230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101</xdr:row>
      <xdr:rowOff>0</xdr:rowOff>
    </xdr:from>
    <xdr:ext cx="47625" cy="285750"/>
    <xdr:sp macro="" textlink="">
      <xdr:nvSpPr>
        <xdr:cNvPr id="4518" name="Shape 3">
          <a:extLst>
            <a:ext uri="{FF2B5EF4-FFF2-40B4-BE49-F238E27FC236}">
              <a16:creationId xmlns:a16="http://schemas.microsoft.com/office/drawing/2014/main" id="{D97E3BA0-9A97-400B-9643-E912045275E9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101</xdr:row>
      <xdr:rowOff>0</xdr:rowOff>
    </xdr:from>
    <xdr:ext cx="47625" cy="285750"/>
    <xdr:sp macro="" textlink="">
      <xdr:nvSpPr>
        <xdr:cNvPr id="4519" name="Shape 3">
          <a:extLst>
            <a:ext uri="{FF2B5EF4-FFF2-40B4-BE49-F238E27FC236}">
              <a16:creationId xmlns:a16="http://schemas.microsoft.com/office/drawing/2014/main" id="{896430FE-F2CB-44CE-8880-3779C27EF1F9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20" name="Shape 3">
          <a:extLst>
            <a:ext uri="{FF2B5EF4-FFF2-40B4-BE49-F238E27FC236}">
              <a16:creationId xmlns:a16="http://schemas.microsoft.com/office/drawing/2014/main" id="{B7C734A0-1CC7-4ACD-92ED-7E210340ED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21" name="Shape 3">
          <a:extLst>
            <a:ext uri="{FF2B5EF4-FFF2-40B4-BE49-F238E27FC236}">
              <a16:creationId xmlns:a16="http://schemas.microsoft.com/office/drawing/2014/main" id="{59875E63-159E-44A4-89A5-325756B369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22" name="Shape 3">
          <a:extLst>
            <a:ext uri="{FF2B5EF4-FFF2-40B4-BE49-F238E27FC236}">
              <a16:creationId xmlns:a16="http://schemas.microsoft.com/office/drawing/2014/main" id="{73EE2029-0930-402A-BE78-1C5E5F2EB1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23" name="Shape 3">
          <a:extLst>
            <a:ext uri="{FF2B5EF4-FFF2-40B4-BE49-F238E27FC236}">
              <a16:creationId xmlns:a16="http://schemas.microsoft.com/office/drawing/2014/main" id="{32D4FB6B-E865-40CF-BE7B-1936E21B82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24" name="Shape 3">
          <a:extLst>
            <a:ext uri="{FF2B5EF4-FFF2-40B4-BE49-F238E27FC236}">
              <a16:creationId xmlns:a16="http://schemas.microsoft.com/office/drawing/2014/main" id="{651354B0-9439-4E05-BDAC-40FFC3649E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25" name="Shape 3">
          <a:extLst>
            <a:ext uri="{FF2B5EF4-FFF2-40B4-BE49-F238E27FC236}">
              <a16:creationId xmlns:a16="http://schemas.microsoft.com/office/drawing/2014/main" id="{09B38912-2BFF-467E-A42A-2FEA2B00CF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26" name="Shape 3">
          <a:extLst>
            <a:ext uri="{FF2B5EF4-FFF2-40B4-BE49-F238E27FC236}">
              <a16:creationId xmlns:a16="http://schemas.microsoft.com/office/drawing/2014/main" id="{264E7056-6122-4225-BBE1-05CEF736C0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27" name="Shape 3">
          <a:extLst>
            <a:ext uri="{FF2B5EF4-FFF2-40B4-BE49-F238E27FC236}">
              <a16:creationId xmlns:a16="http://schemas.microsoft.com/office/drawing/2014/main" id="{BEBF794B-5229-4B2A-B64F-0C20AE51FB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28" name="Shape 3">
          <a:extLst>
            <a:ext uri="{FF2B5EF4-FFF2-40B4-BE49-F238E27FC236}">
              <a16:creationId xmlns:a16="http://schemas.microsoft.com/office/drawing/2014/main" id="{C861AEC5-25E5-47BC-9618-B47F55FC25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29" name="Shape 3">
          <a:extLst>
            <a:ext uri="{FF2B5EF4-FFF2-40B4-BE49-F238E27FC236}">
              <a16:creationId xmlns:a16="http://schemas.microsoft.com/office/drawing/2014/main" id="{9FF3B2F1-6411-4061-9EDA-EBAB8257A5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30" name="Shape 3">
          <a:extLst>
            <a:ext uri="{FF2B5EF4-FFF2-40B4-BE49-F238E27FC236}">
              <a16:creationId xmlns:a16="http://schemas.microsoft.com/office/drawing/2014/main" id="{C3B14234-740B-4F0E-ABB2-14BBC12232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31" name="Shape 3">
          <a:extLst>
            <a:ext uri="{FF2B5EF4-FFF2-40B4-BE49-F238E27FC236}">
              <a16:creationId xmlns:a16="http://schemas.microsoft.com/office/drawing/2014/main" id="{0A9BD70D-484B-491E-8072-4D9C58C500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32" name="Shape 3">
          <a:extLst>
            <a:ext uri="{FF2B5EF4-FFF2-40B4-BE49-F238E27FC236}">
              <a16:creationId xmlns:a16="http://schemas.microsoft.com/office/drawing/2014/main" id="{C5F708CA-0D4D-4768-84DF-7BEF45EA91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33" name="Shape 3">
          <a:extLst>
            <a:ext uri="{FF2B5EF4-FFF2-40B4-BE49-F238E27FC236}">
              <a16:creationId xmlns:a16="http://schemas.microsoft.com/office/drawing/2014/main" id="{DA3DC6C0-2FE2-45EC-84EB-C46E50A8B4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34" name="Shape 3">
          <a:extLst>
            <a:ext uri="{FF2B5EF4-FFF2-40B4-BE49-F238E27FC236}">
              <a16:creationId xmlns:a16="http://schemas.microsoft.com/office/drawing/2014/main" id="{EF422091-7A45-441F-B267-3B490ABBA0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35" name="Shape 3">
          <a:extLst>
            <a:ext uri="{FF2B5EF4-FFF2-40B4-BE49-F238E27FC236}">
              <a16:creationId xmlns:a16="http://schemas.microsoft.com/office/drawing/2014/main" id="{3C22EAC7-A528-4662-A00B-7AAD592810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36" name="Shape 3">
          <a:extLst>
            <a:ext uri="{FF2B5EF4-FFF2-40B4-BE49-F238E27FC236}">
              <a16:creationId xmlns:a16="http://schemas.microsoft.com/office/drawing/2014/main" id="{573605F9-33E8-433C-87BB-E8F1B365A7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37" name="Shape 3">
          <a:extLst>
            <a:ext uri="{FF2B5EF4-FFF2-40B4-BE49-F238E27FC236}">
              <a16:creationId xmlns:a16="http://schemas.microsoft.com/office/drawing/2014/main" id="{6D9D05D1-ED8C-4284-86FE-85D751A32A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38" name="Shape 3">
          <a:extLst>
            <a:ext uri="{FF2B5EF4-FFF2-40B4-BE49-F238E27FC236}">
              <a16:creationId xmlns:a16="http://schemas.microsoft.com/office/drawing/2014/main" id="{2223D4F8-337B-45A8-94BC-3671024BE8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39" name="Shape 3">
          <a:extLst>
            <a:ext uri="{FF2B5EF4-FFF2-40B4-BE49-F238E27FC236}">
              <a16:creationId xmlns:a16="http://schemas.microsoft.com/office/drawing/2014/main" id="{6CFEEB39-1FF9-45A2-A5F6-75F047B116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40" name="Shape 3">
          <a:extLst>
            <a:ext uri="{FF2B5EF4-FFF2-40B4-BE49-F238E27FC236}">
              <a16:creationId xmlns:a16="http://schemas.microsoft.com/office/drawing/2014/main" id="{B078604E-F978-4E4B-803E-29F180B4DF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41" name="Shape 3">
          <a:extLst>
            <a:ext uri="{FF2B5EF4-FFF2-40B4-BE49-F238E27FC236}">
              <a16:creationId xmlns:a16="http://schemas.microsoft.com/office/drawing/2014/main" id="{D7A0A0D7-BBED-4B40-A634-83549A2A42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42" name="Shape 3">
          <a:extLst>
            <a:ext uri="{FF2B5EF4-FFF2-40B4-BE49-F238E27FC236}">
              <a16:creationId xmlns:a16="http://schemas.microsoft.com/office/drawing/2014/main" id="{C00524E3-CDD4-40B1-B1BA-64CF50AE30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43" name="Shape 3">
          <a:extLst>
            <a:ext uri="{FF2B5EF4-FFF2-40B4-BE49-F238E27FC236}">
              <a16:creationId xmlns:a16="http://schemas.microsoft.com/office/drawing/2014/main" id="{00AE286C-7CED-4CF3-BF22-07142FCE55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44" name="Shape 3">
          <a:extLst>
            <a:ext uri="{FF2B5EF4-FFF2-40B4-BE49-F238E27FC236}">
              <a16:creationId xmlns:a16="http://schemas.microsoft.com/office/drawing/2014/main" id="{90E1DE99-058A-442A-A4D8-B166D3D64B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45" name="Shape 3">
          <a:extLst>
            <a:ext uri="{FF2B5EF4-FFF2-40B4-BE49-F238E27FC236}">
              <a16:creationId xmlns:a16="http://schemas.microsoft.com/office/drawing/2014/main" id="{B648CFD4-3254-4C5A-B491-D1C4865215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46" name="Shape 3">
          <a:extLst>
            <a:ext uri="{FF2B5EF4-FFF2-40B4-BE49-F238E27FC236}">
              <a16:creationId xmlns:a16="http://schemas.microsoft.com/office/drawing/2014/main" id="{E12B8A32-FB7B-4C3A-BEED-208ABAB9D1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47" name="Shape 3">
          <a:extLst>
            <a:ext uri="{FF2B5EF4-FFF2-40B4-BE49-F238E27FC236}">
              <a16:creationId xmlns:a16="http://schemas.microsoft.com/office/drawing/2014/main" id="{0B446ED0-AA7D-4BB1-B262-F14B584B15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48" name="Shape 3">
          <a:extLst>
            <a:ext uri="{FF2B5EF4-FFF2-40B4-BE49-F238E27FC236}">
              <a16:creationId xmlns:a16="http://schemas.microsoft.com/office/drawing/2014/main" id="{D0CFEF5B-4221-4904-B553-6A7544210F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49" name="Shape 3">
          <a:extLst>
            <a:ext uri="{FF2B5EF4-FFF2-40B4-BE49-F238E27FC236}">
              <a16:creationId xmlns:a16="http://schemas.microsoft.com/office/drawing/2014/main" id="{90BA8D6A-CFF6-478C-8F9E-2D4F7A74BF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50" name="Shape 3">
          <a:extLst>
            <a:ext uri="{FF2B5EF4-FFF2-40B4-BE49-F238E27FC236}">
              <a16:creationId xmlns:a16="http://schemas.microsoft.com/office/drawing/2014/main" id="{CE325066-530C-41A5-93AF-DA78DDE06CD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51" name="Shape 3">
          <a:extLst>
            <a:ext uri="{FF2B5EF4-FFF2-40B4-BE49-F238E27FC236}">
              <a16:creationId xmlns:a16="http://schemas.microsoft.com/office/drawing/2014/main" id="{77946258-1F01-4720-AFA4-269D8AC1F0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52" name="Shape 3">
          <a:extLst>
            <a:ext uri="{FF2B5EF4-FFF2-40B4-BE49-F238E27FC236}">
              <a16:creationId xmlns:a16="http://schemas.microsoft.com/office/drawing/2014/main" id="{5BC57EB1-816E-4804-9485-19B9D675E4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53" name="Shape 3">
          <a:extLst>
            <a:ext uri="{FF2B5EF4-FFF2-40B4-BE49-F238E27FC236}">
              <a16:creationId xmlns:a16="http://schemas.microsoft.com/office/drawing/2014/main" id="{6ED23EEE-3E4F-4216-99EC-A1AE8AB318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54" name="Shape 3">
          <a:extLst>
            <a:ext uri="{FF2B5EF4-FFF2-40B4-BE49-F238E27FC236}">
              <a16:creationId xmlns:a16="http://schemas.microsoft.com/office/drawing/2014/main" id="{7C27B9A7-E89C-4122-AF9F-1234CA70A7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55" name="Shape 3">
          <a:extLst>
            <a:ext uri="{FF2B5EF4-FFF2-40B4-BE49-F238E27FC236}">
              <a16:creationId xmlns:a16="http://schemas.microsoft.com/office/drawing/2014/main" id="{AF41FCE6-FBCB-4D95-A922-3EE5FCA6F8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56" name="Shape 3">
          <a:extLst>
            <a:ext uri="{FF2B5EF4-FFF2-40B4-BE49-F238E27FC236}">
              <a16:creationId xmlns:a16="http://schemas.microsoft.com/office/drawing/2014/main" id="{1A3642FC-57FD-4C1F-991F-276CF2FDB5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57" name="Shape 3">
          <a:extLst>
            <a:ext uri="{FF2B5EF4-FFF2-40B4-BE49-F238E27FC236}">
              <a16:creationId xmlns:a16="http://schemas.microsoft.com/office/drawing/2014/main" id="{07EA01AE-36AE-4DAE-9E42-59ADCE1888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58" name="Shape 3">
          <a:extLst>
            <a:ext uri="{FF2B5EF4-FFF2-40B4-BE49-F238E27FC236}">
              <a16:creationId xmlns:a16="http://schemas.microsoft.com/office/drawing/2014/main" id="{B763432D-55DC-48AA-86A7-35E20E4A55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59" name="Shape 3">
          <a:extLst>
            <a:ext uri="{FF2B5EF4-FFF2-40B4-BE49-F238E27FC236}">
              <a16:creationId xmlns:a16="http://schemas.microsoft.com/office/drawing/2014/main" id="{04976501-03BF-45F2-8D90-81FD6E0B70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60" name="Shape 3">
          <a:extLst>
            <a:ext uri="{FF2B5EF4-FFF2-40B4-BE49-F238E27FC236}">
              <a16:creationId xmlns:a16="http://schemas.microsoft.com/office/drawing/2014/main" id="{67E2FC99-DFF7-485E-9799-AC44C8BCBA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61" name="Shape 3">
          <a:extLst>
            <a:ext uri="{FF2B5EF4-FFF2-40B4-BE49-F238E27FC236}">
              <a16:creationId xmlns:a16="http://schemas.microsoft.com/office/drawing/2014/main" id="{60C58559-BEE0-4214-8008-743B7326D3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62" name="Shape 3">
          <a:extLst>
            <a:ext uri="{FF2B5EF4-FFF2-40B4-BE49-F238E27FC236}">
              <a16:creationId xmlns:a16="http://schemas.microsoft.com/office/drawing/2014/main" id="{605CFDEB-BFD6-4F5A-9616-FEC0FB6A47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63" name="Shape 3">
          <a:extLst>
            <a:ext uri="{FF2B5EF4-FFF2-40B4-BE49-F238E27FC236}">
              <a16:creationId xmlns:a16="http://schemas.microsoft.com/office/drawing/2014/main" id="{0F791749-0973-4D2D-8412-4F722065BE5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64" name="Shape 3">
          <a:extLst>
            <a:ext uri="{FF2B5EF4-FFF2-40B4-BE49-F238E27FC236}">
              <a16:creationId xmlns:a16="http://schemas.microsoft.com/office/drawing/2014/main" id="{C908F17B-B094-43FA-92B7-2BEDDC1284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65" name="Shape 3">
          <a:extLst>
            <a:ext uri="{FF2B5EF4-FFF2-40B4-BE49-F238E27FC236}">
              <a16:creationId xmlns:a16="http://schemas.microsoft.com/office/drawing/2014/main" id="{B2E3DC73-89D8-4D8C-AA69-416C727022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66" name="Shape 3">
          <a:extLst>
            <a:ext uri="{FF2B5EF4-FFF2-40B4-BE49-F238E27FC236}">
              <a16:creationId xmlns:a16="http://schemas.microsoft.com/office/drawing/2014/main" id="{7D90E160-1920-4EA3-AF9C-343146F006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67" name="Shape 3">
          <a:extLst>
            <a:ext uri="{FF2B5EF4-FFF2-40B4-BE49-F238E27FC236}">
              <a16:creationId xmlns:a16="http://schemas.microsoft.com/office/drawing/2014/main" id="{8A890056-2F39-4C9F-932E-5FD92330F7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68" name="Shape 3">
          <a:extLst>
            <a:ext uri="{FF2B5EF4-FFF2-40B4-BE49-F238E27FC236}">
              <a16:creationId xmlns:a16="http://schemas.microsoft.com/office/drawing/2014/main" id="{866F0A3B-D4D0-47E0-8FBE-DCDDE635D6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69" name="Shape 3">
          <a:extLst>
            <a:ext uri="{FF2B5EF4-FFF2-40B4-BE49-F238E27FC236}">
              <a16:creationId xmlns:a16="http://schemas.microsoft.com/office/drawing/2014/main" id="{F7D2F097-3C0C-4CF8-9C55-4E6F455BFF8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70" name="Shape 3">
          <a:extLst>
            <a:ext uri="{FF2B5EF4-FFF2-40B4-BE49-F238E27FC236}">
              <a16:creationId xmlns:a16="http://schemas.microsoft.com/office/drawing/2014/main" id="{8C2AF136-7268-4E9C-B315-107E836370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71" name="Shape 3">
          <a:extLst>
            <a:ext uri="{FF2B5EF4-FFF2-40B4-BE49-F238E27FC236}">
              <a16:creationId xmlns:a16="http://schemas.microsoft.com/office/drawing/2014/main" id="{33E09524-C6E4-4B7A-AE4B-91422E0BBE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72" name="Shape 3">
          <a:extLst>
            <a:ext uri="{FF2B5EF4-FFF2-40B4-BE49-F238E27FC236}">
              <a16:creationId xmlns:a16="http://schemas.microsoft.com/office/drawing/2014/main" id="{D6E2130F-8071-4259-ADA8-A2A04AB7FC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73" name="Shape 3">
          <a:extLst>
            <a:ext uri="{FF2B5EF4-FFF2-40B4-BE49-F238E27FC236}">
              <a16:creationId xmlns:a16="http://schemas.microsoft.com/office/drawing/2014/main" id="{38E13E70-7424-44D8-A4DD-F0B933C6A8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74" name="Shape 3">
          <a:extLst>
            <a:ext uri="{FF2B5EF4-FFF2-40B4-BE49-F238E27FC236}">
              <a16:creationId xmlns:a16="http://schemas.microsoft.com/office/drawing/2014/main" id="{B9433794-118B-43A6-82EA-8A6BA2F4924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75" name="Shape 3">
          <a:extLst>
            <a:ext uri="{FF2B5EF4-FFF2-40B4-BE49-F238E27FC236}">
              <a16:creationId xmlns:a16="http://schemas.microsoft.com/office/drawing/2014/main" id="{26992EDC-48FB-438B-B96E-AE48B10D37F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76" name="Shape 3">
          <a:extLst>
            <a:ext uri="{FF2B5EF4-FFF2-40B4-BE49-F238E27FC236}">
              <a16:creationId xmlns:a16="http://schemas.microsoft.com/office/drawing/2014/main" id="{70003F39-FC80-4739-A1EF-99F67DC0EB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77" name="Shape 3">
          <a:extLst>
            <a:ext uri="{FF2B5EF4-FFF2-40B4-BE49-F238E27FC236}">
              <a16:creationId xmlns:a16="http://schemas.microsoft.com/office/drawing/2014/main" id="{428F6B92-5E2B-485B-8EBC-BA762A55B8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78" name="Shape 3">
          <a:extLst>
            <a:ext uri="{FF2B5EF4-FFF2-40B4-BE49-F238E27FC236}">
              <a16:creationId xmlns:a16="http://schemas.microsoft.com/office/drawing/2014/main" id="{440262F1-C420-472E-A706-AAEA497387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79" name="Shape 3">
          <a:extLst>
            <a:ext uri="{FF2B5EF4-FFF2-40B4-BE49-F238E27FC236}">
              <a16:creationId xmlns:a16="http://schemas.microsoft.com/office/drawing/2014/main" id="{7BC8D66C-B4DB-4153-8424-F84C1E264C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80" name="Shape 3">
          <a:extLst>
            <a:ext uri="{FF2B5EF4-FFF2-40B4-BE49-F238E27FC236}">
              <a16:creationId xmlns:a16="http://schemas.microsoft.com/office/drawing/2014/main" id="{5E40403A-4ED2-4BBA-9257-C4F24C8B13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81" name="Shape 3">
          <a:extLst>
            <a:ext uri="{FF2B5EF4-FFF2-40B4-BE49-F238E27FC236}">
              <a16:creationId xmlns:a16="http://schemas.microsoft.com/office/drawing/2014/main" id="{F1217DBD-0690-4960-99A5-03683BBAA2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82" name="Shape 3">
          <a:extLst>
            <a:ext uri="{FF2B5EF4-FFF2-40B4-BE49-F238E27FC236}">
              <a16:creationId xmlns:a16="http://schemas.microsoft.com/office/drawing/2014/main" id="{21028C42-89C6-4A59-A689-221477DA26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83" name="Shape 3">
          <a:extLst>
            <a:ext uri="{FF2B5EF4-FFF2-40B4-BE49-F238E27FC236}">
              <a16:creationId xmlns:a16="http://schemas.microsoft.com/office/drawing/2014/main" id="{D6032DB8-0C91-46E9-86D1-FE100E6D0D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84" name="Shape 3">
          <a:extLst>
            <a:ext uri="{FF2B5EF4-FFF2-40B4-BE49-F238E27FC236}">
              <a16:creationId xmlns:a16="http://schemas.microsoft.com/office/drawing/2014/main" id="{09905E65-3A58-4B3D-87EB-0617AAF1B12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85" name="Shape 3">
          <a:extLst>
            <a:ext uri="{FF2B5EF4-FFF2-40B4-BE49-F238E27FC236}">
              <a16:creationId xmlns:a16="http://schemas.microsoft.com/office/drawing/2014/main" id="{8138A4C6-C765-4D91-91DA-1771BD6ACA8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86" name="Shape 3">
          <a:extLst>
            <a:ext uri="{FF2B5EF4-FFF2-40B4-BE49-F238E27FC236}">
              <a16:creationId xmlns:a16="http://schemas.microsoft.com/office/drawing/2014/main" id="{B0A5C460-862A-45DD-8854-C8A8C8BF0A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87" name="Shape 3">
          <a:extLst>
            <a:ext uri="{FF2B5EF4-FFF2-40B4-BE49-F238E27FC236}">
              <a16:creationId xmlns:a16="http://schemas.microsoft.com/office/drawing/2014/main" id="{C7F5C2ED-2A2A-4205-A754-3732CAE4368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88" name="Shape 3">
          <a:extLst>
            <a:ext uri="{FF2B5EF4-FFF2-40B4-BE49-F238E27FC236}">
              <a16:creationId xmlns:a16="http://schemas.microsoft.com/office/drawing/2014/main" id="{9524E19B-273F-4EB6-AEDE-C7A04642C1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89" name="Shape 3">
          <a:extLst>
            <a:ext uri="{FF2B5EF4-FFF2-40B4-BE49-F238E27FC236}">
              <a16:creationId xmlns:a16="http://schemas.microsoft.com/office/drawing/2014/main" id="{9821CE98-7A6D-4DD8-B9FD-361F51B150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90" name="Shape 3">
          <a:extLst>
            <a:ext uri="{FF2B5EF4-FFF2-40B4-BE49-F238E27FC236}">
              <a16:creationId xmlns:a16="http://schemas.microsoft.com/office/drawing/2014/main" id="{098EDFBD-26FC-484E-B5C8-B2967FC7647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91" name="Shape 3">
          <a:extLst>
            <a:ext uri="{FF2B5EF4-FFF2-40B4-BE49-F238E27FC236}">
              <a16:creationId xmlns:a16="http://schemas.microsoft.com/office/drawing/2014/main" id="{C4BC200C-7AD1-4AE9-B245-47C82C4A83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92" name="Shape 3">
          <a:extLst>
            <a:ext uri="{FF2B5EF4-FFF2-40B4-BE49-F238E27FC236}">
              <a16:creationId xmlns:a16="http://schemas.microsoft.com/office/drawing/2014/main" id="{0F701645-8FEC-4467-93F7-4D2EC0BF2F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93" name="Shape 3">
          <a:extLst>
            <a:ext uri="{FF2B5EF4-FFF2-40B4-BE49-F238E27FC236}">
              <a16:creationId xmlns:a16="http://schemas.microsoft.com/office/drawing/2014/main" id="{B9AAE511-E4E0-48C7-BC8F-4D456ABC24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94" name="Shape 3">
          <a:extLst>
            <a:ext uri="{FF2B5EF4-FFF2-40B4-BE49-F238E27FC236}">
              <a16:creationId xmlns:a16="http://schemas.microsoft.com/office/drawing/2014/main" id="{7608E1CE-D2C1-411C-9D59-E7538D537D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95" name="Shape 3">
          <a:extLst>
            <a:ext uri="{FF2B5EF4-FFF2-40B4-BE49-F238E27FC236}">
              <a16:creationId xmlns:a16="http://schemas.microsoft.com/office/drawing/2014/main" id="{0A6DC06E-0C30-4DF7-966B-8A00BF822B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96" name="Shape 3">
          <a:extLst>
            <a:ext uri="{FF2B5EF4-FFF2-40B4-BE49-F238E27FC236}">
              <a16:creationId xmlns:a16="http://schemas.microsoft.com/office/drawing/2014/main" id="{99813C30-3616-4DEF-89C2-DB5FF0F8CC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97" name="Shape 3">
          <a:extLst>
            <a:ext uri="{FF2B5EF4-FFF2-40B4-BE49-F238E27FC236}">
              <a16:creationId xmlns:a16="http://schemas.microsoft.com/office/drawing/2014/main" id="{39798FA7-8057-44E0-A7CE-94C4916DF13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98" name="Shape 3">
          <a:extLst>
            <a:ext uri="{FF2B5EF4-FFF2-40B4-BE49-F238E27FC236}">
              <a16:creationId xmlns:a16="http://schemas.microsoft.com/office/drawing/2014/main" id="{3C95EFF1-254E-4CAC-97E6-442C95E2540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599" name="Shape 3">
          <a:extLst>
            <a:ext uri="{FF2B5EF4-FFF2-40B4-BE49-F238E27FC236}">
              <a16:creationId xmlns:a16="http://schemas.microsoft.com/office/drawing/2014/main" id="{F18952E3-CE59-439F-A9F0-EDDBA3454D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00" name="Shape 3">
          <a:extLst>
            <a:ext uri="{FF2B5EF4-FFF2-40B4-BE49-F238E27FC236}">
              <a16:creationId xmlns:a16="http://schemas.microsoft.com/office/drawing/2014/main" id="{BD86CC7E-F00E-4F2B-9931-2CA93EAF18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01" name="Shape 3">
          <a:extLst>
            <a:ext uri="{FF2B5EF4-FFF2-40B4-BE49-F238E27FC236}">
              <a16:creationId xmlns:a16="http://schemas.microsoft.com/office/drawing/2014/main" id="{6037ACA4-96DB-4360-954B-E67ED94A07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02" name="Shape 3">
          <a:extLst>
            <a:ext uri="{FF2B5EF4-FFF2-40B4-BE49-F238E27FC236}">
              <a16:creationId xmlns:a16="http://schemas.microsoft.com/office/drawing/2014/main" id="{89B92F8F-27B7-4F81-B529-42D1F58101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03" name="Shape 3">
          <a:extLst>
            <a:ext uri="{FF2B5EF4-FFF2-40B4-BE49-F238E27FC236}">
              <a16:creationId xmlns:a16="http://schemas.microsoft.com/office/drawing/2014/main" id="{CC49FC6E-49AF-46C3-8F23-087E750A4F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04" name="Shape 3">
          <a:extLst>
            <a:ext uri="{FF2B5EF4-FFF2-40B4-BE49-F238E27FC236}">
              <a16:creationId xmlns:a16="http://schemas.microsoft.com/office/drawing/2014/main" id="{9D77835D-7875-4529-9AF0-0999C7065B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05" name="Shape 3">
          <a:extLst>
            <a:ext uri="{FF2B5EF4-FFF2-40B4-BE49-F238E27FC236}">
              <a16:creationId xmlns:a16="http://schemas.microsoft.com/office/drawing/2014/main" id="{68792B85-DA83-47B1-8027-5F89EDA5BA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101</xdr:row>
      <xdr:rowOff>0</xdr:rowOff>
    </xdr:from>
    <xdr:ext cx="47625" cy="285750"/>
    <xdr:sp macro="" textlink="">
      <xdr:nvSpPr>
        <xdr:cNvPr id="4606" name="Shape 3">
          <a:extLst>
            <a:ext uri="{FF2B5EF4-FFF2-40B4-BE49-F238E27FC236}">
              <a16:creationId xmlns:a16="http://schemas.microsoft.com/office/drawing/2014/main" id="{DD4C7C0F-80C8-4924-BC3F-0EC31D969BF0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101</xdr:row>
      <xdr:rowOff>0</xdr:rowOff>
    </xdr:from>
    <xdr:ext cx="47625" cy="285750"/>
    <xdr:sp macro="" textlink="">
      <xdr:nvSpPr>
        <xdr:cNvPr id="4607" name="Shape 3">
          <a:extLst>
            <a:ext uri="{FF2B5EF4-FFF2-40B4-BE49-F238E27FC236}">
              <a16:creationId xmlns:a16="http://schemas.microsoft.com/office/drawing/2014/main" id="{F003670D-1C98-4F44-8597-39A37C94959A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08" name="Shape 3">
          <a:extLst>
            <a:ext uri="{FF2B5EF4-FFF2-40B4-BE49-F238E27FC236}">
              <a16:creationId xmlns:a16="http://schemas.microsoft.com/office/drawing/2014/main" id="{2295248B-A9A8-4EB0-9A68-020B51EDFD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09" name="Shape 3">
          <a:extLst>
            <a:ext uri="{FF2B5EF4-FFF2-40B4-BE49-F238E27FC236}">
              <a16:creationId xmlns:a16="http://schemas.microsoft.com/office/drawing/2014/main" id="{C1BCB130-2D51-488A-8112-EB121BE470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10" name="Shape 3">
          <a:extLst>
            <a:ext uri="{FF2B5EF4-FFF2-40B4-BE49-F238E27FC236}">
              <a16:creationId xmlns:a16="http://schemas.microsoft.com/office/drawing/2014/main" id="{4517DB3C-D69B-4E04-9E31-29A220654A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11" name="Shape 3">
          <a:extLst>
            <a:ext uri="{FF2B5EF4-FFF2-40B4-BE49-F238E27FC236}">
              <a16:creationId xmlns:a16="http://schemas.microsoft.com/office/drawing/2014/main" id="{B1B7A7F3-57F5-491B-87C9-B476A2D552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12" name="Shape 3">
          <a:extLst>
            <a:ext uri="{FF2B5EF4-FFF2-40B4-BE49-F238E27FC236}">
              <a16:creationId xmlns:a16="http://schemas.microsoft.com/office/drawing/2014/main" id="{96B7EACC-6E9E-4E8C-96E2-CDCD5FFFB8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13" name="Shape 3">
          <a:extLst>
            <a:ext uri="{FF2B5EF4-FFF2-40B4-BE49-F238E27FC236}">
              <a16:creationId xmlns:a16="http://schemas.microsoft.com/office/drawing/2014/main" id="{885F526F-5765-4936-A214-F1E17EEC2A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14" name="Shape 3">
          <a:extLst>
            <a:ext uri="{FF2B5EF4-FFF2-40B4-BE49-F238E27FC236}">
              <a16:creationId xmlns:a16="http://schemas.microsoft.com/office/drawing/2014/main" id="{2C1F4953-1F90-4293-B3B0-789F724AD7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15" name="Shape 3">
          <a:extLst>
            <a:ext uri="{FF2B5EF4-FFF2-40B4-BE49-F238E27FC236}">
              <a16:creationId xmlns:a16="http://schemas.microsoft.com/office/drawing/2014/main" id="{A3A53DA5-9384-4509-A450-0D4DF47572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16" name="Shape 3">
          <a:extLst>
            <a:ext uri="{FF2B5EF4-FFF2-40B4-BE49-F238E27FC236}">
              <a16:creationId xmlns:a16="http://schemas.microsoft.com/office/drawing/2014/main" id="{FFAFCA55-441D-4FB1-8602-3F6192EE55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17" name="Shape 3">
          <a:extLst>
            <a:ext uri="{FF2B5EF4-FFF2-40B4-BE49-F238E27FC236}">
              <a16:creationId xmlns:a16="http://schemas.microsoft.com/office/drawing/2014/main" id="{EC3C105C-1585-41C6-AE8A-0FEA1A7818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18" name="Shape 3">
          <a:extLst>
            <a:ext uri="{FF2B5EF4-FFF2-40B4-BE49-F238E27FC236}">
              <a16:creationId xmlns:a16="http://schemas.microsoft.com/office/drawing/2014/main" id="{6B2775A6-DC61-4023-BE9F-5DBEFE303F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19" name="Shape 3">
          <a:extLst>
            <a:ext uri="{FF2B5EF4-FFF2-40B4-BE49-F238E27FC236}">
              <a16:creationId xmlns:a16="http://schemas.microsoft.com/office/drawing/2014/main" id="{71268559-EBA1-4CB4-9735-C9358FDEA4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20" name="Shape 3">
          <a:extLst>
            <a:ext uri="{FF2B5EF4-FFF2-40B4-BE49-F238E27FC236}">
              <a16:creationId xmlns:a16="http://schemas.microsoft.com/office/drawing/2014/main" id="{1C54B444-E195-4811-94C9-9780DDF96D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21" name="Shape 3">
          <a:extLst>
            <a:ext uri="{FF2B5EF4-FFF2-40B4-BE49-F238E27FC236}">
              <a16:creationId xmlns:a16="http://schemas.microsoft.com/office/drawing/2014/main" id="{4E6C709D-966F-4EEE-BFFB-BB7A262877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22" name="Shape 3">
          <a:extLst>
            <a:ext uri="{FF2B5EF4-FFF2-40B4-BE49-F238E27FC236}">
              <a16:creationId xmlns:a16="http://schemas.microsoft.com/office/drawing/2014/main" id="{3F6976F0-4C19-4FB0-AF25-7E8D6C3A92A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23" name="Shape 3">
          <a:extLst>
            <a:ext uri="{FF2B5EF4-FFF2-40B4-BE49-F238E27FC236}">
              <a16:creationId xmlns:a16="http://schemas.microsoft.com/office/drawing/2014/main" id="{413AE660-A1D2-4F0F-AAF2-23A4A8834B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24" name="Shape 3">
          <a:extLst>
            <a:ext uri="{FF2B5EF4-FFF2-40B4-BE49-F238E27FC236}">
              <a16:creationId xmlns:a16="http://schemas.microsoft.com/office/drawing/2014/main" id="{0732588E-E6A9-4771-AAB4-E923CD29AC0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25" name="Shape 3">
          <a:extLst>
            <a:ext uri="{FF2B5EF4-FFF2-40B4-BE49-F238E27FC236}">
              <a16:creationId xmlns:a16="http://schemas.microsoft.com/office/drawing/2014/main" id="{8F3FC858-AEB6-419F-A833-904D30647F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26" name="Shape 3">
          <a:extLst>
            <a:ext uri="{FF2B5EF4-FFF2-40B4-BE49-F238E27FC236}">
              <a16:creationId xmlns:a16="http://schemas.microsoft.com/office/drawing/2014/main" id="{750C7D36-A4FC-4ADC-A08F-3F719E2996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27" name="Shape 3">
          <a:extLst>
            <a:ext uri="{FF2B5EF4-FFF2-40B4-BE49-F238E27FC236}">
              <a16:creationId xmlns:a16="http://schemas.microsoft.com/office/drawing/2014/main" id="{AEA781CE-D033-41B1-8BF3-700ED81114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28" name="Shape 3">
          <a:extLst>
            <a:ext uri="{FF2B5EF4-FFF2-40B4-BE49-F238E27FC236}">
              <a16:creationId xmlns:a16="http://schemas.microsoft.com/office/drawing/2014/main" id="{F86EBE93-B569-4DCE-95C8-EDBCAB8906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29" name="Shape 3">
          <a:extLst>
            <a:ext uri="{FF2B5EF4-FFF2-40B4-BE49-F238E27FC236}">
              <a16:creationId xmlns:a16="http://schemas.microsoft.com/office/drawing/2014/main" id="{06E30873-B945-4F06-9D3B-801B18F598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30" name="Shape 3">
          <a:extLst>
            <a:ext uri="{FF2B5EF4-FFF2-40B4-BE49-F238E27FC236}">
              <a16:creationId xmlns:a16="http://schemas.microsoft.com/office/drawing/2014/main" id="{87054B77-2D2A-484A-957B-7BAFD301D1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31" name="Shape 3">
          <a:extLst>
            <a:ext uri="{FF2B5EF4-FFF2-40B4-BE49-F238E27FC236}">
              <a16:creationId xmlns:a16="http://schemas.microsoft.com/office/drawing/2014/main" id="{F5AB27B3-0584-4429-A9D8-96CE5C260B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32" name="Shape 3">
          <a:extLst>
            <a:ext uri="{FF2B5EF4-FFF2-40B4-BE49-F238E27FC236}">
              <a16:creationId xmlns:a16="http://schemas.microsoft.com/office/drawing/2014/main" id="{D8EB17C2-CDAE-4B7A-9F24-28ED02ED7B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33" name="Shape 3">
          <a:extLst>
            <a:ext uri="{FF2B5EF4-FFF2-40B4-BE49-F238E27FC236}">
              <a16:creationId xmlns:a16="http://schemas.microsoft.com/office/drawing/2014/main" id="{CF5ECF89-5673-4030-8A6C-2E5E214155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34" name="Shape 3">
          <a:extLst>
            <a:ext uri="{FF2B5EF4-FFF2-40B4-BE49-F238E27FC236}">
              <a16:creationId xmlns:a16="http://schemas.microsoft.com/office/drawing/2014/main" id="{7A99D158-7D93-4BE4-B273-51123E712A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35" name="Shape 3">
          <a:extLst>
            <a:ext uri="{FF2B5EF4-FFF2-40B4-BE49-F238E27FC236}">
              <a16:creationId xmlns:a16="http://schemas.microsoft.com/office/drawing/2014/main" id="{44875ABB-C81A-4CA6-A103-162EC52C63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36" name="Shape 3">
          <a:extLst>
            <a:ext uri="{FF2B5EF4-FFF2-40B4-BE49-F238E27FC236}">
              <a16:creationId xmlns:a16="http://schemas.microsoft.com/office/drawing/2014/main" id="{30FBB471-98CB-456F-8E5F-325CD4068F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37" name="Shape 3">
          <a:extLst>
            <a:ext uri="{FF2B5EF4-FFF2-40B4-BE49-F238E27FC236}">
              <a16:creationId xmlns:a16="http://schemas.microsoft.com/office/drawing/2014/main" id="{9437A931-53CE-4A0A-80CC-341DB2BCE0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38" name="Shape 3">
          <a:extLst>
            <a:ext uri="{FF2B5EF4-FFF2-40B4-BE49-F238E27FC236}">
              <a16:creationId xmlns:a16="http://schemas.microsoft.com/office/drawing/2014/main" id="{EACF69A5-2AC7-439A-8553-1295091112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39" name="Shape 3">
          <a:extLst>
            <a:ext uri="{FF2B5EF4-FFF2-40B4-BE49-F238E27FC236}">
              <a16:creationId xmlns:a16="http://schemas.microsoft.com/office/drawing/2014/main" id="{1A15FEF4-FFA1-41B6-B20D-5D43E87177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40" name="Shape 3">
          <a:extLst>
            <a:ext uri="{FF2B5EF4-FFF2-40B4-BE49-F238E27FC236}">
              <a16:creationId xmlns:a16="http://schemas.microsoft.com/office/drawing/2014/main" id="{81481BCB-AA32-461A-B18B-2A254392E2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41" name="Shape 3">
          <a:extLst>
            <a:ext uri="{FF2B5EF4-FFF2-40B4-BE49-F238E27FC236}">
              <a16:creationId xmlns:a16="http://schemas.microsoft.com/office/drawing/2014/main" id="{5C9BEBDF-34DE-46B0-A276-2FB8EC00EE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42" name="Shape 3">
          <a:extLst>
            <a:ext uri="{FF2B5EF4-FFF2-40B4-BE49-F238E27FC236}">
              <a16:creationId xmlns:a16="http://schemas.microsoft.com/office/drawing/2014/main" id="{B29C70CE-CDE8-40DC-B941-789186B21D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43" name="Shape 3">
          <a:extLst>
            <a:ext uri="{FF2B5EF4-FFF2-40B4-BE49-F238E27FC236}">
              <a16:creationId xmlns:a16="http://schemas.microsoft.com/office/drawing/2014/main" id="{AC8544A6-C486-415B-8B45-CDFB3F05BE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44" name="Shape 3">
          <a:extLst>
            <a:ext uri="{FF2B5EF4-FFF2-40B4-BE49-F238E27FC236}">
              <a16:creationId xmlns:a16="http://schemas.microsoft.com/office/drawing/2014/main" id="{71381FDC-543A-44E9-94AF-DDB7AB1B1A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45" name="Shape 3">
          <a:extLst>
            <a:ext uri="{FF2B5EF4-FFF2-40B4-BE49-F238E27FC236}">
              <a16:creationId xmlns:a16="http://schemas.microsoft.com/office/drawing/2014/main" id="{88E9C1D6-A5AB-4C8D-9DE8-B69FB9E1B8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46" name="Shape 3">
          <a:extLst>
            <a:ext uri="{FF2B5EF4-FFF2-40B4-BE49-F238E27FC236}">
              <a16:creationId xmlns:a16="http://schemas.microsoft.com/office/drawing/2014/main" id="{7430F480-B648-4473-9194-9BA0C61B74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47" name="Shape 3">
          <a:extLst>
            <a:ext uri="{FF2B5EF4-FFF2-40B4-BE49-F238E27FC236}">
              <a16:creationId xmlns:a16="http://schemas.microsoft.com/office/drawing/2014/main" id="{6AFB83C6-AD72-462C-8582-4C7941A46B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48" name="Shape 3">
          <a:extLst>
            <a:ext uri="{FF2B5EF4-FFF2-40B4-BE49-F238E27FC236}">
              <a16:creationId xmlns:a16="http://schemas.microsoft.com/office/drawing/2014/main" id="{0A26487C-51D8-473D-BBF1-347E8F5C040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49" name="Shape 3">
          <a:extLst>
            <a:ext uri="{FF2B5EF4-FFF2-40B4-BE49-F238E27FC236}">
              <a16:creationId xmlns:a16="http://schemas.microsoft.com/office/drawing/2014/main" id="{EF50F4FB-8C97-420B-99EA-BE22E16B28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50" name="Shape 3">
          <a:extLst>
            <a:ext uri="{FF2B5EF4-FFF2-40B4-BE49-F238E27FC236}">
              <a16:creationId xmlns:a16="http://schemas.microsoft.com/office/drawing/2014/main" id="{B31ACF64-0BF8-4B3D-9EF7-F49BF4C1FD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51" name="Shape 3">
          <a:extLst>
            <a:ext uri="{FF2B5EF4-FFF2-40B4-BE49-F238E27FC236}">
              <a16:creationId xmlns:a16="http://schemas.microsoft.com/office/drawing/2014/main" id="{AAE7F054-A2F2-4444-90F4-551EF94200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52" name="Shape 3">
          <a:extLst>
            <a:ext uri="{FF2B5EF4-FFF2-40B4-BE49-F238E27FC236}">
              <a16:creationId xmlns:a16="http://schemas.microsoft.com/office/drawing/2014/main" id="{7574CA1A-234D-4BF1-8BA2-39ECDD7FC3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53" name="Shape 3">
          <a:extLst>
            <a:ext uri="{FF2B5EF4-FFF2-40B4-BE49-F238E27FC236}">
              <a16:creationId xmlns:a16="http://schemas.microsoft.com/office/drawing/2014/main" id="{2B5D641E-7F24-4EE3-A200-183649527C0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54" name="Shape 3">
          <a:extLst>
            <a:ext uri="{FF2B5EF4-FFF2-40B4-BE49-F238E27FC236}">
              <a16:creationId xmlns:a16="http://schemas.microsoft.com/office/drawing/2014/main" id="{14AFD45E-3CF3-409E-8B98-ACEB4938FE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55" name="Shape 3">
          <a:extLst>
            <a:ext uri="{FF2B5EF4-FFF2-40B4-BE49-F238E27FC236}">
              <a16:creationId xmlns:a16="http://schemas.microsoft.com/office/drawing/2014/main" id="{40CCFEDE-004C-43D8-8E3B-49BF8A321E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56" name="Shape 3">
          <a:extLst>
            <a:ext uri="{FF2B5EF4-FFF2-40B4-BE49-F238E27FC236}">
              <a16:creationId xmlns:a16="http://schemas.microsoft.com/office/drawing/2014/main" id="{5E3FF3C4-6779-4F88-AE3E-1FE15F99BB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57" name="Shape 3">
          <a:extLst>
            <a:ext uri="{FF2B5EF4-FFF2-40B4-BE49-F238E27FC236}">
              <a16:creationId xmlns:a16="http://schemas.microsoft.com/office/drawing/2014/main" id="{EF96EF66-1D1A-4F96-B7ED-0EB572BEEC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58" name="Shape 3">
          <a:extLst>
            <a:ext uri="{FF2B5EF4-FFF2-40B4-BE49-F238E27FC236}">
              <a16:creationId xmlns:a16="http://schemas.microsoft.com/office/drawing/2014/main" id="{16788CC5-B836-42AE-BED3-D3A41B8CE9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59" name="Shape 3">
          <a:extLst>
            <a:ext uri="{FF2B5EF4-FFF2-40B4-BE49-F238E27FC236}">
              <a16:creationId xmlns:a16="http://schemas.microsoft.com/office/drawing/2014/main" id="{98BA99FD-1823-4155-A0B4-534002B6F3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60" name="Shape 3">
          <a:extLst>
            <a:ext uri="{FF2B5EF4-FFF2-40B4-BE49-F238E27FC236}">
              <a16:creationId xmlns:a16="http://schemas.microsoft.com/office/drawing/2014/main" id="{567C671D-6328-4BF9-A63F-391B8B8550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61" name="Shape 3">
          <a:extLst>
            <a:ext uri="{FF2B5EF4-FFF2-40B4-BE49-F238E27FC236}">
              <a16:creationId xmlns:a16="http://schemas.microsoft.com/office/drawing/2014/main" id="{42B8B1E5-1DC3-4C85-BFE7-83C117B970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62" name="Shape 3">
          <a:extLst>
            <a:ext uri="{FF2B5EF4-FFF2-40B4-BE49-F238E27FC236}">
              <a16:creationId xmlns:a16="http://schemas.microsoft.com/office/drawing/2014/main" id="{3117B976-F2CE-41E8-B402-966D68FCE8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63" name="Shape 3">
          <a:extLst>
            <a:ext uri="{FF2B5EF4-FFF2-40B4-BE49-F238E27FC236}">
              <a16:creationId xmlns:a16="http://schemas.microsoft.com/office/drawing/2014/main" id="{482C0165-DD88-43E0-A6D2-50800C09FF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64" name="Shape 3">
          <a:extLst>
            <a:ext uri="{FF2B5EF4-FFF2-40B4-BE49-F238E27FC236}">
              <a16:creationId xmlns:a16="http://schemas.microsoft.com/office/drawing/2014/main" id="{E1FB97A6-55F3-4AD6-860B-65F4A917CD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65" name="Shape 3">
          <a:extLst>
            <a:ext uri="{FF2B5EF4-FFF2-40B4-BE49-F238E27FC236}">
              <a16:creationId xmlns:a16="http://schemas.microsoft.com/office/drawing/2014/main" id="{66964845-C134-414C-8DE4-8950CDB19E0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66" name="Shape 3">
          <a:extLst>
            <a:ext uri="{FF2B5EF4-FFF2-40B4-BE49-F238E27FC236}">
              <a16:creationId xmlns:a16="http://schemas.microsoft.com/office/drawing/2014/main" id="{6F1EBC5C-A160-4D81-9CF2-96175FB361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67" name="Shape 3">
          <a:extLst>
            <a:ext uri="{FF2B5EF4-FFF2-40B4-BE49-F238E27FC236}">
              <a16:creationId xmlns:a16="http://schemas.microsoft.com/office/drawing/2014/main" id="{6673E599-FC18-4F66-9D07-311FAB6A82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68" name="Shape 3">
          <a:extLst>
            <a:ext uri="{FF2B5EF4-FFF2-40B4-BE49-F238E27FC236}">
              <a16:creationId xmlns:a16="http://schemas.microsoft.com/office/drawing/2014/main" id="{BB91832F-15A6-48B0-A099-D4262B4681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69" name="Shape 3">
          <a:extLst>
            <a:ext uri="{FF2B5EF4-FFF2-40B4-BE49-F238E27FC236}">
              <a16:creationId xmlns:a16="http://schemas.microsoft.com/office/drawing/2014/main" id="{82145ADD-5DAB-4DF5-B067-7F0E33E3AA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70" name="Shape 3">
          <a:extLst>
            <a:ext uri="{FF2B5EF4-FFF2-40B4-BE49-F238E27FC236}">
              <a16:creationId xmlns:a16="http://schemas.microsoft.com/office/drawing/2014/main" id="{DB8EA3C8-4E5F-4CA2-A09F-D1985DFE65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71" name="Shape 3">
          <a:extLst>
            <a:ext uri="{FF2B5EF4-FFF2-40B4-BE49-F238E27FC236}">
              <a16:creationId xmlns:a16="http://schemas.microsoft.com/office/drawing/2014/main" id="{7498CD2F-9F37-4768-8DDD-D2EDEDF2AE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72" name="Shape 3">
          <a:extLst>
            <a:ext uri="{FF2B5EF4-FFF2-40B4-BE49-F238E27FC236}">
              <a16:creationId xmlns:a16="http://schemas.microsoft.com/office/drawing/2014/main" id="{1784E6B1-0AD3-494D-8200-ED06883EF6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73" name="Shape 3">
          <a:extLst>
            <a:ext uri="{FF2B5EF4-FFF2-40B4-BE49-F238E27FC236}">
              <a16:creationId xmlns:a16="http://schemas.microsoft.com/office/drawing/2014/main" id="{7588F8C0-E586-4727-B991-E0A38EA707F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74" name="Shape 3">
          <a:extLst>
            <a:ext uri="{FF2B5EF4-FFF2-40B4-BE49-F238E27FC236}">
              <a16:creationId xmlns:a16="http://schemas.microsoft.com/office/drawing/2014/main" id="{3E8578DB-1F24-4FE2-965D-479D0B2872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75" name="Shape 3">
          <a:extLst>
            <a:ext uri="{FF2B5EF4-FFF2-40B4-BE49-F238E27FC236}">
              <a16:creationId xmlns:a16="http://schemas.microsoft.com/office/drawing/2014/main" id="{39323A7C-31E9-4AFF-928C-68B047B6A6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76" name="Shape 3">
          <a:extLst>
            <a:ext uri="{FF2B5EF4-FFF2-40B4-BE49-F238E27FC236}">
              <a16:creationId xmlns:a16="http://schemas.microsoft.com/office/drawing/2014/main" id="{A8E8B3D5-11AB-4DD0-98EC-5449DCA983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77" name="Shape 3">
          <a:extLst>
            <a:ext uri="{FF2B5EF4-FFF2-40B4-BE49-F238E27FC236}">
              <a16:creationId xmlns:a16="http://schemas.microsoft.com/office/drawing/2014/main" id="{F80513FA-B054-4493-BA77-9BB978BE86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78" name="Shape 3">
          <a:extLst>
            <a:ext uri="{FF2B5EF4-FFF2-40B4-BE49-F238E27FC236}">
              <a16:creationId xmlns:a16="http://schemas.microsoft.com/office/drawing/2014/main" id="{1632A117-188D-45F9-B14D-39749FE322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79" name="Shape 3">
          <a:extLst>
            <a:ext uri="{FF2B5EF4-FFF2-40B4-BE49-F238E27FC236}">
              <a16:creationId xmlns:a16="http://schemas.microsoft.com/office/drawing/2014/main" id="{143C5A54-C7D5-41B9-A3C5-85ECBB2D9C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80" name="Shape 3">
          <a:extLst>
            <a:ext uri="{FF2B5EF4-FFF2-40B4-BE49-F238E27FC236}">
              <a16:creationId xmlns:a16="http://schemas.microsoft.com/office/drawing/2014/main" id="{D77CD419-4109-4A11-A62F-61B2F007CB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81" name="Shape 3">
          <a:extLst>
            <a:ext uri="{FF2B5EF4-FFF2-40B4-BE49-F238E27FC236}">
              <a16:creationId xmlns:a16="http://schemas.microsoft.com/office/drawing/2014/main" id="{A020E6B1-FA38-407F-8AB0-E2D9BCEC22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82" name="Shape 3">
          <a:extLst>
            <a:ext uri="{FF2B5EF4-FFF2-40B4-BE49-F238E27FC236}">
              <a16:creationId xmlns:a16="http://schemas.microsoft.com/office/drawing/2014/main" id="{F40279F4-8490-4716-B987-706BF44CF0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83" name="Shape 3">
          <a:extLst>
            <a:ext uri="{FF2B5EF4-FFF2-40B4-BE49-F238E27FC236}">
              <a16:creationId xmlns:a16="http://schemas.microsoft.com/office/drawing/2014/main" id="{A3A36155-E5F0-4FDD-BC13-AABE8C33DD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84" name="Shape 3">
          <a:extLst>
            <a:ext uri="{FF2B5EF4-FFF2-40B4-BE49-F238E27FC236}">
              <a16:creationId xmlns:a16="http://schemas.microsoft.com/office/drawing/2014/main" id="{1DC8EED7-9B3A-43CB-887D-B97F1BB466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85" name="Shape 3">
          <a:extLst>
            <a:ext uri="{FF2B5EF4-FFF2-40B4-BE49-F238E27FC236}">
              <a16:creationId xmlns:a16="http://schemas.microsoft.com/office/drawing/2014/main" id="{3E2CA484-D0F8-475E-9C95-5A024E26CC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86" name="Shape 3">
          <a:extLst>
            <a:ext uri="{FF2B5EF4-FFF2-40B4-BE49-F238E27FC236}">
              <a16:creationId xmlns:a16="http://schemas.microsoft.com/office/drawing/2014/main" id="{B319BE61-2B62-4A40-B245-27E5A99584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87" name="Shape 3">
          <a:extLst>
            <a:ext uri="{FF2B5EF4-FFF2-40B4-BE49-F238E27FC236}">
              <a16:creationId xmlns:a16="http://schemas.microsoft.com/office/drawing/2014/main" id="{1258D12B-630D-4B79-8AEE-0FCABD594E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88" name="Shape 3">
          <a:extLst>
            <a:ext uri="{FF2B5EF4-FFF2-40B4-BE49-F238E27FC236}">
              <a16:creationId xmlns:a16="http://schemas.microsoft.com/office/drawing/2014/main" id="{8A7545B9-2632-4A9F-BFAD-C38FDA3529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89" name="Shape 3">
          <a:extLst>
            <a:ext uri="{FF2B5EF4-FFF2-40B4-BE49-F238E27FC236}">
              <a16:creationId xmlns:a16="http://schemas.microsoft.com/office/drawing/2014/main" id="{DE0ADEE1-7BBD-44F3-85E5-6ED34532E07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90" name="Shape 3">
          <a:extLst>
            <a:ext uri="{FF2B5EF4-FFF2-40B4-BE49-F238E27FC236}">
              <a16:creationId xmlns:a16="http://schemas.microsoft.com/office/drawing/2014/main" id="{5A52F344-DFA9-408E-A7C5-3C4DCDC240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91" name="Shape 3">
          <a:extLst>
            <a:ext uri="{FF2B5EF4-FFF2-40B4-BE49-F238E27FC236}">
              <a16:creationId xmlns:a16="http://schemas.microsoft.com/office/drawing/2014/main" id="{AA31DC08-16C5-4A1E-881F-216BCE91CC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92" name="Shape 3">
          <a:extLst>
            <a:ext uri="{FF2B5EF4-FFF2-40B4-BE49-F238E27FC236}">
              <a16:creationId xmlns:a16="http://schemas.microsoft.com/office/drawing/2014/main" id="{81F596D2-8995-4AE0-9C51-6867D75214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101</xdr:row>
      <xdr:rowOff>0</xdr:rowOff>
    </xdr:from>
    <xdr:ext cx="47625" cy="285750"/>
    <xdr:sp macro="" textlink="">
      <xdr:nvSpPr>
        <xdr:cNvPr id="4693" name="Shape 3">
          <a:extLst>
            <a:ext uri="{FF2B5EF4-FFF2-40B4-BE49-F238E27FC236}">
              <a16:creationId xmlns:a16="http://schemas.microsoft.com/office/drawing/2014/main" id="{3E27574C-5751-4E47-A9D5-4B1C8CB6F17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101</xdr:row>
      <xdr:rowOff>0</xdr:rowOff>
    </xdr:from>
    <xdr:ext cx="47625" cy="285750"/>
    <xdr:sp macro="" textlink="">
      <xdr:nvSpPr>
        <xdr:cNvPr id="4694" name="Shape 3">
          <a:extLst>
            <a:ext uri="{FF2B5EF4-FFF2-40B4-BE49-F238E27FC236}">
              <a16:creationId xmlns:a16="http://schemas.microsoft.com/office/drawing/2014/main" id="{B88ACC0E-AF89-4141-8A62-E5CE2A416462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101</xdr:row>
      <xdr:rowOff>0</xdr:rowOff>
    </xdr:from>
    <xdr:ext cx="47625" cy="285750"/>
    <xdr:sp macro="" textlink="">
      <xdr:nvSpPr>
        <xdr:cNvPr id="4695" name="Shape 3">
          <a:extLst>
            <a:ext uri="{FF2B5EF4-FFF2-40B4-BE49-F238E27FC236}">
              <a16:creationId xmlns:a16="http://schemas.microsoft.com/office/drawing/2014/main" id="{5E46FC06-2F17-4BFA-A91B-20AF078B4D5C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696" name="Shape 3">
          <a:extLst>
            <a:ext uri="{FF2B5EF4-FFF2-40B4-BE49-F238E27FC236}">
              <a16:creationId xmlns:a16="http://schemas.microsoft.com/office/drawing/2014/main" id="{5A47E620-1110-4E09-AFC4-F78C7C4AF68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697" name="Shape 3">
          <a:extLst>
            <a:ext uri="{FF2B5EF4-FFF2-40B4-BE49-F238E27FC236}">
              <a16:creationId xmlns:a16="http://schemas.microsoft.com/office/drawing/2014/main" id="{956EAA2B-5EAE-4523-8BDB-E2DCC69BA8D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698" name="Shape 3">
          <a:extLst>
            <a:ext uri="{FF2B5EF4-FFF2-40B4-BE49-F238E27FC236}">
              <a16:creationId xmlns:a16="http://schemas.microsoft.com/office/drawing/2014/main" id="{2F812572-95B1-48C0-83F2-FE65C5675A1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699" name="Shape 3">
          <a:extLst>
            <a:ext uri="{FF2B5EF4-FFF2-40B4-BE49-F238E27FC236}">
              <a16:creationId xmlns:a16="http://schemas.microsoft.com/office/drawing/2014/main" id="{585B77F9-03B6-4A4C-B59E-51FFFBB62B7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00" name="Shape 3">
          <a:extLst>
            <a:ext uri="{FF2B5EF4-FFF2-40B4-BE49-F238E27FC236}">
              <a16:creationId xmlns:a16="http://schemas.microsoft.com/office/drawing/2014/main" id="{41081735-18B3-42F7-BCE7-4E42146F7B5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01" name="Shape 3">
          <a:extLst>
            <a:ext uri="{FF2B5EF4-FFF2-40B4-BE49-F238E27FC236}">
              <a16:creationId xmlns:a16="http://schemas.microsoft.com/office/drawing/2014/main" id="{F6FEB3AD-39A2-4E3C-9441-778D0441F85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02" name="Shape 3">
          <a:extLst>
            <a:ext uri="{FF2B5EF4-FFF2-40B4-BE49-F238E27FC236}">
              <a16:creationId xmlns:a16="http://schemas.microsoft.com/office/drawing/2014/main" id="{EE7D5C9A-494E-482F-8BFE-245C22351D1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03" name="Shape 3">
          <a:extLst>
            <a:ext uri="{FF2B5EF4-FFF2-40B4-BE49-F238E27FC236}">
              <a16:creationId xmlns:a16="http://schemas.microsoft.com/office/drawing/2014/main" id="{7B0C8AAA-DCF8-4A9B-99D9-7066B08CB47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04" name="Shape 3">
          <a:extLst>
            <a:ext uri="{FF2B5EF4-FFF2-40B4-BE49-F238E27FC236}">
              <a16:creationId xmlns:a16="http://schemas.microsoft.com/office/drawing/2014/main" id="{0704F610-BA81-41B2-9129-55FC5371D62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05" name="Shape 3">
          <a:extLst>
            <a:ext uri="{FF2B5EF4-FFF2-40B4-BE49-F238E27FC236}">
              <a16:creationId xmlns:a16="http://schemas.microsoft.com/office/drawing/2014/main" id="{335575B0-B905-479B-8EC5-07F5D25EB06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06" name="Shape 3">
          <a:extLst>
            <a:ext uri="{FF2B5EF4-FFF2-40B4-BE49-F238E27FC236}">
              <a16:creationId xmlns:a16="http://schemas.microsoft.com/office/drawing/2014/main" id="{54F22392-182B-47A5-BA81-3D0BBC64E09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07" name="Shape 3">
          <a:extLst>
            <a:ext uri="{FF2B5EF4-FFF2-40B4-BE49-F238E27FC236}">
              <a16:creationId xmlns:a16="http://schemas.microsoft.com/office/drawing/2014/main" id="{BD01301D-3076-46A4-9390-155076AB94C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08" name="Shape 3">
          <a:extLst>
            <a:ext uri="{FF2B5EF4-FFF2-40B4-BE49-F238E27FC236}">
              <a16:creationId xmlns:a16="http://schemas.microsoft.com/office/drawing/2014/main" id="{5D10DAC2-4C54-4CBC-92F5-7EE4F71CE64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09" name="Shape 3">
          <a:extLst>
            <a:ext uri="{FF2B5EF4-FFF2-40B4-BE49-F238E27FC236}">
              <a16:creationId xmlns:a16="http://schemas.microsoft.com/office/drawing/2014/main" id="{5EE45185-5F9A-4D42-B0C2-E84485FB139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10" name="Shape 3">
          <a:extLst>
            <a:ext uri="{FF2B5EF4-FFF2-40B4-BE49-F238E27FC236}">
              <a16:creationId xmlns:a16="http://schemas.microsoft.com/office/drawing/2014/main" id="{80CC70F7-F649-43D2-8FB9-1DD7596DFC7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11" name="Shape 3">
          <a:extLst>
            <a:ext uri="{FF2B5EF4-FFF2-40B4-BE49-F238E27FC236}">
              <a16:creationId xmlns:a16="http://schemas.microsoft.com/office/drawing/2014/main" id="{8FDEC6E5-97F5-48E3-AC52-1F8D020F4D7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12" name="Shape 3">
          <a:extLst>
            <a:ext uri="{FF2B5EF4-FFF2-40B4-BE49-F238E27FC236}">
              <a16:creationId xmlns:a16="http://schemas.microsoft.com/office/drawing/2014/main" id="{986B3B9C-DCCA-41BF-8755-FEFF70F008F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13" name="Shape 3">
          <a:extLst>
            <a:ext uri="{FF2B5EF4-FFF2-40B4-BE49-F238E27FC236}">
              <a16:creationId xmlns:a16="http://schemas.microsoft.com/office/drawing/2014/main" id="{70A6F4BA-4A67-4E33-9E35-3D6CA1BCEDF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14" name="Shape 3">
          <a:extLst>
            <a:ext uri="{FF2B5EF4-FFF2-40B4-BE49-F238E27FC236}">
              <a16:creationId xmlns:a16="http://schemas.microsoft.com/office/drawing/2014/main" id="{C5314CB4-D071-45DD-B94A-E8585D44680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15" name="Shape 3">
          <a:extLst>
            <a:ext uri="{FF2B5EF4-FFF2-40B4-BE49-F238E27FC236}">
              <a16:creationId xmlns:a16="http://schemas.microsoft.com/office/drawing/2014/main" id="{EA50F56E-B31C-451D-8B4F-83B707D6557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16" name="Shape 3">
          <a:extLst>
            <a:ext uri="{FF2B5EF4-FFF2-40B4-BE49-F238E27FC236}">
              <a16:creationId xmlns:a16="http://schemas.microsoft.com/office/drawing/2014/main" id="{4D095584-4392-4408-B032-80C482E2F00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17" name="Shape 3">
          <a:extLst>
            <a:ext uri="{FF2B5EF4-FFF2-40B4-BE49-F238E27FC236}">
              <a16:creationId xmlns:a16="http://schemas.microsoft.com/office/drawing/2014/main" id="{E6E8F0B5-07C4-4C1E-A761-5BE28C46DEE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18" name="Shape 3">
          <a:extLst>
            <a:ext uri="{FF2B5EF4-FFF2-40B4-BE49-F238E27FC236}">
              <a16:creationId xmlns:a16="http://schemas.microsoft.com/office/drawing/2014/main" id="{FBC5B539-41B5-4C90-A150-A08C6A4063D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19" name="Shape 3">
          <a:extLst>
            <a:ext uri="{FF2B5EF4-FFF2-40B4-BE49-F238E27FC236}">
              <a16:creationId xmlns:a16="http://schemas.microsoft.com/office/drawing/2014/main" id="{1A67F86B-F166-4F4E-BFEF-091BF234AED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20" name="Shape 3">
          <a:extLst>
            <a:ext uri="{FF2B5EF4-FFF2-40B4-BE49-F238E27FC236}">
              <a16:creationId xmlns:a16="http://schemas.microsoft.com/office/drawing/2014/main" id="{67595213-5D21-4B62-A69E-54860A42834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21" name="Shape 3">
          <a:extLst>
            <a:ext uri="{FF2B5EF4-FFF2-40B4-BE49-F238E27FC236}">
              <a16:creationId xmlns:a16="http://schemas.microsoft.com/office/drawing/2014/main" id="{41AF7DF9-C67E-408E-91AB-C93791C55BB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22" name="Shape 3">
          <a:extLst>
            <a:ext uri="{FF2B5EF4-FFF2-40B4-BE49-F238E27FC236}">
              <a16:creationId xmlns:a16="http://schemas.microsoft.com/office/drawing/2014/main" id="{07D2F826-65FD-48D7-8B59-111B909892F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23" name="Shape 3">
          <a:extLst>
            <a:ext uri="{FF2B5EF4-FFF2-40B4-BE49-F238E27FC236}">
              <a16:creationId xmlns:a16="http://schemas.microsoft.com/office/drawing/2014/main" id="{7DA5D0B5-C286-4F86-A47E-C98470A4327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24" name="Shape 3">
          <a:extLst>
            <a:ext uri="{FF2B5EF4-FFF2-40B4-BE49-F238E27FC236}">
              <a16:creationId xmlns:a16="http://schemas.microsoft.com/office/drawing/2014/main" id="{9B428CD7-2298-434C-8E18-074AD41FEF8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25" name="Shape 3">
          <a:extLst>
            <a:ext uri="{FF2B5EF4-FFF2-40B4-BE49-F238E27FC236}">
              <a16:creationId xmlns:a16="http://schemas.microsoft.com/office/drawing/2014/main" id="{48B6E1A2-1157-4DA1-B28C-9DB7F7F8005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26" name="Shape 3">
          <a:extLst>
            <a:ext uri="{FF2B5EF4-FFF2-40B4-BE49-F238E27FC236}">
              <a16:creationId xmlns:a16="http://schemas.microsoft.com/office/drawing/2014/main" id="{477C58C9-BC92-4E2C-9726-0AFE79B10C7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27" name="Shape 3">
          <a:extLst>
            <a:ext uri="{FF2B5EF4-FFF2-40B4-BE49-F238E27FC236}">
              <a16:creationId xmlns:a16="http://schemas.microsoft.com/office/drawing/2014/main" id="{867EBC83-3D72-4088-BFD9-54182D01D6B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28" name="Shape 3">
          <a:extLst>
            <a:ext uri="{FF2B5EF4-FFF2-40B4-BE49-F238E27FC236}">
              <a16:creationId xmlns:a16="http://schemas.microsoft.com/office/drawing/2014/main" id="{5CD0C05D-BC23-4CA0-B663-821C99986B2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29" name="Shape 3">
          <a:extLst>
            <a:ext uri="{FF2B5EF4-FFF2-40B4-BE49-F238E27FC236}">
              <a16:creationId xmlns:a16="http://schemas.microsoft.com/office/drawing/2014/main" id="{0C4C1067-965D-49A5-A490-A7C3396D0B5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30" name="Shape 3">
          <a:extLst>
            <a:ext uri="{FF2B5EF4-FFF2-40B4-BE49-F238E27FC236}">
              <a16:creationId xmlns:a16="http://schemas.microsoft.com/office/drawing/2014/main" id="{64D48AE2-CFDB-43B4-A9C3-1191A6B5291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31" name="Shape 3">
          <a:extLst>
            <a:ext uri="{FF2B5EF4-FFF2-40B4-BE49-F238E27FC236}">
              <a16:creationId xmlns:a16="http://schemas.microsoft.com/office/drawing/2014/main" id="{E7B071F1-C014-44F5-B69E-FDC40E81AE6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32" name="Shape 3">
          <a:extLst>
            <a:ext uri="{FF2B5EF4-FFF2-40B4-BE49-F238E27FC236}">
              <a16:creationId xmlns:a16="http://schemas.microsoft.com/office/drawing/2014/main" id="{4B48017C-7C62-4EEC-A962-1449153C8B8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33" name="Shape 3">
          <a:extLst>
            <a:ext uri="{FF2B5EF4-FFF2-40B4-BE49-F238E27FC236}">
              <a16:creationId xmlns:a16="http://schemas.microsoft.com/office/drawing/2014/main" id="{2B1B89D7-D46F-4288-992A-4CD4B4A14E4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34" name="Shape 3">
          <a:extLst>
            <a:ext uri="{FF2B5EF4-FFF2-40B4-BE49-F238E27FC236}">
              <a16:creationId xmlns:a16="http://schemas.microsoft.com/office/drawing/2014/main" id="{B8817D25-12E2-46E4-9C90-C013C3F0B8C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35" name="Shape 3">
          <a:extLst>
            <a:ext uri="{FF2B5EF4-FFF2-40B4-BE49-F238E27FC236}">
              <a16:creationId xmlns:a16="http://schemas.microsoft.com/office/drawing/2014/main" id="{B379129E-6272-493A-B4F9-5AEE65DE948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36" name="Shape 3">
          <a:extLst>
            <a:ext uri="{FF2B5EF4-FFF2-40B4-BE49-F238E27FC236}">
              <a16:creationId xmlns:a16="http://schemas.microsoft.com/office/drawing/2014/main" id="{B98BE7CF-01A3-4861-9961-5C7B0B2FF49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37" name="Shape 3">
          <a:extLst>
            <a:ext uri="{FF2B5EF4-FFF2-40B4-BE49-F238E27FC236}">
              <a16:creationId xmlns:a16="http://schemas.microsoft.com/office/drawing/2014/main" id="{A694EC96-2004-4522-9550-1AC8F684CEC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38" name="Shape 3">
          <a:extLst>
            <a:ext uri="{FF2B5EF4-FFF2-40B4-BE49-F238E27FC236}">
              <a16:creationId xmlns:a16="http://schemas.microsoft.com/office/drawing/2014/main" id="{ABFDFDFF-2AE3-4BDE-9C12-942A4B6FC57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39" name="Shape 3">
          <a:extLst>
            <a:ext uri="{FF2B5EF4-FFF2-40B4-BE49-F238E27FC236}">
              <a16:creationId xmlns:a16="http://schemas.microsoft.com/office/drawing/2014/main" id="{23BAB1ED-D734-4B81-87E6-F37B326196F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40" name="Shape 3">
          <a:extLst>
            <a:ext uri="{FF2B5EF4-FFF2-40B4-BE49-F238E27FC236}">
              <a16:creationId xmlns:a16="http://schemas.microsoft.com/office/drawing/2014/main" id="{040114FC-C9E3-41EF-A973-404E8784DB7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41" name="Shape 3">
          <a:extLst>
            <a:ext uri="{FF2B5EF4-FFF2-40B4-BE49-F238E27FC236}">
              <a16:creationId xmlns:a16="http://schemas.microsoft.com/office/drawing/2014/main" id="{C001ADDA-F762-42F8-914D-A096240E498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42" name="Shape 3">
          <a:extLst>
            <a:ext uri="{FF2B5EF4-FFF2-40B4-BE49-F238E27FC236}">
              <a16:creationId xmlns:a16="http://schemas.microsoft.com/office/drawing/2014/main" id="{B6E1238E-FC48-4437-8C13-9B3D4CA5C72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43" name="Shape 3">
          <a:extLst>
            <a:ext uri="{FF2B5EF4-FFF2-40B4-BE49-F238E27FC236}">
              <a16:creationId xmlns:a16="http://schemas.microsoft.com/office/drawing/2014/main" id="{E711C72A-C290-4821-B144-A9C73436039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44" name="Shape 3">
          <a:extLst>
            <a:ext uri="{FF2B5EF4-FFF2-40B4-BE49-F238E27FC236}">
              <a16:creationId xmlns:a16="http://schemas.microsoft.com/office/drawing/2014/main" id="{E85363AB-6F0B-4D4D-BEED-8D29B44FAE7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45" name="Shape 3">
          <a:extLst>
            <a:ext uri="{FF2B5EF4-FFF2-40B4-BE49-F238E27FC236}">
              <a16:creationId xmlns:a16="http://schemas.microsoft.com/office/drawing/2014/main" id="{54F5D63C-7590-4B10-896C-C52121E5B4E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46" name="Shape 3">
          <a:extLst>
            <a:ext uri="{FF2B5EF4-FFF2-40B4-BE49-F238E27FC236}">
              <a16:creationId xmlns:a16="http://schemas.microsoft.com/office/drawing/2014/main" id="{2696BF8C-705C-436D-9DD9-D434543396C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47" name="Shape 3">
          <a:extLst>
            <a:ext uri="{FF2B5EF4-FFF2-40B4-BE49-F238E27FC236}">
              <a16:creationId xmlns:a16="http://schemas.microsoft.com/office/drawing/2014/main" id="{1CE0526B-71C5-43C2-972A-EE51DE35115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48" name="Shape 3">
          <a:extLst>
            <a:ext uri="{FF2B5EF4-FFF2-40B4-BE49-F238E27FC236}">
              <a16:creationId xmlns:a16="http://schemas.microsoft.com/office/drawing/2014/main" id="{31AF8C27-E436-4D22-AFF4-5DF27032DFB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49" name="Shape 3">
          <a:extLst>
            <a:ext uri="{FF2B5EF4-FFF2-40B4-BE49-F238E27FC236}">
              <a16:creationId xmlns:a16="http://schemas.microsoft.com/office/drawing/2014/main" id="{CDCE8E90-461E-4D37-AC0F-F806B01A2C6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50" name="Shape 3">
          <a:extLst>
            <a:ext uri="{FF2B5EF4-FFF2-40B4-BE49-F238E27FC236}">
              <a16:creationId xmlns:a16="http://schemas.microsoft.com/office/drawing/2014/main" id="{4A30B8D8-0FD9-4A09-BB0C-5343B6D2513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51" name="Shape 3">
          <a:extLst>
            <a:ext uri="{FF2B5EF4-FFF2-40B4-BE49-F238E27FC236}">
              <a16:creationId xmlns:a16="http://schemas.microsoft.com/office/drawing/2014/main" id="{887D0526-B538-4ADA-8CF7-ADBC6290539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52" name="Shape 3">
          <a:extLst>
            <a:ext uri="{FF2B5EF4-FFF2-40B4-BE49-F238E27FC236}">
              <a16:creationId xmlns:a16="http://schemas.microsoft.com/office/drawing/2014/main" id="{4469DAD9-422A-4291-B85E-A4CACF2AF40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53" name="Shape 3">
          <a:extLst>
            <a:ext uri="{FF2B5EF4-FFF2-40B4-BE49-F238E27FC236}">
              <a16:creationId xmlns:a16="http://schemas.microsoft.com/office/drawing/2014/main" id="{A7A366DE-77C3-49C2-8CA6-1C006356E4D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54" name="Shape 3">
          <a:extLst>
            <a:ext uri="{FF2B5EF4-FFF2-40B4-BE49-F238E27FC236}">
              <a16:creationId xmlns:a16="http://schemas.microsoft.com/office/drawing/2014/main" id="{63452659-8F54-4264-A4CD-D1C57D66117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55" name="Shape 3">
          <a:extLst>
            <a:ext uri="{FF2B5EF4-FFF2-40B4-BE49-F238E27FC236}">
              <a16:creationId xmlns:a16="http://schemas.microsoft.com/office/drawing/2014/main" id="{0B7B7A6F-EE5B-4318-969D-457A4FD8AC3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56" name="Shape 3">
          <a:extLst>
            <a:ext uri="{FF2B5EF4-FFF2-40B4-BE49-F238E27FC236}">
              <a16:creationId xmlns:a16="http://schemas.microsoft.com/office/drawing/2014/main" id="{50597A9D-77A6-4105-9C61-5D89F091C04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57" name="Shape 3">
          <a:extLst>
            <a:ext uri="{FF2B5EF4-FFF2-40B4-BE49-F238E27FC236}">
              <a16:creationId xmlns:a16="http://schemas.microsoft.com/office/drawing/2014/main" id="{31354D5C-71C9-4F62-859D-F6B3376DA71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58" name="Shape 3">
          <a:extLst>
            <a:ext uri="{FF2B5EF4-FFF2-40B4-BE49-F238E27FC236}">
              <a16:creationId xmlns:a16="http://schemas.microsoft.com/office/drawing/2014/main" id="{D4145649-9A8F-4212-8EFA-CB02C9C9FAE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59" name="Shape 3">
          <a:extLst>
            <a:ext uri="{FF2B5EF4-FFF2-40B4-BE49-F238E27FC236}">
              <a16:creationId xmlns:a16="http://schemas.microsoft.com/office/drawing/2014/main" id="{7364D4B1-EB34-4D8D-8EEF-E86B60B39F0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60" name="Shape 3">
          <a:extLst>
            <a:ext uri="{FF2B5EF4-FFF2-40B4-BE49-F238E27FC236}">
              <a16:creationId xmlns:a16="http://schemas.microsoft.com/office/drawing/2014/main" id="{771012AA-0CF0-4F73-A662-8C67787A423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61" name="Shape 3">
          <a:extLst>
            <a:ext uri="{FF2B5EF4-FFF2-40B4-BE49-F238E27FC236}">
              <a16:creationId xmlns:a16="http://schemas.microsoft.com/office/drawing/2014/main" id="{9882A269-EC77-4007-B372-27793D804A5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62" name="Shape 3">
          <a:extLst>
            <a:ext uri="{FF2B5EF4-FFF2-40B4-BE49-F238E27FC236}">
              <a16:creationId xmlns:a16="http://schemas.microsoft.com/office/drawing/2014/main" id="{F2D37865-EEEC-46F2-A8FC-CBE28D511B8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63" name="Shape 3">
          <a:extLst>
            <a:ext uri="{FF2B5EF4-FFF2-40B4-BE49-F238E27FC236}">
              <a16:creationId xmlns:a16="http://schemas.microsoft.com/office/drawing/2014/main" id="{FC60E6F1-3F3F-4486-9AD0-CC65146CC59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64" name="Shape 3">
          <a:extLst>
            <a:ext uri="{FF2B5EF4-FFF2-40B4-BE49-F238E27FC236}">
              <a16:creationId xmlns:a16="http://schemas.microsoft.com/office/drawing/2014/main" id="{A9D7E7BE-89B3-4E8B-91DD-EB92EC9C102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65" name="Shape 3">
          <a:extLst>
            <a:ext uri="{FF2B5EF4-FFF2-40B4-BE49-F238E27FC236}">
              <a16:creationId xmlns:a16="http://schemas.microsoft.com/office/drawing/2014/main" id="{722CE58A-F04B-4051-AB05-EBF0AEB3FE9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66" name="Shape 3">
          <a:extLst>
            <a:ext uri="{FF2B5EF4-FFF2-40B4-BE49-F238E27FC236}">
              <a16:creationId xmlns:a16="http://schemas.microsoft.com/office/drawing/2014/main" id="{3D7F655D-A59C-4183-B7DF-E297CFF6130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67" name="Shape 3">
          <a:extLst>
            <a:ext uri="{FF2B5EF4-FFF2-40B4-BE49-F238E27FC236}">
              <a16:creationId xmlns:a16="http://schemas.microsoft.com/office/drawing/2014/main" id="{EE31C6F6-E3D6-440E-99E4-79AA5A01B4A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68" name="Shape 3">
          <a:extLst>
            <a:ext uri="{FF2B5EF4-FFF2-40B4-BE49-F238E27FC236}">
              <a16:creationId xmlns:a16="http://schemas.microsoft.com/office/drawing/2014/main" id="{33D00951-9B8C-4BF1-855D-D656455BF78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69" name="Shape 3">
          <a:extLst>
            <a:ext uri="{FF2B5EF4-FFF2-40B4-BE49-F238E27FC236}">
              <a16:creationId xmlns:a16="http://schemas.microsoft.com/office/drawing/2014/main" id="{12FB474C-3158-4D0E-B523-7B67C8D71C3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70" name="Shape 3">
          <a:extLst>
            <a:ext uri="{FF2B5EF4-FFF2-40B4-BE49-F238E27FC236}">
              <a16:creationId xmlns:a16="http://schemas.microsoft.com/office/drawing/2014/main" id="{D4D6E0EA-55BF-44B9-9FDF-C765A9C1F0A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71" name="Shape 3">
          <a:extLst>
            <a:ext uri="{FF2B5EF4-FFF2-40B4-BE49-F238E27FC236}">
              <a16:creationId xmlns:a16="http://schemas.microsoft.com/office/drawing/2014/main" id="{AF214B03-AEA3-426C-A4CE-70093E51891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72" name="Shape 3">
          <a:extLst>
            <a:ext uri="{FF2B5EF4-FFF2-40B4-BE49-F238E27FC236}">
              <a16:creationId xmlns:a16="http://schemas.microsoft.com/office/drawing/2014/main" id="{68D1A33F-B68A-475D-A77D-B601D45B615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73" name="Shape 3">
          <a:extLst>
            <a:ext uri="{FF2B5EF4-FFF2-40B4-BE49-F238E27FC236}">
              <a16:creationId xmlns:a16="http://schemas.microsoft.com/office/drawing/2014/main" id="{7855E91B-3496-4D70-B19D-3F1CD45E82D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74" name="Shape 3">
          <a:extLst>
            <a:ext uri="{FF2B5EF4-FFF2-40B4-BE49-F238E27FC236}">
              <a16:creationId xmlns:a16="http://schemas.microsoft.com/office/drawing/2014/main" id="{B93054CC-44AD-4BC3-B766-A7C0CD69EF0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75" name="Shape 3">
          <a:extLst>
            <a:ext uri="{FF2B5EF4-FFF2-40B4-BE49-F238E27FC236}">
              <a16:creationId xmlns:a16="http://schemas.microsoft.com/office/drawing/2014/main" id="{C7FDB249-D29C-4AFE-818E-3A0760F5F38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76" name="Shape 3">
          <a:extLst>
            <a:ext uri="{FF2B5EF4-FFF2-40B4-BE49-F238E27FC236}">
              <a16:creationId xmlns:a16="http://schemas.microsoft.com/office/drawing/2014/main" id="{5BB406FB-693D-4366-8C14-97C3F18D02B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77" name="Shape 3">
          <a:extLst>
            <a:ext uri="{FF2B5EF4-FFF2-40B4-BE49-F238E27FC236}">
              <a16:creationId xmlns:a16="http://schemas.microsoft.com/office/drawing/2014/main" id="{F99EE460-178A-484C-B8F2-8239AD6808E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78" name="Shape 3">
          <a:extLst>
            <a:ext uri="{FF2B5EF4-FFF2-40B4-BE49-F238E27FC236}">
              <a16:creationId xmlns:a16="http://schemas.microsoft.com/office/drawing/2014/main" id="{ECF71D65-A7A5-4392-8355-74F0BAFB143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79" name="Shape 3">
          <a:extLst>
            <a:ext uri="{FF2B5EF4-FFF2-40B4-BE49-F238E27FC236}">
              <a16:creationId xmlns:a16="http://schemas.microsoft.com/office/drawing/2014/main" id="{AF748A7B-1810-4A9E-9B13-CFAEC9735FE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80" name="Shape 3">
          <a:extLst>
            <a:ext uri="{FF2B5EF4-FFF2-40B4-BE49-F238E27FC236}">
              <a16:creationId xmlns:a16="http://schemas.microsoft.com/office/drawing/2014/main" id="{B862F6B7-F9A1-40C5-B2FD-B1DFABA76DE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102</xdr:row>
      <xdr:rowOff>0</xdr:rowOff>
    </xdr:from>
    <xdr:ext cx="47625" cy="285750"/>
    <xdr:sp macro="" textlink="">
      <xdr:nvSpPr>
        <xdr:cNvPr id="4781" name="Shape 3">
          <a:extLst>
            <a:ext uri="{FF2B5EF4-FFF2-40B4-BE49-F238E27FC236}">
              <a16:creationId xmlns:a16="http://schemas.microsoft.com/office/drawing/2014/main" id="{2B89FE97-7623-401A-B97F-65381FA0B47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102</xdr:row>
      <xdr:rowOff>0</xdr:rowOff>
    </xdr:from>
    <xdr:ext cx="47625" cy="285750"/>
    <xdr:sp macro="" textlink="">
      <xdr:nvSpPr>
        <xdr:cNvPr id="4782" name="Shape 3">
          <a:extLst>
            <a:ext uri="{FF2B5EF4-FFF2-40B4-BE49-F238E27FC236}">
              <a16:creationId xmlns:a16="http://schemas.microsoft.com/office/drawing/2014/main" id="{3374DA1D-B2DB-4739-AF28-19506A20D3C0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102</xdr:row>
      <xdr:rowOff>0</xdr:rowOff>
    </xdr:from>
    <xdr:ext cx="47625" cy="285750"/>
    <xdr:sp macro="" textlink="">
      <xdr:nvSpPr>
        <xdr:cNvPr id="4783" name="Shape 3">
          <a:extLst>
            <a:ext uri="{FF2B5EF4-FFF2-40B4-BE49-F238E27FC236}">
              <a16:creationId xmlns:a16="http://schemas.microsoft.com/office/drawing/2014/main" id="{E6D5BF50-F9C7-4E14-8C65-8DB46F204661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84" name="Shape 3">
          <a:extLst>
            <a:ext uri="{FF2B5EF4-FFF2-40B4-BE49-F238E27FC236}">
              <a16:creationId xmlns:a16="http://schemas.microsoft.com/office/drawing/2014/main" id="{2E1684C9-0653-4120-A227-E70CE6149C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85" name="Shape 3">
          <a:extLst>
            <a:ext uri="{FF2B5EF4-FFF2-40B4-BE49-F238E27FC236}">
              <a16:creationId xmlns:a16="http://schemas.microsoft.com/office/drawing/2014/main" id="{E4AD95EA-76D3-4562-9D88-0EBF26B2E4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86" name="Shape 3">
          <a:extLst>
            <a:ext uri="{FF2B5EF4-FFF2-40B4-BE49-F238E27FC236}">
              <a16:creationId xmlns:a16="http://schemas.microsoft.com/office/drawing/2014/main" id="{F7CB7EE3-2755-49F5-A3FD-F3E8BEE8F3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87" name="Shape 3">
          <a:extLst>
            <a:ext uri="{FF2B5EF4-FFF2-40B4-BE49-F238E27FC236}">
              <a16:creationId xmlns:a16="http://schemas.microsoft.com/office/drawing/2014/main" id="{644F0239-ADBF-4339-A0B7-4E18FD0EFF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88" name="Shape 3">
          <a:extLst>
            <a:ext uri="{FF2B5EF4-FFF2-40B4-BE49-F238E27FC236}">
              <a16:creationId xmlns:a16="http://schemas.microsoft.com/office/drawing/2014/main" id="{4DC41D1C-D7AD-453C-B545-989A436F58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89" name="Shape 3">
          <a:extLst>
            <a:ext uri="{FF2B5EF4-FFF2-40B4-BE49-F238E27FC236}">
              <a16:creationId xmlns:a16="http://schemas.microsoft.com/office/drawing/2014/main" id="{C833E229-6380-492F-B475-E5509E4A49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90" name="Shape 3">
          <a:extLst>
            <a:ext uri="{FF2B5EF4-FFF2-40B4-BE49-F238E27FC236}">
              <a16:creationId xmlns:a16="http://schemas.microsoft.com/office/drawing/2014/main" id="{EC8AAE1F-1EFA-4F3D-8017-C9BFF80F0F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91" name="Shape 3">
          <a:extLst>
            <a:ext uri="{FF2B5EF4-FFF2-40B4-BE49-F238E27FC236}">
              <a16:creationId xmlns:a16="http://schemas.microsoft.com/office/drawing/2014/main" id="{D72E6027-D630-4EE3-BF9F-ABA1AD645E5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92" name="Shape 3">
          <a:extLst>
            <a:ext uri="{FF2B5EF4-FFF2-40B4-BE49-F238E27FC236}">
              <a16:creationId xmlns:a16="http://schemas.microsoft.com/office/drawing/2014/main" id="{1DF7C18E-F97E-4BF6-9870-5625DBF77FE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93" name="Shape 3">
          <a:extLst>
            <a:ext uri="{FF2B5EF4-FFF2-40B4-BE49-F238E27FC236}">
              <a16:creationId xmlns:a16="http://schemas.microsoft.com/office/drawing/2014/main" id="{893F30DE-9219-4809-B76B-EEDB23E8AD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94" name="Shape 3">
          <a:extLst>
            <a:ext uri="{FF2B5EF4-FFF2-40B4-BE49-F238E27FC236}">
              <a16:creationId xmlns:a16="http://schemas.microsoft.com/office/drawing/2014/main" id="{93E72808-1735-4C08-8E1B-3F10131C32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95" name="Shape 3">
          <a:extLst>
            <a:ext uri="{FF2B5EF4-FFF2-40B4-BE49-F238E27FC236}">
              <a16:creationId xmlns:a16="http://schemas.microsoft.com/office/drawing/2014/main" id="{B9FE396F-3104-415C-9661-4750883AD9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96" name="Shape 3">
          <a:extLst>
            <a:ext uri="{FF2B5EF4-FFF2-40B4-BE49-F238E27FC236}">
              <a16:creationId xmlns:a16="http://schemas.microsoft.com/office/drawing/2014/main" id="{8F7EE79B-4D5C-416E-870E-E0ADF5CA513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97" name="Shape 3">
          <a:extLst>
            <a:ext uri="{FF2B5EF4-FFF2-40B4-BE49-F238E27FC236}">
              <a16:creationId xmlns:a16="http://schemas.microsoft.com/office/drawing/2014/main" id="{77A9BB5D-4651-4CB3-BC02-E256DE45F8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98" name="Shape 3">
          <a:extLst>
            <a:ext uri="{FF2B5EF4-FFF2-40B4-BE49-F238E27FC236}">
              <a16:creationId xmlns:a16="http://schemas.microsoft.com/office/drawing/2014/main" id="{0294B5D7-EE30-4803-891A-E53FB3EFD4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799" name="Shape 3">
          <a:extLst>
            <a:ext uri="{FF2B5EF4-FFF2-40B4-BE49-F238E27FC236}">
              <a16:creationId xmlns:a16="http://schemas.microsoft.com/office/drawing/2014/main" id="{7399B80E-FD7F-4577-B6A3-ECBB06ABB6E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00" name="Shape 3">
          <a:extLst>
            <a:ext uri="{FF2B5EF4-FFF2-40B4-BE49-F238E27FC236}">
              <a16:creationId xmlns:a16="http://schemas.microsoft.com/office/drawing/2014/main" id="{03C764C9-4C25-4975-AB43-E33C59AABF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01" name="Shape 3">
          <a:extLst>
            <a:ext uri="{FF2B5EF4-FFF2-40B4-BE49-F238E27FC236}">
              <a16:creationId xmlns:a16="http://schemas.microsoft.com/office/drawing/2014/main" id="{BCFAA108-04F4-4553-9DE9-5BEDFAA088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02" name="Shape 3">
          <a:extLst>
            <a:ext uri="{FF2B5EF4-FFF2-40B4-BE49-F238E27FC236}">
              <a16:creationId xmlns:a16="http://schemas.microsoft.com/office/drawing/2014/main" id="{B1F6B7D6-844E-419F-BCBD-97A5CE092A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03" name="Shape 3">
          <a:extLst>
            <a:ext uri="{FF2B5EF4-FFF2-40B4-BE49-F238E27FC236}">
              <a16:creationId xmlns:a16="http://schemas.microsoft.com/office/drawing/2014/main" id="{583B5D2C-A459-47A8-9E29-5824FC5932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04" name="Shape 3">
          <a:extLst>
            <a:ext uri="{FF2B5EF4-FFF2-40B4-BE49-F238E27FC236}">
              <a16:creationId xmlns:a16="http://schemas.microsoft.com/office/drawing/2014/main" id="{0856E5B4-A205-4C3A-B651-FEB73DDE12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05" name="Shape 3">
          <a:extLst>
            <a:ext uri="{FF2B5EF4-FFF2-40B4-BE49-F238E27FC236}">
              <a16:creationId xmlns:a16="http://schemas.microsoft.com/office/drawing/2014/main" id="{AAAC6937-85B9-4D14-B1B1-FFFEC3F788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06" name="Shape 3">
          <a:extLst>
            <a:ext uri="{FF2B5EF4-FFF2-40B4-BE49-F238E27FC236}">
              <a16:creationId xmlns:a16="http://schemas.microsoft.com/office/drawing/2014/main" id="{D048AEDD-C0C2-4CFC-BE9B-36EC68DB11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07" name="Shape 3">
          <a:extLst>
            <a:ext uri="{FF2B5EF4-FFF2-40B4-BE49-F238E27FC236}">
              <a16:creationId xmlns:a16="http://schemas.microsoft.com/office/drawing/2014/main" id="{616B3E6D-414B-4F47-97DC-784C5BE1F9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08" name="Shape 3">
          <a:extLst>
            <a:ext uri="{FF2B5EF4-FFF2-40B4-BE49-F238E27FC236}">
              <a16:creationId xmlns:a16="http://schemas.microsoft.com/office/drawing/2014/main" id="{457E462E-1496-46D0-AAAA-4BC122D3DC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09" name="Shape 3">
          <a:extLst>
            <a:ext uri="{FF2B5EF4-FFF2-40B4-BE49-F238E27FC236}">
              <a16:creationId xmlns:a16="http://schemas.microsoft.com/office/drawing/2014/main" id="{B140074E-48E4-4499-8E22-36FBAE6D4E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10" name="Shape 3">
          <a:extLst>
            <a:ext uri="{FF2B5EF4-FFF2-40B4-BE49-F238E27FC236}">
              <a16:creationId xmlns:a16="http://schemas.microsoft.com/office/drawing/2014/main" id="{19A2C787-671D-4D1E-B15E-E88648C1D2D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11" name="Shape 3">
          <a:extLst>
            <a:ext uri="{FF2B5EF4-FFF2-40B4-BE49-F238E27FC236}">
              <a16:creationId xmlns:a16="http://schemas.microsoft.com/office/drawing/2014/main" id="{5E6372C5-2A30-4C96-A09F-CD41AA3943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12" name="Shape 3">
          <a:extLst>
            <a:ext uri="{FF2B5EF4-FFF2-40B4-BE49-F238E27FC236}">
              <a16:creationId xmlns:a16="http://schemas.microsoft.com/office/drawing/2014/main" id="{B8C569B4-44BB-4BB1-80C8-227728AEFC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13" name="Shape 3">
          <a:extLst>
            <a:ext uri="{FF2B5EF4-FFF2-40B4-BE49-F238E27FC236}">
              <a16:creationId xmlns:a16="http://schemas.microsoft.com/office/drawing/2014/main" id="{D32F7BEF-10AA-40FD-A73E-7CB654FC1A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14" name="Shape 3">
          <a:extLst>
            <a:ext uri="{FF2B5EF4-FFF2-40B4-BE49-F238E27FC236}">
              <a16:creationId xmlns:a16="http://schemas.microsoft.com/office/drawing/2014/main" id="{1B8F38CC-A88F-478E-A396-A158E94891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15" name="Shape 3">
          <a:extLst>
            <a:ext uri="{FF2B5EF4-FFF2-40B4-BE49-F238E27FC236}">
              <a16:creationId xmlns:a16="http://schemas.microsoft.com/office/drawing/2014/main" id="{9C9E0909-F8B6-4D83-8DCA-8033A8F48F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16" name="Shape 3">
          <a:extLst>
            <a:ext uri="{FF2B5EF4-FFF2-40B4-BE49-F238E27FC236}">
              <a16:creationId xmlns:a16="http://schemas.microsoft.com/office/drawing/2014/main" id="{22EAA1E1-A307-4932-9E43-94F7E81BCF8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17" name="Shape 3">
          <a:extLst>
            <a:ext uri="{FF2B5EF4-FFF2-40B4-BE49-F238E27FC236}">
              <a16:creationId xmlns:a16="http://schemas.microsoft.com/office/drawing/2014/main" id="{8C0CA1F9-8DC9-420B-93D9-18D5344B54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18" name="Shape 3">
          <a:extLst>
            <a:ext uri="{FF2B5EF4-FFF2-40B4-BE49-F238E27FC236}">
              <a16:creationId xmlns:a16="http://schemas.microsoft.com/office/drawing/2014/main" id="{5443AA65-17BA-4716-95DD-F55265D230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19" name="Shape 3">
          <a:extLst>
            <a:ext uri="{FF2B5EF4-FFF2-40B4-BE49-F238E27FC236}">
              <a16:creationId xmlns:a16="http://schemas.microsoft.com/office/drawing/2014/main" id="{2BFB2792-B8F3-4995-BBDE-CD694C98B3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20" name="Shape 3">
          <a:extLst>
            <a:ext uri="{FF2B5EF4-FFF2-40B4-BE49-F238E27FC236}">
              <a16:creationId xmlns:a16="http://schemas.microsoft.com/office/drawing/2014/main" id="{0D70E202-CE08-47AD-A474-6E32F3CA8E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21" name="Shape 3">
          <a:extLst>
            <a:ext uri="{FF2B5EF4-FFF2-40B4-BE49-F238E27FC236}">
              <a16:creationId xmlns:a16="http://schemas.microsoft.com/office/drawing/2014/main" id="{B65EA30F-A83E-4F45-95FE-1A6E91EC0C0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22" name="Shape 3">
          <a:extLst>
            <a:ext uri="{FF2B5EF4-FFF2-40B4-BE49-F238E27FC236}">
              <a16:creationId xmlns:a16="http://schemas.microsoft.com/office/drawing/2014/main" id="{FD7D9376-63CC-4E07-973A-D6E12064FA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23" name="Shape 3">
          <a:extLst>
            <a:ext uri="{FF2B5EF4-FFF2-40B4-BE49-F238E27FC236}">
              <a16:creationId xmlns:a16="http://schemas.microsoft.com/office/drawing/2014/main" id="{BD6AEA32-4B02-4362-8A7C-88A7142CA9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24" name="Shape 3">
          <a:extLst>
            <a:ext uri="{FF2B5EF4-FFF2-40B4-BE49-F238E27FC236}">
              <a16:creationId xmlns:a16="http://schemas.microsoft.com/office/drawing/2014/main" id="{1F433EBD-C175-4C7A-9C85-FA60C7B100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25" name="Shape 3">
          <a:extLst>
            <a:ext uri="{FF2B5EF4-FFF2-40B4-BE49-F238E27FC236}">
              <a16:creationId xmlns:a16="http://schemas.microsoft.com/office/drawing/2014/main" id="{77A37F4A-B240-46B6-B9EC-A6333A8A14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26" name="Shape 3">
          <a:extLst>
            <a:ext uri="{FF2B5EF4-FFF2-40B4-BE49-F238E27FC236}">
              <a16:creationId xmlns:a16="http://schemas.microsoft.com/office/drawing/2014/main" id="{98CF8490-6293-4DC8-BD75-75972E33C5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27" name="Shape 3">
          <a:extLst>
            <a:ext uri="{FF2B5EF4-FFF2-40B4-BE49-F238E27FC236}">
              <a16:creationId xmlns:a16="http://schemas.microsoft.com/office/drawing/2014/main" id="{378AD70A-197F-4365-9BCD-6272775644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28" name="Shape 3">
          <a:extLst>
            <a:ext uri="{FF2B5EF4-FFF2-40B4-BE49-F238E27FC236}">
              <a16:creationId xmlns:a16="http://schemas.microsoft.com/office/drawing/2014/main" id="{A6A947AD-66D1-4BC9-BBCF-713D112C17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29" name="Shape 3">
          <a:extLst>
            <a:ext uri="{FF2B5EF4-FFF2-40B4-BE49-F238E27FC236}">
              <a16:creationId xmlns:a16="http://schemas.microsoft.com/office/drawing/2014/main" id="{3A920834-B9A4-4325-A25C-D4AA5001EC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30" name="Shape 3">
          <a:extLst>
            <a:ext uri="{FF2B5EF4-FFF2-40B4-BE49-F238E27FC236}">
              <a16:creationId xmlns:a16="http://schemas.microsoft.com/office/drawing/2014/main" id="{3964A77D-434C-4416-A7C7-3282885A85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31" name="Shape 3">
          <a:extLst>
            <a:ext uri="{FF2B5EF4-FFF2-40B4-BE49-F238E27FC236}">
              <a16:creationId xmlns:a16="http://schemas.microsoft.com/office/drawing/2014/main" id="{D346C98E-9F94-4587-8E4E-2E15AE161A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32" name="Shape 3">
          <a:extLst>
            <a:ext uri="{FF2B5EF4-FFF2-40B4-BE49-F238E27FC236}">
              <a16:creationId xmlns:a16="http://schemas.microsoft.com/office/drawing/2014/main" id="{F3E8825F-5A92-4EEA-A0B3-DE237CC509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33" name="Shape 3">
          <a:extLst>
            <a:ext uri="{FF2B5EF4-FFF2-40B4-BE49-F238E27FC236}">
              <a16:creationId xmlns:a16="http://schemas.microsoft.com/office/drawing/2014/main" id="{EAD095D6-5FA8-4FEC-BD66-013ADCA2E5E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34" name="Shape 3">
          <a:extLst>
            <a:ext uri="{FF2B5EF4-FFF2-40B4-BE49-F238E27FC236}">
              <a16:creationId xmlns:a16="http://schemas.microsoft.com/office/drawing/2014/main" id="{F0E7F0F4-F893-4FA1-909E-3BADB103D5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35" name="Shape 3">
          <a:extLst>
            <a:ext uri="{FF2B5EF4-FFF2-40B4-BE49-F238E27FC236}">
              <a16:creationId xmlns:a16="http://schemas.microsoft.com/office/drawing/2014/main" id="{7E3C93E5-5BD3-4A65-8193-C83799A6FF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36" name="Shape 3">
          <a:extLst>
            <a:ext uri="{FF2B5EF4-FFF2-40B4-BE49-F238E27FC236}">
              <a16:creationId xmlns:a16="http://schemas.microsoft.com/office/drawing/2014/main" id="{82953C7C-A1C2-4EB3-B99C-F5619D12B6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37" name="Shape 3">
          <a:extLst>
            <a:ext uri="{FF2B5EF4-FFF2-40B4-BE49-F238E27FC236}">
              <a16:creationId xmlns:a16="http://schemas.microsoft.com/office/drawing/2014/main" id="{ED424EA4-C816-4A2B-B7BC-58334112627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38" name="Shape 3">
          <a:extLst>
            <a:ext uri="{FF2B5EF4-FFF2-40B4-BE49-F238E27FC236}">
              <a16:creationId xmlns:a16="http://schemas.microsoft.com/office/drawing/2014/main" id="{B213CB1F-97AD-4A61-A96B-286030736F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39" name="Shape 3">
          <a:extLst>
            <a:ext uri="{FF2B5EF4-FFF2-40B4-BE49-F238E27FC236}">
              <a16:creationId xmlns:a16="http://schemas.microsoft.com/office/drawing/2014/main" id="{E57D8603-25ED-4440-B18F-AD86D1D5EC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40" name="Shape 3">
          <a:extLst>
            <a:ext uri="{FF2B5EF4-FFF2-40B4-BE49-F238E27FC236}">
              <a16:creationId xmlns:a16="http://schemas.microsoft.com/office/drawing/2014/main" id="{56B32086-DA85-47BD-AAA2-114CF4E7AE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41" name="Shape 3">
          <a:extLst>
            <a:ext uri="{FF2B5EF4-FFF2-40B4-BE49-F238E27FC236}">
              <a16:creationId xmlns:a16="http://schemas.microsoft.com/office/drawing/2014/main" id="{308F9882-B404-4825-B537-C1AEE9E411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42" name="Shape 3">
          <a:extLst>
            <a:ext uri="{FF2B5EF4-FFF2-40B4-BE49-F238E27FC236}">
              <a16:creationId xmlns:a16="http://schemas.microsoft.com/office/drawing/2014/main" id="{405DD429-AD4E-4912-BD5B-73EC97918B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43" name="Shape 3">
          <a:extLst>
            <a:ext uri="{FF2B5EF4-FFF2-40B4-BE49-F238E27FC236}">
              <a16:creationId xmlns:a16="http://schemas.microsoft.com/office/drawing/2014/main" id="{1AD33248-54FD-43FE-A459-F6532F139D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44" name="Shape 3">
          <a:extLst>
            <a:ext uri="{FF2B5EF4-FFF2-40B4-BE49-F238E27FC236}">
              <a16:creationId xmlns:a16="http://schemas.microsoft.com/office/drawing/2014/main" id="{7D49FC57-E772-4AF8-9D7F-94FBD7ED1A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45" name="Shape 3">
          <a:extLst>
            <a:ext uri="{FF2B5EF4-FFF2-40B4-BE49-F238E27FC236}">
              <a16:creationId xmlns:a16="http://schemas.microsoft.com/office/drawing/2014/main" id="{EF249106-ADC7-4780-8BC9-4A041BB147E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46" name="Shape 3">
          <a:extLst>
            <a:ext uri="{FF2B5EF4-FFF2-40B4-BE49-F238E27FC236}">
              <a16:creationId xmlns:a16="http://schemas.microsoft.com/office/drawing/2014/main" id="{803E11CD-B216-4115-86D1-AE5EB66353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47" name="Shape 3">
          <a:extLst>
            <a:ext uri="{FF2B5EF4-FFF2-40B4-BE49-F238E27FC236}">
              <a16:creationId xmlns:a16="http://schemas.microsoft.com/office/drawing/2014/main" id="{6D7D042E-48B2-4261-A9D2-CA0102FB07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48" name="Shape 3">
          <a:extLst>
            <a:ext uri="{FF2B5EF4-FFF2-40B4-BE49-F238E27FC236}">
              <a16:creationId xmlns:a16="http://schemas.microsoft.com/office/drawing/2014/main" id="{01D0C194-FED2-4229-8484-613BEA21E5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49" name="Shape 3">
          <a:extLst>
            <a:ext uri="{FF2B5EF4-FFF2-40B4-BE49-F238E27FC236}">
              <a16:creationId xmlns:a16="http://schemas.microsoft.com/office/drawing/2014/main" id="{7F55D528-6AF7-46DB-BB6D-C0A75761D7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50" name="Shape 3">
          <a:extLst>
            <a:ext uri="{FF2B5EF4-FFF2-40B4-BE49-F238E27FC236}">
              <a16:creationId xmlns:a16="http://schemas.microsoft.com/office/drawing/2014/main" id="{15214453-F9E3-429B-9CAB-39E02CAE15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51" name="Shape 3">
          <a:extLst>
            <a:ext uri="{FF2B5EF4-FFF2-40B4-BE49-F238E27FC236}">
              <a16:creationId xmlns:a16="http://schemas.microsoft.com/office/drawing/2014/main" id="{6E843423-C8A7-412F-A425-CF036038CA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52" name="Shape 3">
          <a:extLst>
            <a:ext uri="{FF2B5EF4-FFF2-40B4-BE49-F238E27FC236}">
              <a16:creationId xmlns:a16="http://schemas.microsoft.com/office/drawing/2014/main" id="{AF91CDEC-BDC2-4484-9567-471B56DF3A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53" name="Shape 3">
          <a:extLst>
            <a:ext uri="{FF2B5EF4-FFF2-40B4-BE49-F238E27FC236}">
              <a16:creationId xmlns:a16="http://schemas.microsoft.com/office/drawing/2014/main" id="{0170F6DE-74AA-42D7-9344-53F53CC713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54" name="Shape 3">
          <a:extLst>
            <a:ext uri="{FF2B5EF4-FFF2-40B4-BE49-F238E27FC236}">
              <a16:creationId xmlns:a16="http://schemas.microsoft.com/office/drawing/2014/main" id="{270A5D13-7ABA-46B7-9E0A-ECBE19A315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55" name="Shape 3">
          <a:extLst>
            <a:ext uri="{FF2B5EF4-FFF2-40B4-BE49-F238E27FC236}">
              <a16:creationId xmlns:a16="http://schemas.microsoft.com/office/drawing/2014/main" id="{C6BCB860-8DEF-4C7C-9E31-48C870CBBB7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56" name="Shape 3">
          <a:extLst>
            <a:ext uri="{FF2B5EF4-FFF2-40B4-BE49-F238E27FC236}">
              <a16:creationId xmlns:a16="http://schemas.microsoft.com/office/drawing/2014/main" id="{323483F0-546A-4D00-B67C-1F140365C7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57" name="Shape 3">
          <a:extLst>
            <a:ext uri="{FF2B5EF4-FFF2-40B4-BE49-F238E27FC236}">
              <a16:creationId xmlns:a16="http://schemas.microsoft.com/office/drawing/2014/main" id="{8EC7A00C-CFEF-4303-A601-4851F15A28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58" name="Shape 3">
          <a:extLst>
            <a:ext uri="{FF2B5EF4-FFF2-40B4-BE49-F238E27FC236}">
              <a16:creationId xmlns:a16="http://schemas.microsoft.com/office/drawing/2014/main" id="{17F92505-FB36-49AA-B59B-8EB8EDDA64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59" name="Shape 3">
          <a:extLst>
            <a:ext uri="{FF2B5EF4-FFF2-40B4-BE49-F238E27FC236}">
              <a16:creationId xmlns:a16="http://schemas.microsoft.com/office/drawing/2014/main" id="{9EA8FB3E-DEBD-431C-A636-CDAF1A00C3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60" name="Shape 3">
          <a:extLst>
            <a:ext uri="{FF2B5EF4-FFF2-40B4-BE49-F238E27FC236}">
              <a16:creationId xmlns:a16="http://schemas.microsoft.com/office/drawing/2014/main" id="{69E064A1-AD1C-4AE6-B893-25ADC737EE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61" name="Shape 3">
          <a:extLst>
            <a:ext uri="{FF2B5EF4-FFF2-40B4-BE49-F238E27FC236}">
              <a16:creationId xmlns:a16="http://schemas.microsoft.com/office/drawing/2014/main" id="{996922FD-B6BD-4BA6-BC4A-6623816E18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62" name="Shape 3">
          <a:extLst>
            <a:ext uri="{FF2B5EF4-FFF2-40B4-BE49-F238E27FC236}">
              <a16:creationId xmlns:a16="http://schemas.microsoft.com/office/drawing/2014/main" id="{AE65754E-413B-4B42-8B46-FBEDCACB0C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63" name="Shape 3">
          <a:extLst>
            <a:ext uri="{FF2B5EF4-FFF2-40B4-BE49-F238E27FC236}">
              <a16:creationId xmlns:a16="http://schemas.microsoft.com/office/drawing/2014/main" id="{A5EED0D8-A583-4B63-984C-CB058745AF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64" name="Shape 3">
          <a:extLst>
            <a:ext uri="{FF2B5EF4-FFF2-40B4-BE49-F238E27FC236}">
              <a16:creationId xmlns:a16="http://schemas.microsoft.com/office/drawing/2014/main" id="{9FFDBA5F-9DDC-4E6B-AE96-15CCF121CF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65" name="Shape 3">
          <a:extLst>
            <a:ext uri="{FF2B5EF4-FFF2-40B4-BE49-F238E27FC236}">
              <a16:creationId xmlns:a16="http://schemas.microsoft.com/office/drawing/2014/main" id="{95923639-C22D-406D-994E-782124A2E5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66" name="Shape 3">
          <a:extLst>
            <a:ext uri="{FF2B5EF4-FFF2-40B4-BE49-F238E27FC236}">
              <a16:creationId xmlns:a16="http://schemas.microsoft.com/office/drawing/2014/main" id="{29BC7DD9-6EA3-4C11-B02E-C104CE228E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67" name="Shape 3">
          <a:extLst>
            <a:ext uri="{FF2B5EF4-FFF2-40B4-BE49-F238E27FC236}">
              <a16:creationId xmlns:a16="http://schemas.microsoft.com/office/drawing/2014/main" id="{860BCA8D-7177-4E25-972B-B9DFAB0D31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68" name="Shape 3">
          <a:extLst>
            <a:ext uri="{FF2B5EF4-FFF2-40B4-BE49-F238E27FC236}">
              <a16:creationId xmlns:a16="http://schemas.microsoft.com/office/drawing/2014/main" id="{E37CB646-2E7B-406F-A0AD-9E5D923321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69" name="Shape 3">
          <a:extLst>
            <a:ext uri="{FF2B5EF4-FFF2-40B4-BE49-F238E27FC236}">
              <a16:creationId xmlns:a16="http://schemas.microsoft.com/office/drawing/2014/main" id="{162E0618-68B0-465F-B86D-A52B96DAFC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102</xdr:row>
      <xdr:rowOff>0</xdr:rowOff>
    </xdr:from>
    <xdr:ext cx="47625" cy="285750"/>
    <xdr:sp macro="" textlink="">
      <xdr:nvSpPr>
        <xdr:cNvPr id="4870" name="Shape 3">
          <a:extLst>
            <a:ext uri="{FF2B5EF4-FFF2-40B4-BE49-F238E27FC236}">
              <a16:creationId xmlns:a16="http://schemas.microsoft.com/office/drawing/2014/main" id="{4F96CA2B-EB31-4B05-B6F9-089F7C34B6BC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102</xdr:row>
      <xdr:rowOff>0</xdr:rowOff>
    </xdr:from>
    <xdr:ext cx="47625" cy="285750"/>
    <xdr:sp macro="" textlink="">
      <xdr:nvSpPr>
        <xdr:cNvPr id="4871" name="Shape 3">
          <a:extLst>
            <a:ext uri="{FF2B5EF4-FFF2-40B4-BE49-F238E27FC236}">
              <a16:creationId xmlns:a16="http://schemas.microsoft.com/office/drawing/2014/main" id="{62D557B4-3CE5-4F64-BD21-37115E97B43E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72" name="Shape 3">
          <a:extLst>
            <a:ext uri="{FF2B5EF4-FFF2-40B4-BE49-F238E27FC236}">
              <a16:creationId xmlns:a16="http://schemas.microsoft.com/office/drawing/2014/main" id="{6E530233-C916-4891-B3DD-47D3E1467F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73" name="Shape 3">
          <a:extLst>
            <a:ext uri="{FF2B5EF4-FFF2-40B4-BE49-F238E27FC236}">
              <a16:creationId xmlns:a16="http://schemas.microsoft.com/office/drawing/2014/main" id="{6B5A548B-F8C9-45B7-9C75-206F51FE01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74" name="Shape 3">
          <a:extLst>
            <a:ext uri="{FF2B5EF4-FFF2-40B4-BE49-F238E27FC236}">
              <a16:creationId xmlns:a16="http://schemas.microsoft.com/office/drawing/2014/main" id="{41AEB97C-83A1-4EF7-B5DE-9513BAE6BB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75" name="Shape 3">
          <a:extLst>
            <a:ext uri="{FF2B5EF4-FFF2-40B4-BE49-F238E27FC236}">
              <a16:creationId xmlns:a16="http://schemas.microsoft.com/office/drawing/2014/main" id="{4CFB8B87-671F-449B-8D04-F4896E867F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76" name="Shape 3">
          <a:extLst>
            <a:ext uri="{FF2B5EF4-FFF2-40B4-BE49-F238E27FC236}">
              <a16:creationId xmlns:a16="http://schemas.microsoft.com/office/drawing/2014/main" id="{A809FBF5-BA7C-415F-8C50-E31DDE2B9C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77" name="Shape 3">
          <a:extLst>
            <a:ext uri="{FF2B5EF4-FFF2-40B4-BE49-F238E27FC236}">
              <a16:creationId xmlns:a16="http://schemas.microsoft.com/office/drawing/2014/main" id="{4D2A9C68-5874-41EF-A36E-46549143B7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78" name="Shape 3">
          <a:extLst>
            <a:ext uri="{FF2B5EF4-FFF2-40B4-BE49-F238E27FC236}">
              <a16:creationId xmlns:a16="http://schemas.microsoft.com/office/drawing/2014/main" id="{C440DD0A-70CC-4CC2-8407-EE91345764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79" name="Shape 3">
          <a:extLst>
            <a:ext uri="{FF2B5EF4-FFF2-40B4-BE49-F238E27FC236}">
              <a16:creationId xmlns:a16="http://schemas.microsoft.com/office/drawing/2014/main" id="{180735E2-F142-4A70-8724-69FACC4DA0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80" name="Shape 3">
          <a:extLst>
            <a:ext uri="{FF2B5EF4-FFF2-40B4-BE49-F238E27FC236}">
              <a16:creationId xmlns:a16="http://schemas.microsoft.com/office/drawing/2014/main" id="{96A5215D-F816-41CF-9B2A-1DB22362E8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81" name="Shape 3">
          <a:extLst>
            <a:ext uri="{FF2B5EF4-FFF2-40B4-BE49-F238E27FC236}">
              <a16:creationId xmlns:a16="http://schemas.microsoft.com/office/drawing/2014/main" id="{5AFFA7C3-DDFA-4886-A178-A20E998416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82" name="Shape 3">
          <a:extLst>
            <a:ext uri="{FF2B5EF4-FFF2-40B4-BE49-F238E27FC236}">
              <a16:creationId xmlns:a16="http://schemas.microsoft.com/office/drawing/2014/main" id="{B27F1B37-5755-40B9-B841-1CC6393F2B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83" name="Shape 3">
          <a:extLst>
            <a:ext uri="{FF2B5EF4-FFF2-40B4-BE49-F238E27FC236}">
              <a16:creationId xmlns:a16="http://schemas.microsoft.com/office/drawing/2014/main" id="{03690B54-A46C-4860-8397-0C682653C8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84" name="Shape 3">
          <a:extLst>
            <a:ext uri="{FF2B5EF4-FFF2-40B4-BE49-F238E27FC236}">
              <a16:creationId xmlns:a16="http://schemas.microsoft.com/office/drawing/2014/main" id="{7CC16F37-655F-4CD9-9899-994EB09C61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85" name="Shape 3">
          <a:extLst>
            <a:ext uri="{FF2B5EF4-FFF2-40B4-BE49-F238E27FC236}">
              <a16:creationId xmlns:a16="http://schemas.microsoft.com/office/drawing/2014/main" id="{9D2CAEC6-04A3-4D5A-9117-27801E2FA6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86" name="Shape 3">
          <a:extLst>
            <a:ext uri="{FF2B5EF4-FFF2-40B4-BE49-F238E27FC236}">
              <a16:creationId xmlns:a16="http://schemas.microsoft.com/office/drawing/2014/main" id="{62B623D8-0494-4C44-AD24-F86AB072DA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87" name="Shape 3">
          <a:extLst>
            <a:ext uri="{FF2B5EF4-FFF2-40B4-BE49-F238E27FC236}">
              <a16:creationId xmlns:a16="http://schemas.microsoft.com/office/drawing/2014/main" id="{E3461AFA-0937-43B1-B582-21F5668E42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88" name="Shape 3">
          <a:extLst>
            <a:ext uri="{FF2B5EF4-FFF2-40B4-BE49-F238E27FC236}">
              <a16:creationId xmlns:a16="http://schemas.microsoft.com/office/drawing/2014/main" id="{19BBE161-66A1-404D-9808-A6FE17ECB4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89" name="Shape 3">
          <a:extLst>
            <a:ext uri="{FF2B5EF4-FFF2-40B4-BE49-F238E27FC236}">
              <a16:creationId xmlns:a16="http://schemas.microsoft.com/office/drawing/2014/main" id="{3F72BB99-369C-477E-A49E-404CF2A566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90" name="Shape 3">
          <a:extLst>
            <a:ext uri="{FF2B5EF4-FFF2-40B4-BE49-F238E27FC236}">
              <a16:creationId xmlns:a16="http://schemas.microsoft.com/office/drawing/2014/main" id="{8292A96D-AA6B-45BC-924B-C237940FBA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91" name="Shape 3">
          <a:extLst>
            <a:ext uri="{FF2B5EF4-FFF2-40B4-BE49-F238E27FC236}">
              <a16:creationId xmlns:a16="http://schemas.microsoft.com/office/drawing/2014/main" id="{B8BCD525-88D5-4A1B-A703-AF19BCE5A8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92" name="Shape 3">
          <a:extLst>
            <a:ext uri="{FF2B5EF4-FFF2-40B4-BE49-F238E27FC236}">
              <a16:creationId xmlns:a16="http://schemas.microsoft.com/office/drawing/2014/main" id="{7B1C176F-2495-4F9F-B727-AFD1ADEC79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93" name="Shape 3">
          <a:extLst>
            <a:ext uri="{FF2B5EF4-FFF2-40B4-BE49-F238E27FC236}">
              <a16:creationId xmlns:a16="http://schemas.microsoft.com/office/drawing/2014/main" id="{A295E58A-C2D0-4B63-B0EB-9486A4EDD6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94" name="Shape 3">
          <a:extLst>
            <a:ext uri="{FF2B5EF4-FFF2-40B4-BE49-F238E27FC236}">
              <a16:creationId xmlns:a16="http://schemas.microsoft.com/office/drawing/2014/main" id="{E42CF772-082E-4613-BC1E-F812761299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95" name="Shape 3">
          <a:extLst>
            <a:ext uri="{FF2B5EF4-FFF2-40B4-BE49-F238E27FC236}">
              <a16:creationId xmlns:a16="http://schemas.microsoft.com/office/drawing/2014/main" id="{36315863-F879-4507-BA02-13789654D0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96" name="Shape 3">
          <a:extLst>
            <a:ext uri="{FF2B5EF4-FFF2-40B4-BE49-F238E27FC236}">
              <a16:creationId xmlns:a16="http://schemas.microsoft.com/office/drawing/2014/main" id="{2A125245-1F9B-4A99-A3AA-5D842370BB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97" name="Shape 3">
          <a:extLst>
            <a:ext uri="{FF2B5EF4-FFF2-40B4-BE49-F238E27FC236}">
              <a16:creationId xmlns:a16="http://schemas.microsoft.com/office/drawing/2014/main" id="{871B0BC0-1ACE-4F55-ADB2-A9ECB1FE94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98" name="Shape 3">
          <a:extLst>
            <a:ext uri="{FF2B5EF4-FFF2-40B4-BE49-F238E27FC236}">
              <a16:creationId xmlns:a16="http://schemas.microsoft.com/office/drawing/2014/main" id="{031A0FB0-3FC3-4817-98E1-1FD1A4C98C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899" name="Shape 3">
          <a:extLst>
            <a:ext uri="{FF2B5EF4-FFF2-40B4-BE49-F238E27FC236}">
              <a16:creationId xmlns:a16="http://schemas.microsoft.com/office/drawing/2014/main" id="{A2F4E1A3-4841-4156-90C5-4C5193BFEF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00" name="Shape 3">
          <a:extLst>
            <a:ext uri="{FF2B5EF4-FFF2-40B4-BE49-F238E27FC236}">
              <a16:creationId xmlns:a16="http://schemas.microsoft.com/office/drawing/2014/main" id="{8A867AF3-0F3A-44E3-AD8F-E60544B88A9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01" name="Shape 3">
          <a:extLst>
            <a:ext uri="{FF2B5EF4-FFF2-40B4-BE49-F238E27FC236}">
              <a16:creationId xmlns:a16="http://schemas.microsoft.com/office/drawing/2014/main" id="{6CFF5F67-66F0-42E6-BEC1-AB8CED2C80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02" name="Shape 3">
          <a:extLst>
            <a:ext uri="{FF2B5EF4-FFF2-40B4-BE49-F238E27FC236}">
              <a16:creationId xmlns:a16="http://schemas.microsoft.com/office/drawing/2014/main" id="{1120D35C-D789-44D2-A088-885A5298B2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03" name="Shape 3">
          <a:extLst>
            <a:ext uri="{FF2B5EF4-FFF2-40B4-BE49-F238E27FC236}">
              <a16:creationId xmlns:a16="http://schemas.microsoft.com/office/drawing/2014/main" id="{941B631C-4156-4D96-8105-9943D693315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04" name="Shape 3">
          <a:extLst>
            <a:ext uri="{FF2B5EF4-FFF2-40B4-BE49-F238E27FC236}">
              <a16:creationId xmlns:a16="http://schemas.microsoft.com/office/drawing/2014/main" id="{E9864FCA-6ED0-4666-9F51-8B8D80B233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05" name="Shape 3">
          <a:extLst>
            <a:ext uri="{FF2B5EF4-FFF2-40B4-BE49-F238E27FC236}">
              <a16:creationId xmlns:a16="http://schemas.microsoft.com/office/drawing/2014/main" id="{0994C1AE-1488-4D59-B280-C8157D60A0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06" name="Shape 3">
          <a:extLst>
            <a:ext uri="{FF2B5EF4-FFF2-40B4-BE49-F238E27FC236}">
              <a16:creationId xmlns:a16="http://schemas.microsoft.com/office/drawing/2014/main" id="{DDF960D9-4B1D-4C49-A4D4-BCF8EAC4B2F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07" name="Shape 3">
          <a:extLst>
            <a:ext uri="{FF2B5EF4-FFF2-40B4-BE49-F238E27FC236}">
              <a16:creationId xmlns:a16="http://schemas.microsoft.com/office/drawing/2014/main" id="{B96448A6-9FAE-41BD-B6AE-D096CBCA6C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08" name="Shape 3">
          <a:extLst>
            <a:ext uri="{FF2B5EF4-FFF2-40B4-BE49-F238E27FC236}">
              <a16:creationId xmlns:a16="http://schemas.microsoft.com/office/drawing/2014/main" id="{769A5263-EB7C-4473-B238-9DB64AE177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09" name="Shape 3">
          <a:extLst>
            <a:ext uri="{FF2B5EF4-FFF2-40B4-BE49-F238E27FC236}">
              <a16:creationId xmlns:a16="http://schemas.microsoft.com/office/drawing/2014/main" id="{FAE752D2-7950-4FB2-A4A4-7A653BDF07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10" name="Shape 3">
          <a:extLst>
            <a:ext uri="{FF2B5EF4-FFF2-40B4-BE49-F238E27FC236}">
              <a16:creationId xmlns:a16="http://schemas.microsoft.com/office/drawing/2014/main" id="{31BC3C1E-958D-4329-88E0-61A63BB948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11" name="Shape 3">
          <a:extLst>
            <a:ext uri="{FF2B5EF4-FFF2-40B4-BE49-F238E27FC236}">
              <a16:creationId xmlns:a16="http://schemas.microsoft.com/office/drawing/2014/main" id="{692B6532-1E8C-4BB8-96B9-00C0C5A234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12" name="Shape 3">
          <a:extLst>
            <a:ext uri="{FF2B5EF4-FFF2-40B4-BE49-F238E27FC236}">
              <a16:creationId xmlns:a16="http://schemas.microsoft.com/office/drawing/2014/main" id="{92E88608-58E2-4497-B56C-B94EDD732E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13" name="Shape 3">
          <a:extLst>
            <a:ext uri="{FF2B5EF4-FFF2-40B4-BE49-F238E27FC236}">
              <a16:creationId xmlns:a16="http://schemas.microsoft.com/office/drawing/2014/main" id="{498C65D2-C388-42B9-B561-FD91C4B598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14" name="Shape 3">
          <a:extLst>
            <a:ext uri="{FF2B5EF4-FFF2-40B4-BE49-F238E27FC236}">
              <a16:creationId xmlns:a16="http://schemas.microsoft.com/office/drawing/2014/main" id="{E0E9EE63-065E-4C52-AF4F-C1A20EE8E5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15" name="Shape 3">
          <a:extLst>
            <a:ext uri="{FF2B5EF4-FFF2-40B4-BE49-F238E27FC236}">
              <a16:creationId xmlns:a16="http://schemas.microsoft.com/office/drawing/2014/main" id="{E2BF2193-88B4-41AA-AF99-2A1E442588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16" name="Shape 3">
          <a:extLst>
            <a:ext uri="{FF2B5EF4-FFF2-40B4-BE49-F238E27FC236}">
              <a16:creationId xmlns:a16="http://schemas.microsoft.com/office/drawing/2014/main" id="{66CC58DA-2AF1-4EE4-8E61-4901A2DC5F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17" name="Shape 3">
          <a:extLst>
            <a:ext uri="{FF2B5EF4-FFF2-40B4-BE49-F238E27FC236}">
              <a16:creationId xmlns:a16="http://schemas.microsoft.com/office/drawing/2014/main" id="{97B4B78E-9AB6-4388-8361-2323E41770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18" name="Shape 3">
          <a:extLst>
            <a:ext uri="{FF2B5EF4-FFF2-40B4-BE49-F238E27FC236}">
              <a16:creationId xmlns:a16="http://schemas.microsoft.com/office/drawing/2014/main" id="{8CBF0799-4DA9-4266-B08D-14C71E96C7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19" name="Shape 3">
          <a:extLst>
            <a:ext uri="{FF2B5EF4-FFF2-40B4-BE49-F238E27FC236}">
              <a16:creationId xmlns:a16="http://schemas.microsoft.com/office/drawing/2014/main" id="{5880B1E9-A3D3-49D8-BDEF-7E6E3FF757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20" name="Shape 3">
          <a:extLst>
            <a:ext uri="{FF2B5EF4-FFF2-40B4-BE49-F238E27FC236}">
              <a16:creationId xmlns:a16="http://schemas.microsoft.com/office/drawing/2014/main" id="{A0191053-5740-48E8-86D8-819FB7C0B0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21" name="Shape 3">
          <a:extLst>
            <a:ext uri="{FF2B5EF4-FFF2-40B4-BE49-F238E27FC236}">
              <a16:creationId xmlns:a16="http://schemas.microsoft.com/office/drawing/2014/main" id="{9EA6758D-4A90-447C-9AB1-2E6E829442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22" name="Shape 3">
          <a:extLst>
            <a:ext uri="{FF2B5EF4-FFF2-40B4-BE49-F238E27FC236}">
              <a16:creationId xmlns:a16="http://schemas.microsoft.com/office/drawing/2014/main" id="{83076E72-49A0-4885-B988-71EAE63DAE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23" name="Shape 3">
          <a:extLst>
            <a:ext uri="{FF2B5EF4-FFF2-40B4-BE49-F238E27FC236}">
              <a16:creationId xmlns:a16="http://schemas.microsoft.com/office/drawing/2014/main" id="{ABC18FC0-D066-404E-8E5E-2B569CB405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24" name="Shape 3">
          <a:extLst>
            <a:ext uri="{FF2B5EF4-FFF2-40B4-BE49-F238E27FC236}">
              <a16:creationId xmlns:a16="http://schemas.microsoft.com/office/drawing/2014/main" id="{EEEBB54F-30C2-4CED-A9DE-7D529F51CFF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25" name="Shape 3">
          <a:extLst>
            <a:ext uri="{FF2B5EF4-FFF2-40B4-BE49-F238E27FC236}">
              <a16:creationId xmlns:a16="http://schemas.microsoft.com/office/drawing/2014/main" id="{7165C961-CB3C-4C16-BC5D-6DC94CD20D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26" name="Shape 3">
          <a:extLst>
            <a:ext uri="{FF2B5EF4-FFF2-40B4-BE49-F238E27FC236}">
              <a16:creationId xmlns:a16="http://schemas.microsoft.com/office/drawing/2014/main" id="{0CCEF09A-1942-4F93-8059-20F751D75D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27" name="Shape 3">
          <a:extLst>
            <a:ext uri="{FF2B5EF4-FFF2-40B4-BE49-F238E27FC236}">
              <a16:creationId xmlns:a16="http://schemas.microsoft.com/office/drawing/2014/main" id="{C9AD8468-E699-42B0-AE5C-F6F0E1A90CC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28" name="Shape 3">
          <a:extLst>
            <a:ext uri="{FF2B5EF4-FFF2-40B4-BE49-F238E27FC236}">
              <a16:creationId xmlns:a16="http://schemas.microsoft.com/office/drawing/2014/main" id="{429FE1C3-9326-4248-868C-8407B27CA5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29" name="Shape 3">
          <a:extLst>
            <a:ext uri="{FF2B5EF4-FFF2-40B4-BE49-F238E27FC236}">
              <a16:creationId xmlns:a16="http://schemas.microsoft.com/office/drawing/2014/main" id="{C5878B4C-3F34-4BCE-8AC7-ED207FA7C6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30" name="Shape 3">
          <a:extLst>
            <a:ext uri="{FF2B5EF4-FFF2-40B4-BE49-F238E27FC236}">
              <a16:creationId xmlns:a16="http://schemas.microsoft.com/office/drawing/2014/main" id="{B59237D6-DD24-47C5-AA99-361072BF53E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31" name="Shape 3">
          <a:extLst>
            <a:ext uri="{FF2B5EF4-FFF2-40B4-BE49-F238E27FC236}">
              <a16:creationId xmlns:a16="http://schemas.microsoft.com/office/drawing/2014/main" id="{2C83EF3B-AD58-40C4-80C0-639EF05528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32" name="Shape 3">
          <a:extLst>
            <a:ext uri="{FF2B5EF4-FFF2-40B4-BE49-F238E27FC236}">
              <a16:creationId xmlns:a16="http://schemas.microsoft.com/office/drawing/2014/main" id="{BB12EDE6-F67E-457F-8C41-F88DD5983D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33" name="Shape 3">
          <a:extLst>
            <a:ext uri="{FF2B5EF4-FFF2-40B4-BE49-F238E27FC236}">
              <a16:creationId xmlns:a16="http://schemas.microsoft.com/office/drawing/2014/main" id="{7AAEEDC0-A543-48F1-9114-99704F76046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34" name="Shape 3">
          <a:extLst>
            <a:ext uri="{FF2B5EF4-FFF2-40B4-BE49-F238E27FC236}">
              <a16:creationId xmlns:a16="http://schemas.microsoft.com/office/drawing/2014/main" id="{1C634AC7-A964-4BED-B146-E4FE26810E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35" name="Shape 3">
          <a:extLst>
            <a:ext uri="{FF2B5EF4-FFF2-40B4-BE49-F238E27FC236}">
              <a16:creationId xmlns:a16="http://schemas.microsoft.com/office/drawing/2014/main" id="{37179B2C-8AED-43FE-A0DA-3B391CA1B0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36" name="Shape 3">
          <a:extLst>
            <a:ext uri="{FF2B5EF4-FFF2-40B4-BE49-F238E27FC236}">
              <a16:creationId xmlns:a16="http://schemas.microsoft.com/office/drawing/2014/main" id="{EA45D0A7-0712-43F4-90E4-84E6DB02F0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37" name="Shape 3">
          <a:extLst>
            <a:ext uri="{FF2B5EF4-FFF2-40B4-BE49-F238E27FC236}">
              <a16:creationId xmlns:a16="http://schemas.microsoft.com/office/drawing/2014/main" id="{A16B3FBF-52CF-4663-A4CF-583BCCB054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38" name="Shape 3">
          <a:extLst>
            <a:ext uri="{FF2B5EF4-FFF2-40B4-BE49-F238E27FC236}">
              <a16:creationId xmlns:a16="http://schemas.microsoft.com/office/drawing/2014/main" id="{78D54F29-3828-45BD-98AE-7A9E1351A0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39" name="Shape 3">
          <a:extLst>
            <a:ext uri="{FF2B5EF4-FFF2-40B4-BE49-F238E27FC236}">
              <a16:creationId xmlns:a16="http://schemas.microsoft.com/office/drawing/2014/main" id="{6200061A-2BE2-4536-8D8C-2E29F731F7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40" name="Shape 3">
          <a:extLst>
            <a:ext uri="{FF2B5EF4-FFF2-40B4-BE49-F238E27FC236}">
              <a16:creationId xmlns:a16="http://schemas.microsoft.com/office/drawing/2014/main" id="{E5E12839-8BBE-4991-9B9D-E2B3769022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41" name="Shape 3">
          <a:extLst>
            <a:ext uri="{FF2B5EF4-FFF2-40B4-BE49-F238E27FC236}">
              <a16:creationId xmlns:a16="http://schemas.microsoft.com/office/drawing/2014/main" id="{2213F75D-C2F4-46E1-B5AB-5FF428B1F7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42" name="Shape 3">
          <a:extLst>
            <a:ext uri="{FF2B5EF4-FFF2-40B4-BE49-F238E27FC236}">
              <a16:creationId xmlns:a16="http://schemas.microsoft.com/office/drawing/2014/main" id="{E1A65EAD-5021-43C6-A705-8B75F32D52A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43" name="Shape 3">
          <a:extLst>
            <a:ext uri="{FF2B5EF4-FFF2-40B4-BE49-F238E27FC236}">
              <a16:creationId xmlns:a16="http://schemas.microsoft.com/office/drawing/2014/main" id="{63A62A73-06CC-4A72-978B-B81824163E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44" name="Shape 3">
          <a:extLst>
            <a:ext uri="{FF2B5EF4-FFF2-40B4-BE49-F238E27FC236}">
              <a16:creationId xmlns:a16="http://schemas.microsoft.com/office/drawing/2014/main" id="{3F0F705F-72BF-409D-AB4D-DBAEB4D79E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45" name="Shape 3">
          <a:extLst>
            <a:ext uri="{FF2B5EF4-FFF2-40B4-BE49-F238E27FC236}">
              <a16:creationId xmlns:a16="http://schemas.microsoft.com/office/drawing/2014/main" id="{C95F558D-F9A4-4F4E-8E98-AF6F93A73B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46" name="Shape 3">
          <a:extLst>
            <a:ext uri="{FF2B5EF4-FFF2-40B4-BE49-F238E27FC236}">
              <a16:creationId xmlns:a16="http://schemas.microsoft.com/office/drawing/2014/main" id="{D049C97E-FE18-4D81-A3C6-9923555AAF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47" name="Shape 3">
          <a:extLst>
            <a:ext uri="{FF2B5EF4-FFF2-40B4-BE49-F238E27FC236}">
              <a16:creationId xmlns:a16="http://schemas.microsoft.com/office/drawing/2014/main" id="{F007DC3D-35A3-4B0E-A9D6-6E2D79F348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48" name="Shape 3">
          <a:extLst>
            <a:ext uri="{FF2B5EF4-FFF2-40B4-BE49-F238E27FC236}">
              <a16:creationId xmlns:a16="http://schemas.microsoft.com/office/drawing/2014/main" id="{EBF18D55-E26E-47A6-B6E8-9B86805386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49" name="Shape 3">
          <a:extLst>
            <a:ext uri="{FF2B5EF4-FFF2-40B4-BE49-F238E27FC236}">
              <a16:creationId xmlns:a16="http://schemas.microsoft.com/office/drawing/2014/main" id="{978EB642-3E76-4D78-A32E-C001E487EB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50" name="Shape 3">
          <a:extLst>
            <a:ext uri="{FF2B5EF4-FFF2-40B4-BE49-F238E27FC236}">
              <a16:creationId xmlns:a16="http://schemas.microsoft.com/office/drawing/2014/main" id="{8AEB0438-4E6F-4E3F-995B-7EF68235BF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51" name="Shape 3">
          <a:extLst>
            <a:ext uri="{FF2B5EF4-FFF2-40B4-BE49-F238E27FC236}">
              <a16:creationId xmlns:a16="http://schemas.microsoft.com/office/drawing/2014/main" id="{4B23EA71-52BD-41C0-AFF0-720F7C55E3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52" name="Shape 3">
          <a:extLst>
            <a:ext uri="{FF2B5EF4-FFF2-40B4-BE49-F238E27FC236}">
              <a16:creationId xmlns:a16="http://schemas.microsoft.com/office/drawing/2014/main" id="{FAFE19A4-3155-4211-AD77-D3827169F0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53" name="Shape 3">
          <a:extLst>
            <a:ext uri="{FF2B5EF4-FFF2-40B4-BE49-F238E27FC236}">
              <a16:creationId xmlns:a16="http://schemas.microsoft.com/office/drawing/2014/main" id="{F530711E-9924-4217-B7F4-AEDC32BD04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54" name="Shape 3">
          <a:extLst>
            <a:ext uri="{FF2B5EF4-FFF2-40B4-BE49-F238E27FC236}">
              <a16:creationId xmlns:a16="http://schemas.microsoft.com/office/drawing/2014/main" id="{F9BF0890-5F8E-49C9-B686-0AAE5CD270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55" name="Shape 3">
          <a:extLst>
            <a:ext uri="{FF2B5EF4-FFF2-40B4-BE49-F238E27FC236}">
              <a16:creationId xmlns:a16="http://schemas.microsoft.com/office/drawing/2014/main" id="{872824DE-97FD-4BB6-BCAF-FFF596C3FF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56" name="Shape 3">
          <a:extLst>
            <a:ext uri="{FF2B5EF4-FFF2-40B4-BE49-F238E27FC236}">
              <a16:creationId xmlns:a16="http://schemas.microsoft.com/office/drawing/2014/main" id="{EED44045-8778-49C9-B01E-06AF50D41C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57" name="Shape 3">
          <a:extLst>
            <a:ext uri="{FF2B5EF4-FFF2-40B4-BE49-F238E27FC236}">
              <a16:creationId xmlns:a16="http://schemas.microsoft.com/office/drawing/2014/main" id="{16DF2748-98CD-485B-ADE7-A61985FB804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102</xdr:row>
      <xdr:rowOff>0</xdr:rowOff>
    </xdr:from>
    <xdr:ext cx="47625" cy="285750"/>
    <xdr:sp macro="" textlink="">
      <xdr:nvSpPr>
        <xdr:cNvPr id="4958" name="Shape 3">
          <a:extLst>
            <a:ext uri="{FF2B5EF4-FFF2-40B4-BE49-F238E27FC236}">
              <a16:creationId xmlns:a16="http://schemas.microsoft.com/office/drawing/2014/main" id="{3E8AA512-D37A-418B-9203-A6414A2E8001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102</xdr:row>
      <xdr:rowOff>0</xdr:rowOff>
    </xdr:from>
    <xdr:ext cx="47625" cy="285750"/>
    <xdr:sp macro="" textlink="">
      <xdr:nvSpPr>
        <xdr:cNvPr id="4959" name="Shape 3">
          <a:extLst>
            <a:ext uri="{FF2B5EF4-FFF2-40B4-BE49-F238E27FC236}">
              <a16:creationId xmlns:a16="http://schemas.microsoft.com/office/drawing/2014/main" id="{D4D2FA1E-B5D3-4981-97E9-5C0F47C25287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60" name="Shape 3">
          <a:extLst>
            <a:ext uri="{FF2B5EF4-FFF2-40B4-BE49-F238E27FC236}">
              <a16:creationId xmlns:a16="http://schemas.microsoft.com/office/drawing/2014/main" id="{6D63F6BC-CA95-4B81-B838-DD1B960E3A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61" name="Shape 3">
          <a:extLst>
            <a:ext uri="{FF2B5EF4-FFF2-40B4-BE49-F238E27FC236}">
              <a16:creationId xmlns:a16="http://schemas.microsoft.com/office/drawing/2014/main" id="{57B390C2-85EF-4353-87B3-E3E2959843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62" name="Shape 3">
          <a:extLst>
            <a:ext uri="{FF2B5EF4-FFF2-40B4-BE49-F238E27FC236}">
              <a16:creationId xmlns:a16="http://schemas.microsoft.com/office/drawing/2014/main" id="{7CDFB3DF-2ABF-4FBA-8581-5478D74904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63" name="Shape 3">
          <a:extLst>
            <a:ext uri="{FF2B5EF4-FFF2-40B4-BE49-F238E27FC236}">
              <a16:creationId xmlns:a16="http://schemas.microsoft.com/office/drawing/2014/main" id="{78C7299B-B80A-4721-98BD-B5AD8EA875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64" name="Shape 3">
          <a:extLst>
            <a:ext uri="{FF2B5EF4-FFF2-40B4-BE49-F238E27FC236}">
              <a16:creationId xmlns:a16="http://schemas.microsoft.com/office/drawing/2014/main" id="{7479447A-C52D-4495-8F37-7F7C8392BD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65" name="Shape 3">
          <a:extLst>
            <a:ext uri="{FF2B5EF4-FFF2-40B4-BE49-F238E27FC236}">
              <a16:creationId xmlns:a16="http://schemas.microsoft.com/office/drawing/2014/main" id="{C1A3A66E-5CB2-46B7-AC9F-F67608C20D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66" name="Shape 3">
          <a:extLst>
            <a:ext uri="{FF2B5EF4-FFF2-40B4-BE49-F238E27FC236}">
              <a16:creationId xmlns:a16="http://schemas.microsoft.com/office/drawing/2014/main" id="{AF20F884-42CA-4206-98D8-6E40100517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67" name="Shape 3">
          <a:extLst>
            <a:ext uri="{FF2B5EF4-FFF2-40B4-BE49-F238E27FC236}">
              <a16:creationId xmlns:a16="http://schemas.microsoft.com/office/drawing/2014/main" id="{A9BD7743-BF00-4FAE-B553-EBE3AC5317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68" name="Shape 3">
          <a:extLst>
            <a:ext uri="{FF2B5EF4-FFF2-40B4-BE49-F238E27FC236}">
              <a16:creationId xmlns:a16="http://schemas.microsoft.com/office/drawing/2014/main" id="{0ACCBB5D-8783-4A7B-8959-7A9B1B9AF3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69" name="Shape 3">
          <a:extLst>
            <a:ext uri="{FF2B5EF4-FFF2-40B4-BE49-F238E27FC236}">
              <a16:creationId xmlns:a16="http://schemas.microsoft.com/office/drawing/2014/main" id="{135C08D9-135D-4744-813C-F52EF9911F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70" name="Shape 3">
          <a:extLst>
            <a:ext uri="{FF2B5EF4-FFF2-40B4-BE49-F238E27FC236}">
              <a16:creationId xmlns:a16="http://schemas.microsoft.com/office/drawing/2014/main" id="{3B99488A-C799-4123-8417-E458B10330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71" name="Shape 3">
          <a:extLst>
            <a:ext uri="{FF2B5EF4-FFF2-40B4-BE49-F238E27FC236}">
              <a16:creationId xmlns:a16="http://schemas.microsoft.com/office/drawing/2014/main" id="{82AB6CF5-942F-4E90-B9D4-46A77E01064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72" name="Shape 3">
          <a:extLst>
            <a:ext uri="{FF2B5EF4-FFF2-40B4-BE49-F238E27FC236}">
              <a16:creationId xmlns:a16="http://schemas.microsoft.com/office/drawing/2014/main" id="{90B9305C-D3F2-48C8-8FBB-ED96C3FCAF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73" name="Shape 3">
          <a:extLst>
            <a:ext uri="{FF2B5EF4-FFF2-40B4-BE49-F238E27FC236}">
              <a16:creationId xmlns:a16="http://schemas.microsoft.com/office/drawing/2014/main" id="{77DC800B-60E7-4706-8942-372FDA3803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74" name="Shape 3">
          <a:extLst>
            <a:ext uri="{FF2B5EF4-FFF2-40B4-BE49-F238E27FC236}">
              <a16:creationId xmlns:a16="http://schemas.microsoft.com/office/drawing/2014/main" id="{A92AD6F9-D4F1-41E1-AEFD-3A108D1174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75" name="Shape 3">
          <a:extLst>
            <a:ext uri="{FF2B5EF4-FFF2-40B4-BE49-F238E27FC236}">
              <a16:creationId xmlns:a16="http://schemas.microsoft.com/office/drawing/2014/main" id="{8A29E24D-D112-443E-A0F6-95F4C40D18C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76" name="Shape 3">
          <a:extLst>
            <a:ext uri="{FF2B5EF4-FFF2-40B4-BE49-F238E27FC236}">
              <a16:creationId xmlns:a16="http://schemas.microsoft.com/office/drawing/2014/main" id="{25E512EC-44B8-4229-8C9D-D59708D908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77" name="Shape 3">
          <a:extLst>
            <a:ext uri="{FF2B5EF4-FFF2-40B4-BE49-F238E27FC236}">
              <a16:creationId xmlns:a16="http://schemas.microsoft.com/office/drawing/2014/main" id="{A7192B56-C082-4277-8B3D-EFC4F9D1C9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78" name="Shape 3">
          <a:extLst>
            <a:ext uri="{FF2B5EF4-FFF2-40B4-BE49-F238E27FC236}">
              <a16:creationId xmlns:a16="http://schemas.microsoft.com/office/drawing/2014/main" id="{548CA877-748C-4133-977C-CB8E220E7F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79" name="Shape 3">
          <a:extLst>
            <a:ext uri="{FF2B5EF4-FFF2-40B4-BE49-F238E27FC236}">
              <a16:creationId xmlns:a16="http://schemas.microsoft.com/office/drawing/2014/main" id="{86AAC98E-8618-4513-B5AD-72DB8BA606E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80" name="Shape 3">
          <a:extLst>
            <a:ext uri="{FF2B5EF4-FFF2-40B4-BE49-F238E27FC236}">
              <a16:creationId xmlns:a16="http://schemas.microsoft.com/office/drawing/2014/main" id="{A689126A-8032-4171-B585-724D319B3C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81" name="Shape 3">
          <a:extLst>
            <a:ext uri="{FF2B5EF4-FFF2-40B4-BE49-F238E27FC236}">
              <a16:creationId xmlns:a16="http://schemas.microsoft.com/office/drawing/2014/main" id="{D539F15E-7E44-4426-AAED-D03438B217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82" name="Shape 3">
          <a:extLst>
            <a:ext uri="{FF2B5EF4-FFF2-40B4-BE49-F238E27FC236}">
              <a16:creationId xmlns:a16="http://schemas.microsoft.com/office/drawing/2014/main" id="{D87CD579-7205-43FD-A220-0380BEA98B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83" name="Shape 3">
          <a:extLst>
            <a:ext uri="{FF2B5EF4-FFF2-40B4-BE49-F238E27FC236}">
              <a16:creationId xmlns:a16="http://schemas.microsoft.com/office/drawing/2014/main" id="{883ABBFB-6214-4156-A786-C68297F8D1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84" name="Shape 3">
          <a:extLst>
            <a:ext uri="{FF2B5EF4-FFF2-40B4-BE49-F238E27FC236}">
              <a16:creationId xmlns:a16="http://schemas.microsoft.com/office/drawing/2014/main" id="{7CBDDA7B-0631-40B5-83D1-D7E852BEBC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85" name="Shape 3">
          <a:extLst>
            <a:ext uri="{FF2B5EF4-FFF2-40B4-BE49-F238E27FC236}">
              <a16:creationId xmlns:a16="http://schemas.microsoft.com/office/drawing/2014/main" id="{0CBB9A81-7971-4DBD-A8C3-364EB1F011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86" name="Shape 3">
          <a:extLst>
            <a:ext uri="{FF2B5EF4-FFF2-40B4-BE49-F238E27FC236}">
              <a16:creationId xmlns:a16="http://schemas.microsoft.com/office/drawing/2014/main" id="{8AFBB08B-B396-4883-85D4-A23A76DA6F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87" name="Shape 3">
          <a:extLst>
            <a:ext uri="{FF2B5EF4-FFF2-40B4-BE49-F238E27FC236}">
              <a16:creationId xmlns:a16="http://schemas.microsoft.com/office/drawing/2014/main" id="{0023FB65-8430-4B97-951D-161F62520C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88" name="Shape 3">
          <a:extLst>
            <a:ext uri="{FF2B5EF4-FFF2-40B4-BE49-F238E27FC236}">
              <a16:creationId xmlns:a16="http://schemas.microsoft.com/office/drawing/2014/main" id="{F14F3EFD-49C8-4CCD-B1CD-E86EAB74AA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89" name="Shape 3">
          <a:extLst>
            <a:ext uri="{FF2B5EF4-FFF2-40B4-BE49-F238E27FC236}">
              <a16:creationId xmlns:a16="http://schemas.microsoft.com/office/drawing/2014/main" id="{016EE7AA-0792-4E6E-B545-C2A94533973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90" name="Shape 3">
          <a:extLst>
            <a:ext uri="{FF2B5EF4-FFF2-40B4-BE49-F238E27FC236}">
              <a16:creationId xmlns:a16="http://schemas.microsoft.com/office/drawing/2014/main" id="{1E66F73B-0398-443C-8FFA-F9E71CA7B3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91" name="Shape 3">
          <a:extLst>
            <a:ext uri="{FF2B5EF4-FFF2-40B4-BE49-F238E27FC236}">
              <a16:creationId xmlns:a16="http://schemas.microsoft.com/office/drawing/2014/main" id="{8D7F4EFF-63C9-439F-9707-F693B37BB8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92" name="Shape 3">
          <a:extLst>
            <a:ext uri="{FF2B5EF4-FFF2-40B4-BE49-F238E27FC236}">
              <a16:creationId xmlns:a16="http://schemas.microsoft.com/office/drawing/2014/main" id="{E6FCD5F1-4696-4328-A463-A3F53D9133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93" name="Shape 3">
          <a:extLst>
            <a:ext uri="{FF2B5EF4-FFF2-40B4-BE49-F238E27FC236}">
              <a16:creationId xmlns:a16="http://schemas.microsoft.com/office/drawing/2014/main" id="{B5E1E1AA-2B44-4E4E-AB3A-6F9237C0A9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94" name="Shape 3">
          <a:extLst>
            <a:ext uri="{FF2B5EF4-FFF2-40B4-BE49-F238E27FC236}">
              <a16:creationId xmlns:a16="http://schemas.microsoft.com/office/drawing/2014/main" id="{C0DFB9E4-8308-48DC-9CB7-2A6DADCAF6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95" name="Shape 3">
          <a:extLst>
            <a:ext uri="{FF2B5EF4-FFF2-40B4-BE49-F238E27FC236}">
              <a16:creationId xmlns:a16="http://schemas.microsoft.com/office/drawing/2014/main" id="{820B0833-BB35-4C61-9D2F-BC12A35F8A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96" name="Shape 3">
          <a:extLst>
            <a:ext uri="{FF2B5EF4-FFF2-40B4-BE49-F238E27FC236}">
              <a16:creationId xmlns:a16="http://schemas.microsoft.com/office/drawing/2014/main" id="{39716A2D-095C-453D-A7AD-13405B3CD1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97" name="Shape 3">
          <a:extLst>
            <a:ext uri="{FF2B5EF4-FFF2-40B4-BE49-F238E27FC236}">
              <a16:creationId xmlns:a16="http://schemas.microsoft.com/office/drawing/2014/main" id="{172ACBD7-C535-4B17-826E-62A44AB0E5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98" name="Shape 3">
          <a:extLst>
            <a:ext uri="{FF2B5EF4-FFF2-40B4-BE49-F238E27FC236}">
              <a16:creationId xmlns:a16="http://schemas.microsoft.com/office/drawing/2014/main" id="{8BEA42F9-695B-49B3-9362-3EFFB468A3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4999" name="Shape 3">
          <a:extLst>
            <a:ext uri="{FF2B5EF4-FFF2-40B4-BE49-F238E27FC236}">
              <a16:creationId xmlns:a16="http://schemas.microsoft.com/office/drawing/2014/main" id="{8C3FC510-741D-4958-8C52-C8EE821621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00" name="Shape 3">
          <a:extLst>
            <a:ext uri="{FF2B5EF4-FFF2-40B4-BE49-F238E27FC236}">
              <a16:creationId xmlns:a16="http://schemas.microsoft.com/office/drawing/2014/main" id="{9B0CC174-E5C1-4494-A3F4-34A77C4F668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01" name="Shape 3">
          <a:extLst>
            <a:ext uri="{FF2B5EF4-FFF2-40B4-BE49-F238E27FC236}">
              <a16:creationId xmlns:a16="http://schemas.microsoft.com/office/drawing/2014/main" id="{36FC6CF7-90B7-43FB-8B8A-B6959C44DE0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02" name="Shape 3">
          <a:extLst>
            <a:ext uri="{FF2B5EF4-FFF2-40B4-BE49-F238E27FC236}">
              <a16:creationId xmlns:a16="http://schemas.microsoft.com/office/drawing/2014/main" id="{3EA8F2C0-1A6B-4CB0-9D0A-A20C5121D4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03" name="Shape 3">
          <a:extLst>
            <a:ext uri="{FF2B5EF4-FFF2-40B4-BE49-F238E27FC236}">
              <a16:creationId xmlns:a16="http://schemas.microsoft.com/office/drawing/2014/main" id="{D4617389-B334-4EEC-9456-5041B29FCB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04" name="Shape 3">
          <a:extLst>
            <a:ext uri="{FF2B5EF4-FFF2-40B4-BE49-F238E27FC236}">
              <a16:creationId xmlns:a16="http://schemas.microsoft.com/office/drawing/2014/main" id="{3D418C73-344D-43C0-9C26-6395482C9C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05" name="Shape 3">
          <a:extLst>
            <a:ext uri="{FF2B5EF4-FFF2-40B4-BE49-F238E27FC236}">
              <a16:creationId xmlns:a16="http://schemas.microsoft.com/office/drawing/2014/main" id="{FCCDE1CE-AF0F-4CD9-AC78-77D8CFE5B4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06" name="Shape 3">
          <a:extLst>
            <a:ext uri="{FF2B5EF4-FFF2-40B4-BE49-F238E27FC236}">
              <a16:creationId xmlns:a16="http://schemas.microsoft.com/office/drawing/2014/main" id="{0079C0E7-A73E-480B-9058-63F23C85E1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07" name="Shape 3">
          <a:extLst>
            <a:ext uri="{FF2B5EF4-FFF2-40B4-BE49-F238E27FC236}">
              <a16:creationId xmlns:a16="http://schemas.microsoft.com/office/drawing/2014/main" id="{6DAC2BD4-B815-4752-9D99-0EDBDE4E2E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08" name="Shape 3">
          <a:extLst>
            <a:ext uri="{FF2B5EF4-FFF2-40B4-BE49-F238E27FC236}">
              <a16:creationId xmlns:a16="http://schemas.microsoft.com/office/drawing/2014/main" id="{9C028CE7-C264-4AA2-9ABB-D87B2759B8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09" name="Shape 3">
          <a:extLst>
            <a:ext uri="{FF2B5EF4-FFF2-40B4-BE49-F238E27FC236}">
              <a16:creationId xmlns:a16="http://schemas.microsoft.com/office/drawing/2014/main" id="{1DC64296-10EC-482C-B57E-FCC34CF4F5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10" name="Shape 3">
          <a:extLst>
            <a:ext uri="{FF2B5EF4-FFF2-40B4-BE49-F238E27FC236}">
              <a16:creationId xmlns:a16="http://schemas.microsoft.com/office/drawing/2014/main" id="{B5666033-A034-4032-88EB-5CACA5B4AF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11" name="Shape 3">
          <a:extLst>
            <a:ext uri="{FF2B5EF4-FFF2-40B4-BE49-F238E27FC236}">
              <a16:creationId xmlns:a16="http://schemas.microsoft.com/office/drawing/2014/main" id="{04A6275E-849B-4557-8403-11F952AACA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12" name="Shape 3">
          <a:extLst>
            <a:ext uri="{FF2B5EF4-FFF2-40B4-BE49-F238E27FC236}">
              <a16:creationId xmlns:a16="http://schemas.microsoft.com/office/drawing/2014/main" id="{B54B88DF-77B4-4F04-9278-EEAAD59F58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13" name="Shape 3">
          <a:extLst>
            <a:ext uri="{FF2B5EF4-FFF2-40B4-BE49-F238E27FC236}">
              <a16:creationId xmlns:a16="http://schemas.microsoft.com/office/drawing/2014/main" id="{8B8D52A5-98C8-4652-B164-EE0A953CD4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14" name="Shape 3">
          <a:extLst>
            <a:ext uri="{FF2B5EF4-FFF2-40B4-BE49-F238E27FC236}">
              <a16:creationId xmlns:a16="http://schemas.microsoft.com/office/drawing/2014/main" id="{B818E172-1CAC-4A44-BEDD-D44E4A5500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15" name="Shape 3">
          <a:extLst>
            <a:ext uri="{FF2B5EF4-FFF2-40B4-BE49-F238E27FC236}">
              <a16:creationId xmlns:a16="http://schemas.microsoft.com/office/drawing/2014/main" id="{398B1FBC-2BF1-4065-9AEC-7043210E5B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16" name="Shape 3">
          <a:extLst>
            <a:ext uri="{FF2B5EF4-FFF2-40B4-BE49-F238E27FC236}">
              <a16:creationId xmlns:a16="http://schemas.microsoft.com/office/drawing/2014/main" id="{256C4E41-D724-4CDC-BF55-CB3B868D13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17" name="Shape 3">
          <a:extLst>
            <a:ext uri="{FF2B5EF4-FFF2-40B4-BE49-F238E27FC236}">
              <a16:creationId xmlns:a16="http://schemas.microsoft.com/office/drawing/2014/main" id="{5500DFF9-3A18-4E2F-B9EC-7175104287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18" name="Shape 3">
          <a:extLst>
            <a:ext uri="{FF2B5EF4-FFF2-40B4-BE49-F238E27FC236}">
              <a16:creationId xmlns:a16="http://schemas.microsoft.com/office/drawing/2014/main" id="{463685AF-AF1F-4A05-8775-D959B22DC3F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19" name="Shape 3">
          <a:extLst>
            <a:ext uri="{FF2B5EF4-FFF2-40B4-BE49-F238E27FC236}">
              <a16:creationId xmlns:a16="http://schemas.microsoft.com/office/drawing/2014/main" id="{B3842DDC-B5E2-435A-9D5E-0BD9FCFD51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20" name="Shape 3">
          <a:extLst>
            <a:ext uri="{FF2B5EF4-FFF2-40B4-BE49-F238E27FC236}">
              <a16:creationId xmlns:a16="http://schemas.microsoft.com/office/drawing/2014/main" id="{BECBA471-0C95-4857-AD42-639A013C03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21" name="Shape 3">
          <a:extLst>
            <a:ext uri="{FF2B5EF4-FFF2-40B4-BE49-F238E27FC236}">
              <a16:creationId xmlns:a16="http://schemas.microsoft.com/office/drawing/2014/main" id="{2AF976E8-A489-4C7B-8D0B-FCC5A21138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22" name="Shape 3">
          <a:extLst>
            <a:ext uri="{FF2B5EF4-FFF2-40B4-BE49-F238E27FC236}">
              <a16:creationId xmlns:a16="http://schemas.microsoft.com/office/drawing/2014/main" id="{5BB066BD-8EF3-4C43-B875-4A99AE155B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23" name="Shape 3">
          <a:extLst>
            <a:ext uri="{FF2B5EF4-FFF2-40B4-BE49-F238E27FC236}">
              <a16:creationId xmlns:a16="http://schemas.microsoft.com/office/drawing/2014/main" id="{E96AC528-6828-4AA7-8BD8-ED6E2C39C1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24" name="Shape 3">
          <a:extLst>
            <a:ext uri="{FF2B5EF4-FFF2-40B4-BE49-F238E27FC236}">
              <a16:creationId xmlns:a16="http://schemas.microsoft.com/office/drawing/2014/main" id="{28BBCC62-4046-457A-9250-1A4091362E4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25" name="Shape 3">
          <a:extLst>
            <a:ext uri="{FF2B5EF4-FFF2-40B4-BE49-F238E27FC236}">
              <a16:creationId xmlns:a16="http://schemas.microsoft.com/office/drawing/2014/main" id="{C7C63D75-E097-47FA-9EEC-E77DD58DC18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26" name="Shape 3">
          <a:extLst>
            <a:ext uri="{FF2B5EF4-FFF2-40B4-BE49-F238E27FC236}">
              <a16:creationId xmlns:a16="http://schemas.microsoft.com/office/drawing/2014/main" id="{A84C5E46-9ABC-45A0-BAF7-183976B104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27" name="Shape 3">
          <a:extLst>
            <a:ext uri="{FF2B5EF4-FFF2-40B4-BE49-F238E27FC236}">
              <a16:creationId xmlns:a16="http://schemas.microsoft.com/office/drawing/2014/main" id="{8AF8E394-A898-4AFB-AB1B-7631C19E49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28" name="Shape 3">
          <a:extLst>
            <a:ext uri="{FF2B5EF4-FFF2-40B4-BE49-F238E27FC236}">
              <a16:creationId xmlns:a16="http://schemas.microsoft.com/office/drawing/2014/main" id="{5F02B07F-4CC9-4C30-97FF-35D6AC5A0E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29" name="Shape 3">
          <a:extLst>
            <a:ext uri="{FF2B5EF4-FFF2-40B4-BE49-F238E27FC236}">
              <a16:creationId xmlns:a16="http://schemas.microsoft.com/office/drawing/2014/main" id="{3F3259F9-E438-460C-A7DB-D626E9C772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30" name="Shape 3">
          <a:extLst>
            <a:ext uri="{FF2B5EF4-FFF2-40B4-BE49-F238E27FC236}">
              <a16:creationId xmlns:a16="http://schemas.microsoft.com/office/drawing/2014/main" id="{0E9196ED-D9CC-4D42-9DD8-9381C672BB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31" name="Shape 3">
          <a:extLst>
            <a:ext uri="{FF2B5EF4-FFF2-40B4-BE49-F238E27FC236}">
              <a16:creationId xmlns:a16="http://schemas.microsoft.com/office/drawing/2014/main" id="{68C75ADD-1E73-4B11-9E7A-D24E2B2242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32" name="Shape 3">
          <a:extLst>
            <a:ext uri="{FF2B5EF4-FFF2-40B4-BE49-F238E27FC236}">
              <a16:creationId xmlns:a16="http://schemas.microsoft.com/office/drawing/2014/main" id="{27EC5FC1-5601-4CE8-9256-1085529BA0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33" name="Shape 3">
          <a:extLst>
            <a:ext uri="{FF2B5EF4-FFF2-40B4-BE49-F238E27FC236}">
              <a16:creationId xmlns:a16="http://schemas.microsoft.com/office/drawing/2014/main" id="{52B76538-933C-46BA-9A2D-FA8D9E2CC1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34" name="Shape 3">
          <a:extLst>
            <a:ext uri="{FF2B5EF4-FFF2-40B4-BE49-F238E27FC236}">
              <a16:creationId xmlns:a16="http://schemas.microsoft.com/office/drawing/2014/main" id="{571EDEED-C907-4CB2-B2AE-286E7F9C81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35" name="Shape 3">
          <a:extLst>
            <a:ext uri="{FF2B5EF4-FFF2-40B4-BE49-F238E27FC236}">
              <a16:creationId xmlns:a16="http://schemas.microsoft.com/office/drawing/2014/main" id="{66A150C9-84B6-4BC6-925C-65F8904C53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36" name="Shape 3">
          <a:extLst>
            <a:ext uri="{FF2B5EF4-FFF2-40B4-BE49-F238E27FC236}">
              <a16:creationId xmlns:a16="http://schemas.microsoft.com/office/drawing/2014/main" id="{839E69D9-5EBB-43DB-9923-D35939BE55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37" name="Shape 3">
          <a:extLst>
            <a:ext uri="{FF2B5EF4-FFF2-40B4-BE49-F238E27FC236}">
              <a16:creationId xmlns:a16="http://schemas.microsoft.com/office/drawing/2014/main" id="{4A9DB167-D96C-4A3B-99B4-42FE493CDC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38" name="Shape 3">
          <a:extLst>
            <a:ext uri="{FF2B5EF4-FFF2-40B4-BE49-F238E27FC236}">
              <a16:creationId xmlns:a16="http://schemas.microsoft.com/office/drawing/2014/main" id="{4C0543FE-61FF-4D2D-82F5-7421F8AB38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39" name="Shape 3">
          <a:extLst>
            <a:ext uri="{FF2B5EF4-FFF2-40B4-BE49-F238E27FC236}">
              <a16:creationId xmlns:a16="http://schemas.microsoft.com/office/drawing/2014/main" id="{2620DDF2-B792-4F28-B087-E62865758B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40" name="Shape 3">
          <a:extLst>
            <a:ext uri="{FF2B5EF4-FFF2-40B4-BE49-F238E27FC236}">
              <a16:creationId xmlns:a16="http://schemas.microsoft.com/office/drawing/2014/main" id="{F0011B04-4262-443A-908D-3DF8BE584A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41" name="Shape 3">
          <a:extLst>
            <a:ext uri="{FF2B5EF4-FFF2-40B4-BE49-F238E27FC236}">
              <a16:creationId xmlns:a16="http://schemas.microsoft.com/office/drawing/2014/main" id="{301F766B-2630-4358-9A74-6FCB5B3626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42" name="Shape 3">
          <a:extLst>
            <a:ext uri="{FF2B5EF4-FFF2-40B4-BE49-F238E27FC236}">
              <a16:creationId xmlns:a16="http://schemas.microsoft.com/office/drawing/2014/main" id="{7830A26A-0086-413F-A84C-FF226326D3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43" name="Shape 3">
          <a:extLst>
            <a:ext uri="{FF2B5EF4-FFF2-40B4-BE49-F238E27FC236}">
              <a16:creationId xmlns:a16="http://schemas.microsoft.com/office/drawing/2014/main" id="{39E63523-A554-4DDD-AABE-4B3794FF2A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44" name="Shape 3">
          <a:extLst>
            <a:ext uri="{FF2B5EF4-FFF2-40B4-BE49-F238E27FC236}">
              <a16:creationId xmlns:a16="http://schemas.microsoft.com/office/drawing/2014/main" id="{4BB3EDD7-8E08-415F-8EA9-D366532D74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102</xdr:row>
      <xdr:rowOff>0</xdr:rowOff>
    </xdr:from>
    <xdr:ext cx="47625" cy="285750"/>
    <xdr:sp macro="" textlink="">
      <xdr:nvSpPr>
        <xdr:cNvPr id="5045" name="Shape 3">
          <a:extLst>
            <a:ext uri="{FF2B5EF4-FFF2-40B4-BE49-F238E27FC236}">
              <a16:creationId xmlns:a16="http://schemas.microsoft.com/office/drawing/2014/main" id="{42845FEF-A2C6-4B5E-B004-1EE8A3B060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102</xdr:row>
      <xdr:rowOff>0</xdr:rowOff>
    </xdr:from>
    <xdr:ext cx="47625" cy="285750"/>
    <xdr:sp macro="" textlink="">
      <xdr:nvSpPr>
        <xdr:cNvPr id="5046" name="Shape 3">
          <a:extLst>
            <a:ext uri="{FF2B5EF4-FFF2-40B4-BE49-F238E27FC236}">
              <a16:creationId xmlns:a16="http://schemas.microsoft.com/office/drawing/2014/main" id="{7A6CEE84-F68D-412C-ADA1-25E01A1DEC05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102</xdr:row>
      <xdr:rowOff>0</xdr:rowOff>
    </xdr:from>
    <xdr:ext cx="47625" cy="285750"/>
    <xdr:sp macro="" textlink="">
      <xdr:nvSpPr>
        <xdr:cNvPr id="5047" name="Shape 3">
          <a:extLst>
            <a:ext uri="{FF2B5EF4-FFF2-40B4-BE49-F238E27FC236}">
              <a16:creationId xmlns:a16="http://schemas.microsoft.com/office/drawing/2014/main" id="{219585AF-FA28-4ADC-97FD-97E983BE96D6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48" name="Shape 3">
          <a:extLst>
            <a:ext uri="{FF2B5EF4-FFF2-40B4-BE49-F238E27FC236}">
              <a16:creationId xmlns:a16="http://schemas.microsoft.com/office/drawing/2014/main" id="{AFC17F0F-90D5-4FAF-8E1D-65FC243F95A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49" name="Shape 3">
          <a:extLst>
            <a:ext uri="{FF2B5EF4-FFF2-40B4-BE49-F238E27FC236}">
              <a16:creationId xmlns:a16="http://schemas.microsoft.com/office/drawing/2014/main" id="{D10261DD-7C13-4D6B-A87E-A0D4189208E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50" name="Shape 3">
          <a:extLst>
            <a:ext uri="{FF2B5EF4-FFF2-40B4-BE49-F238E27FC236}">
              <a16:creationId xmlns:a16="http://schemas.microsoft.com/office/drawing/2014/main" id="{EDC54D25-397A-44FF-AD7C-7D016B27860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51" name="Shape 3">
          <a:extLst>
            <a:ext uri="{FF2B5EF4-FFF2-40B4-BE49-F238E27FC236}">
              <a16:creationId xmlns:a16="http://schemas.microsoft.com/office/drawing/2014/main" id="{6ACACE45-13D5-47D4-B39C-2E706E87EFF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52" name="Shape 3">
          <a:extLst>
            <a:ext uri="{FF2B5EF4-FFF2-40B4-BE49-F238E27FC236}">
              <a16:creationId xmlns:a16="http://schemas.microsoft.com/office/drawing/2014/main" id="{62C1C761-95B6-45F2-BBD1-B05A4ACE420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53" name="Shape 3">
          <a:extLst>
            <a:ext uri="{FF2B5EF4-FFF2-40B4-BE49-F238E27FC236}">
              <a16:creationId xmlns:a16="http://schemas.microsoft.com/office/drawing/2014/main" id="{4E376CF2-E531-4CB9-86A0-CC6E666400C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54" name="Shape 3">
          <a:extLst>
            <a:ext uri="{FF2B5EF4-FFF2-40B4-BE49-F238E27FC236}">
              <a16:creationId xmlns:a16="http://schemas.microsoft.com/office/drawing/2014/main" id="{4071B2DA-FD23-4C83-8FB3-E393996D350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55" name="Shape 3">
          <a:extLst>
            <a:ext uri="{FF2B5EF4-FFF2-40B4-BE49-F238E27FC236}">
              <a16:creationId xmlns:a16="http://schemas.microsoft.com/office/drawing/2014/main" id="{D704ED0E-A870-45E6-8416-201255263E6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56" name="Shape 3">
          <a:extLst>
            <a:ext uri="{FF2B5EF4-FFF2-40B4-BE49-F238E27FC236}">
              <a16:creationId xmlns:a16="http://schemas.microsoft.com/office/drawing/2014/main" id="{003245DD-2732-49E5-8416-AE4FE1E7FCA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57" name="Shape 3">
          <a:extLst>
            <a:ext uri="{FF2B5EF4-FFF2-40B4-BE49-F238E27FC236}">
              <a16:creationId xmlns:a16="http://schemas.microsoft.com/office/drawing/2014/main" id="{2F23851C-C9E1-4D20-8F1E-167B1DB5FED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58" name="Shape 3">
          <a:extLst>
            <a:ext uri="{FF2B5EF4-FFF2-40B4-BE49-F238E27FC236}">
              <a16:creationId xmlns:a16="http://schemas.microsoft.com/office/drawing/2014/main" id="{10D38095-48CA-441A-98F6-9F25AB80239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59" name="Shape 3">
          <a:extLst>
            <a:ext uri="{FF2B5EF4-FFF2-40B4-BE49-F238E27FC236}">
              <a16:creationId xmlns:a16="http://schemas.microsoft.com/office/drawing/2014/main" id="{3950035F-AF11-4EA8-9F28-B66C55A02BF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60" name="Shape 3">
          <a:extLst>
            <a:ext uri="{FF2B5EF4-FFF2-40B4-BE49-F238E27FC236}">
              <a16:creationId xmlns:a16="http://schemas.microsoft.com/office/drawing/2014/main" id="{81D7E98A-377B-47D9-BAA9-F4C924C1D7E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61" name="Shape 3">
          <a:extLst>
            <a:ext uri="{FF2B5EF4-FFF2-40B4-BE49-F238E27FC236}">
              <a16:creationId xmlns:a16="http://schemas.microsoft.com/office/drawing/2014/main" id="{E02DA29C-99E0-4CE3-8860-8D26052C53C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62" name="Shape 3">
          <a:extLst>
            <a:ext uri="{FF2B5EF4-FFF2-40B4-BE49-F238E27FC236}">
              <a16:creationId xmlns:a16="http://schemas.microsoft.com/office/drawing/2014/main" id="{A98210A1-468E-4487-9C2D-E1838874A08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63" name="Shape 3">
          <a:extLst>
            <a:ext uri="{FF2B5EF4-FFF2-40B4-BE49-F238E27FC236}">
              <a16:creationId xmlns:a16="http://schemas.microsoft.com/office/drawing/2014/main" id="{FA7563E9-270E-4891-80C8-B0B2267FFDF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64" name="Shape 3">
          <a:extLst>
            <a:ext uri="{FF2B5EF4-FFF2-40B4-BE49-F238E27FC236}">
              <a16:creationId xmlns:a16="http://schemas.microsoft.com/office/drawing/2014/main" id="{A9B09E7A-D17A-4430-94A7-C389876EE45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65" name="Shape 3">
          <a:extLst>
            <a:ext uri="{FF2B5EF4-FFF2-40B4-BE49-F238E27FC236}">
              <a16:creationId xmlns:a16="http://schemas.microsoft.com/office/drawing/2014/main" id="{461DC65E-BD39-43EF-9AF7-33F799DE098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66" name="Shape 3">
          <a:extLst>
            <a:ext uri="{FF2B5EF4-FFF2-40B4-BE49-F238E27FC236}">
              <a16:creationId xmlns:a16="http://schemas.microsoft.com/office/drawing/2014/main" id="{50AAAF00-85F3-4099-A67D-5ABC61A529F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67" name="Shape 3">
          <a:extLst>
            <a:ext uri="{FF2B5EF4-FFF2-40B4-BE49-F238E27FC236}">
              <a16:creationId xmlns:a16="http://schemas.microsoft.com/office/drawing/2014/main" id="{48440A93-2100-4D6A-BA2F-3E57B9B432F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68" name="Shape 3">
          <a:extLst>
            <a:ext uri="{FF2B5EF4-FFF2-40B4-BE49-F238E27FC236}">
              <a16:creationId xmlns:a16="http://schemas.microsoft.com/office/drawing/2014/main" id="{08157412-D5E6-4DDC-AF00-1C2CDDC3423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69" name="Shape 3">
          <a:extLst>
            <a:ext uri="{FF2B5EF4-FFF2-40B4-BE49-F238E27FC236}">
              <a16:creationId xmlns:a16="http://schemas.microsoft.com/office/drawing/2014/main" id="{F328FD3E-0174-4467-8F93-C4E7A6B2B60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70" name="Shape 3">
          <a:extLst>
            <a:ext uri="{FF2B5EF4-FFF2-40B4-BE49-F238E27FC236}">
              <a16:creationId xmlns:a16="http://schemas.microsoft.com/office/drawing/2014/main" id="{A5042510-CC9E-4AA8-8697-B3A119C78B8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71" name="Shape 3">
          <a:extLst>
            <a:ext uri="{FF2B5EF4-FFF2-40B4-BE49-F238E27FC236}">
              <a16:creationId xmlns:a16="http://schemas.microsoft.com/office/drawing/2014/main" id="{A4B9D19E-297B-4573-B34D-4FA13CEF711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72" name="Shape 3">
          <a:extLst>
            <a:ext uri="{FF2B5EF4-FFF2-40B4-BE49-F238E27FC236}">
              <a16:creationId xmlns:a16="http://schemas.microsoft.com/office/drawing/2014/main" id="{1A0CBBD6-FA01-4EF9-8763-DE507B89C9B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73" name="Shape 3">
          <a:extLst>
            <a:ext uri="{FF2B5EF4-FFF2-40B4-BE49-F238E27FC236}">
              <a16:creationId xmlns:a16="http://schemas.microsoft.com/office/drawing/2014/main" id="{94AAF925-5DD0-434D-B3F1-0127C64D763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74" name="Shape 3">
          <a:extLst>
            <a:ext uri="{FF2B5EF4-FFF2-40B4-BE49-F238E27FC236}">
              <a16:creationId xmlns:a16="http://schemas.microsoft.com/office/drawing/2014/main" id="{903BD9B8-CF9E-4C1F-BD86-7C86AC7B2B0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75" name="Shape 3">
          <a:extLst>
            <a:ext uri="{FF2B5EF4-FFF2-40B4-BE49-F238E27FC236}">
              <a16:creationId xmlns:a16="http://schemas.microsoft.com/office/drawing/2014/main" id="{5070B464-2241-4011-B857-71675392E01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76" name="Shape 3">
          <a:extLst>
            <a:ext uri="{FF2B5EF4-FFF2-40B4-BE49-F238E27FC236}">
              <a16:creationId xmlns:a16="http://schemas.microsoft.com/office/drawing/2014/main" id="{BF224E4A-D779-43E3-B473-D79D873E671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77" name="Shape 3">
          <a:extLst>
            <a:ext uri="{FF2B5EF4-FFF2-40B4-BE49-F238E27FC236}">
              <a16:creationId xmlns:a16="http://schemas.microsoft.com/office/drawing/2014/main" id="{914A2A63-FF8D-44A1-B7A6-A4B95D446C7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78" name="Shape 3">
          <a:extLst>
            <a:ext uri="{FF2B5EF4-FFF2-40B4-BE49-F238E27FC236}">
              <a16:creationId xmlns:a16="http://schemas.microsoft.com/office/drawing/2014/main" id="{D9A97B82-84C5-4A03-B222-A02769018F5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79" name="Shape 3">
          <a:extLst>
            <a:ext uri="{FF2B5EF4-FFF2-40B4-BE49-F238E27FC236}">
              <a16:creationId xmlns:a16="http://schemas.microsoft.com/office/drawing/2014/main" id="{3C5100D8-19B2-4B0A-B025-3602FC4AA03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80" name="Shape 3">
          <a:extLst>
            <a:ext uri="{FF2B5EF4-FFF2-40B4-BE49-F238E27FC236}">
              <a16:creationId xmlns:a16="http://schemas.microsoft.com/office/drawing/2014/main" id="{736C9EF2-2A24-40F7-AB23-CFF423E74E9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81" name="Shape 3">
          <a:extLst>
            <a:ext uri="{FF2B5EF4-FFF2-40B4-BE49-F238E27FC236}">
              <a16:creationId xmlns:a16="http://schemas.microsoft.com/office/drawing/2014/main" id="{6D9AE2DE-9BF4-488B-AA9E-32BAA52136C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82" name="Shape 3">
          <a:extLst>
            <a:ext uri="{FF2B5EF4-FFF2-40B4-BE49-F238E27FC236}">
              <a16:creationId xmlns:a16="http://schemas.microsoft.com/office/drawing/2014/main" id="{4CADF6E9-F537-43F7-8CAB-464B421BC08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83" name="Shape 3">
          <a:extLst>
            <a:ext uri="{FF2B5EF4-FFF2-40B4-BE49-F238E27FC236}">
              <a16:creationId xmlns:a16="http://schemas.microsoft.com/office/drawing/2014/main" id="{4FE4EAD9-A435-4BAC-8140-60747503008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84" name="Shape 3">
          <a:extLst>
            <a:ext uri="{FF2B5EF4-FFF2-40B4-BE49-F238E27FC236}">
              <a16:creationId xmlns:a16="http://schemas.microsoft.com/office/drawing/2014/main" id="{4DFE5FBA-EE3C-438A-993C-975F9A2D8D3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85" name="Shape 3">
          <a:extLst>
            <a:ext uri="{FF2B5EF4-FFF2-40B4-BE49-F238E27FC236}">
              <a16:creationId xmlns:a16="http://schemas.microsoft.com/office/drawing/2014/main" id="{532F4F86-1CFD-4287-90BC-A537F73437E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86" name="Shape 3">
          <a:extLst>
            <a:ext uri="{FF2B5EF4-FFF2-40B4-BE49-F238E27FC236}">
              <a16:creationId xmlns:a16="http://schemas.microsoft.com/office/drawing/2014/main" id="{B8276562-7403-4E3F-BB16-6E2A2B52BB9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87" name="Shape 3">
          <a:extLst>
            <a:ext uri="{FF2B5EF4-FFF2-40B4-BE49-F238E27FC236}">
              <a16:creationId xmlns:a16="http://schemas.microsoft.com/office/drawing/2014/main" id="{767E887B-4F54-4B9D-B1B5-DA6BE214961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88" name="Shape 3">
          <a:extLst>
            <a:ext uri="{FF2B5EF4-FFF2-40B4-BE49-F238E27FC236}">
              <a16:creationId xmlns:a16="http://schemas.microsoft.com/office/drawing/2014/main" id="{B6A9FBAE-3882-41CD-A7F7-227611018BE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89" name="Shape 3">
          <a:extLst>
            <a:ext uri="{FF2B5EF4-FFF2-40B4-BE49-F238E27FC236}">
              <a16:creationId xmlns:a16="http://schemas.microsoft.com/office/drawing/2014/main" id="{4956CAD6-80AA-4340-8935-35B6EDDEBA6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90" name="Shape 3">
          <a:extLst>
            <a:ext uri="{FF2B5EF4-FFF2-40B4-BE49-F238E27FC236}">
              <a16:creationId xmlns:a16="http://schemas.microsoft.com/office/drawing/2014/main" id="{642C6D09-23DF-4261-ACDD-D37318C9873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91" name="Shape 3">
          <a:extLst>
            <a:ext uri="{FF2B5EF4-FFF2-40B4-BE49-F238E27FC236}">
              <a16:creationId xmlns:a16="http://schemas.microsoft.com/office/drawing/2014/main" id="{DEF79245-27D1-4B69-BC3B-6989D85FE7E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92" name="Shape 3">
          <a:extLst>
            <a:ext uri="{FF2B5EF4-FFF2-40B4-BE49-F238E27FC236}">
              <a16:creationId xmlns:a16="http://schemas.microsoft.com/office/drawing/2014/main" id="{8C2DD9C5-8190-499E-99A1-8E3BF589C15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93" name="Shape 3">
          <a:extLst>
            <a:ext uri="{FF2B5EF4-FFF2-40B4-BE49-F238E27FC236}">
              <a16:creationId xmlns:a16="http://schemas.microsoft.com/office/drawing/2014/main" id="{B2625EF0-0EFC-4D6D-999B-B87E3439B0D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94" name="Shape 3">
          <a:extLst>
            <a:ext uri="{FF2B5EF4-FFF2-40B4-BE49-F238E27FC236}">
              <a16:creationId xmlns:a16="http://schemas.microsoft.com/office/drawing/2014/main" id="{21D95B70-3FF8-4A96-90D2-EA62341A872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95" name="Shape 3">
          <a:extLst>
            <a:ext uri="{FF2B5EF4-FFF2-40B4-BE49-F238E27FC236}">
              <a16:creationId xmlns:a16="http://schemas.microsoft.com/office/drawing/2014/main" id="{5B281081-D03B-4A2C-8227-991FE879977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96" name="Shape 3">
          <a:extLst>
            <a:ext uri="{FF2B5EF4-FFF2-40B4-BE49-F238E27FC236}">
              <a16:creationId xmlns:a16="http://schemas.microsoft.com/office/drawing/2014/main" id="{9C915D4A-DA59-4FCC-ABF9-36272E95497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97" name="Shape 3">
          <a:extLst>
            <a:ext uri="{FF2B5EF4-FFF2-40B4-BE49-F238E27FC236}">
              <a16:creationId xmlns:a16="http://schemas.microsoft.com/office/drawing/2014/main" id="{4A0509BF-63A6-409B-9112-FEBD602ECCA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98" name="Shape 3">
          <a:extLst>
            <a:ext uri="{FF2B5EF4-FFF2-40B4-BE49-F238E27FC236}">
              <a16:creationId xmlns:a16="http://schemas.microsoft.com/office/drawing/2014/main" id="{71DD6CF1-CC38-426B-9FD5-7FED5D43969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099" name="Shape 3">
          <a:extLst>
            <a:ext uri="{FF2B5EF4-FFF2-40B4-BE49-F238E27FC236}">
              <a16:creationId xmlns:a16="http://schemas.microsoft.com/office/drawing/2014/main" id="{4168ED72-3A39-4F49-8737-65ED2104997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00" name="Shape 3">
          <a:extLst>
            <a:ext uri="{FF2B5EF4-FFF2-40B4-BE49-F238E27FC236}">
              <a16:creationId xmlns:a16="http://schemas.microsoft.com/office/drawing/2014/main" id="{A465092B-670F-4DEE-9B40-6BD7E1E4B5D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01" name="Shape 3">
          <a:extLst>
            <a:ext uri="{FF2B5EF4-FFF2-40B4-BE49-F238E27FC236}">
              <a16:creationId xmlns:a16="http://schemas.microsoft.com/office/drawing/2014/main" id="{8513E9DE-95FF-455A-AB1E-5172845DC23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02" name="Shape 3">
          <a:extLst>
            <a:ext uri="{FF2B5EF4-FFF2-40B4-BE49-F238E27FC236}">
              <a16:creationId xmlns:a16="http://schemas.microsoft.com/office/drawing/2014/main" id="{F8790D4C-9E65-4624-9B68-BD80C2A7E4E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03" name="Shape 3">
          <a:extLst>
            <a:ext uri="{FF2B5EF4-FFF2-40B4-BE49-F238E27FC236}">
              <a16:creationId xmlns:a16="http://schemas.microsoft.com/office/drawing/2014/main" id="{CC36809C-491A-4CD0-BCF5-246D10239ED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04" name="Shape 3">
          <a:extLst>
            <a:ext uri="{FF2B5EF4-FFF2-40B4-BE49-F238E27FC236}">
              <a16:creationId xmlns:a16="http://schemas.microsoft.com/office/drawing/2014/main" id="{18435EB5-A152-4984-99A1-0CD6B2135B4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05" name="Shape 3">
          <a:extLst>
            <a:ext uri="{FF2B5EF4-FFF2-40B4-BE49-F238E27FC236}">
              <a16:creationId xmlns:a16="http://schemas.microsoft.com/office/drawing/2014/main" id="{E9FA30EF-62AF-4F1C-8020-578CD2D529D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06" name="Shape 3">
          <a:extLst>
            <a:ext uri="{FF2B5EF4-FFF2-40B4-BE49-F238E27FC236}">
              <a16:creationId xmlns:a16="http://schemas.microsoft.com/office/drawing/2014/main" id="{EC6079C1-9D7E-449A-A84F-B11FE51BD7C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07" name="Shape 3">
          <a:extLst>
            <a:ext uri="{FF2B5EF4-FFF2-40B4-BE49-F238E27FC236}">
              <a16:creationId xmlns:a16="http://schemas.microsoft.com/office/drawing/2014/main" id="{360934E7-4E99-4E38-AEF3-16A3EC45237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08" name="Shape 3">
          <a:extLst>
            <a:ext uri="{FF2B5EF4-FFF2-40B4-BE49-F238E27FC236}">
              <a16:creationId xmlns:a16="http://schemas.microsoft.com/office/drawing/2014/main" id="{44AC7DBC-DC70-44BE-8004-7B51F3A2851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09" name="Shape 3">
          <a:extLst>
            <a:ext uri="{FF2B5EF4-FFF2-40B4-BE49-F238E27FC236}">
              <a16:creationId xmlns:a16="http://schemas.microsoft.com/office/drawing/2014/main" id="{B807EAA2-3EB8-4678-BB1A-4FE1725646A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10" name="Shape 3">
          <a:extLst>
            <a:ext uri="{FF2B5EF4-FFF2-40B4-BE49-F238E27FC236}">
              <a16:creationId xmlns:a16="http://schemas.microsoft.com/office/drawing/2014/main" id="{F1787DD1-89A3-42D3-8077-1AFC70035E8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11" name="Shape 3">
          <a:extLst>
            <a:ext uri="{FF2B5EF4-FFF2-40B4-BE49-F238E27FC236}">
              <a16:creationId xmlns:a16="http://schemas.microsoft.com/office/drawing/2014/main" id="{BA61DBBF-D3AF-4662-89FE-A01B3B65657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12" name="Shape 3">
          <a:extLst>
            <a:ext uri="{FF2B5EF4-FFF2-40B4-BE49-F238E27FC236}">
              <a16:creationId xmlns:a16="http://schemas.microsoft.com/office/drawing/2014/main" id="{36B9B803-B246-4AA7-8DB6-5BFB5C81E21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13" name="Shape 3">
          <a:extLst>
            <a:ext uri="{FF2B5EF4-FFF2-40B4-BE49-F238E27FC236}">
              <a16:creationId xmlns:a16="http://schemas.microsoft.com/office/drawing/2014/main" id="{01DF1720-AC3B-48D5-8E86-F095D27673B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14" name="Shape 3">
          <a:extLst>
            <a:ext uri="{FF2B5EF4-FFF2-40B4-BE49-F238E27FC236}">
              <a16:creationId xmlns:a16="http://schemas.microsoft.com/office/drawing/2014/main" id="{1ABAB61D-63B8-4EDC-9D83-8C1C492225D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15" name="Shape 3">
          <a:extLst>
            <a:ext uri="{FF2B5EF4-FFF2-40B4-BE49-F238E27FC236}">
              <a16:creationId xmlns:a16="http://schemas.microsoft.com/office/drawing/2014/main" id="{51A9864F-5C70-44AD-A3E3-4F68976A7E2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16" name="Shape 3">
          <a:extLst>
            <a:ext uri="{FF2B5EF4-FFF2-40B4-BE49-F238E27FC236}">
              <a16:creationId xmlns:a16="http://schemas.microsoft.com/office/drawing/2014/main" id="{E714C2E0-2E8A-485F-8631-7EFC4C1034C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17" name="Shape 3">
          <a:extLst>
            <a:ext uri="{FF2B5EF4-FFF2-40B4-BE49-F238E27FC236}">
              <a16:creationId xmlns:a16="http://schemas.microsoft.com/office/drawing/2014/main" id="{0B23C6EA-DB51-4F72-9EBB-FDB128C04FA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18" name="Shape 3">
          <a:extLst>
            <a:ext uri="{FF2B5EF4-FFF2-40B4-BE49-F238E27FC236}">
              <a16:creationId xmlns:a16="http://schemas.microsoft.com/office/drawing/2014/main" id="{17B3338C-7D93-4060-9BE7-E8C0358695E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19" name="Shape 3">
          <a:extLst>
            <a:ext uri="{FF2B5EF4-FFF2-40B4-BE49-F238E27FC236}">
              <a16:creationId xmlns:a16="http://schemas.microsoft.com/office/drawing/2014/main" id="{662DBED7-D961-4A56-AD17-6821D948A37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20" name="Shape 3">
          <a:extLst>
            <a:ext uri="{FF2B5EF4-FFF2-40B4-BE49-F238E27FC236}">
              <a16:creationId xmlns:a16="http://schemas.microsoft.com/office/drawing/2014/main" id="{0D189E6A-C4AF-4F50-BF63-0AD9101756C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21" name="Shape 3">
          <a:extLst>
            <a:ext uri="{FF2B5EF4-FFF2-40B4-BE49-F238E27FC236}">
              <a16:creationId xmlns:a16="http://schemas.microsoft.com/office/drawing/2014/main" id="{AC8DEC1A-3125-4B1C-9306-46F83264977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22" name="Shape 3">
          <a:extLst>
            <a:ext uri="{FF2B5EF4-FFF2-40B4-BE49-F238E27FC236}">
              <a16:creationId xmlns:a16="http://schemas.microsoft.com/office/drawing/2014/main" id="{FCA15493-669A-45AB-AC09-D534E67CE3E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23" name="Shape 3">
          <a:extLst>
            <a:ext uri="{FF2B5EF4-FFF2-40B4-BE49-F238E27FC236}">
              <a16:creationId xmlns:a16="http://schemas.microsoft.com/office/drawing/2014/main" id="{89589D19-0CA0-4543-A0B2-17BBCC3CF87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24" name="Shape 3">
          <a:extLst>
            <a:ext uri="{FF2B5EF4-FFF2-40B4-BE49-F238E27FC236}">
              <a16:creationId xmlns:a16="http://schemas.microsoft.com/office/drawing/2014/main" id="{76D40FAE-ABC0-4E16-8A48-CA2A8A4584D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25" name="Shape 3">
          <a:extLst>
            <a:ext uri="{FF2B5EF4-FFF2-40B4-BE49-F238E27FC236}">
              <a16:creationId xmlns:a16="http://schemas.microsoft.com/office/drawing/2014/main" id="{6096595F-6085-463F-AC27-C75EAF015E1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26" name="Shape 3">
          <a:extLst>
            <a:ext uri="{FF2B5EF4-FFF2-40B4-BE49-F238E27FC236}">
              <a16:creationId xmlns:a16="http://schemas.microsoft.com/office/drawing/2014/main" id="{8F13E537-48BE-41C1-80A0-1D5042A901D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27" name="Shape 3">
          <a:extLst>
            <a:ext uri="{FF2B5EF4-FFF2-40B4-BE49-F238E27FC236}">
              <a16:creationId xmlns:a16="http://schemas.microsoft.com/office/drawing/2014/main" id="{C7E68E77-B47B-4EB7-9C30-F50BEE60CE8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28" name="Shape 3">
          <a:extLst>
            <a:ext uri="{FF2B5EF4-FFF2-40B4-BE49-F238E27FC236}">
              <a16:creationId xmlns:a16="http://schemas.microsoft.com/office/drawing/2014/main" id="{70966C87-158B-4165-BF6C-AE3546782CA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29" name="Shape 3">
          <a:extLst>
            <a:ext uri="{FF2B5EF4-FFF2-40B4-BE49-F238E27FC236}">
              <a16:creationId xmlns:a16="http://schemas.microsoft.com/office/drawing/2014/main" id="{2027FA30-227B-462F-A271-66975B000C4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30" name="Shape 3">
          <a:extLst>
            <a:ext uri="{FF2B5EF4-FFF2-40B4-BE49-F238E27FC236}">
              <a16:creationId xmlns:a16="http://schemas.microsoft.com/office/drawing/2014/main" id="{D6CEBC77-80F0-462C-82F8-9E9C6C1B1B4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31" name="Shape 3">
          <a:extLst>
            <a:ext uri="{FF2B5EF4-FFF2-40B4-BE49-F238E27FC236}">
              <a16:creationId xmlns:a16="http://schemas.microsoft.com/office/drawing/2014/main" id="{71CFA788-3823-42AD-BE44-E483B073A28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32" name="Shape 3">
          <a:extLst>
            <a:ext uri="{FF2B5EF4-FFF2-40B4-BE49-F238E27FC236}">
              <a16:creationId xmlns:a16="http://schemas.microsoft.com/office/drawing/2014/main" id="{02B66EB1-6249-49DF-AC11-AA1A6D7F212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103</xdr:row>
      <xdr:rowOff>0</xdr:rowOff>
    </xdr:from>
    <xdr:ext cx="47625" cy="285750"/>
    <xdr:sp macro="" textlink="">
      <xdr:nvSpPr>
        <xdr:cNvPr id="5133" name="Shape 3">
          <a:extLst>
            <a:ext uri="{FF2B5EF4-FFF2-40B4-BE49-F238E27FC236}">
              <a16:creationId xmlns:a16="http://schemas.microsoft.com/office/drawing/2014/main" id="{F338C1E5-7986-4C99-9E85-5D5AB3ABA7C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103</xdr:row>
      <xdr:rowOff>0</xdr:rowOff>
    </xdr:from>
    <xdr:ext cx="47625" cy="285750"/>
    <xdr:sp macro="" textlink="">
      <xdr:nvSpPr>
        <xdr:cNvPr id="5134" name="Shape 3">
          <a:extLst>
            <a:ext uri="{FF2B5EF4-FFF2-40B4-BE49-F238E27FC236}">
              <a16:creationId xmlns:a16="http://schemas.microsoft.com/office/drawing/2014/main" id="{643C2D60-DA31-45B2-A17C-F915B7403883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103</xdr:row>
      <xdr:rowOff>0</xdr:rowOff>
    </xdr:from>
    <xdr:ext cx="47625" cy="285750"/>
    <xdr:sp macro="" textlink="">
      <xdr:nvSpPr>
        <xdr:cNvPr id="5135" name="Shape 3">
          <a:extLst>
            <a:ext uri="{FF2B5EF4-FFF2-40B4-BE49-F238E27FC236}">
              <a16:creationId xmlns:a16="http://schemas.microsoft.com/office/drawing/2014/main" id="{8A2C01F6-3E6E-4080-AEC5-0920CD3E1BEA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36" name="Shape 3">
          <a:extLst>
            <a:ext uri="{FF2B5EF4-FFF2-40B4-BE49-F238E27FC236}">
              <a16:creationId xmlns:a16="http://schemas.microsoft.com/office/drawing/2014/main" id="{E5AF85EC-CE1F-49C3-84FD-2037FAB63B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37" name="Shape 3">
          <a:extLst>
            <a:ext uri="{FF2B5EF4-FFF2-40B4-BE49-F238E27FC236}">
              <a16:creationId xmlns:a16="http://schemas.microsoft.com/office/drawing/2014/main" id="{F1192B7B-9A49-4CC0-A126-0296CAFDAC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38" name="Shape 3">
          <a:extLst>
            <a:ext uri="{FF2B5EF4-FFF2-40B4-BE49-F238E27FC236}">
              <a16:creationId xmlns:a16="http://schemas.microsoft.com/office/drawing/2014/main" id="{C36BB57D-CCEA-4F16-9F44-402D406DA7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39" name="Shape 3">
          <a:extLst>
            <a:ext uri="{FF2B5EF4-FFF2-40B4-BE49-F238E27FC236}">
              <a16:creationId xmlns:a16="http://schemas.microsoft.com/office/drawing/2014/main" id="{3B533DCD-BF12-4AFD-B239-2F011382D4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40" name="Shape 3">
          <a:extLst>
            <a:ext uri="{FF2B5EF4-FFF2-40B4-BE49-F238E27FC236}">
              <a16:creationId xmlns:a16="http://schemas.microsoft.com/office/drawing/2014/main" id="{E6461EDF-2D4B-4AA2-8137-F21155F53E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41" name="Shape 3">
          <a:extLst>
            <a:ext uri="{FF2B5EF4-FFF2-40B4-BE49-F238E27FC236}">
              <a16:creationId xmlns:a16="http://schemas.microsoft.com/office/drawing/2014/main" id="{F26AF29A-98C5-46CC-AB6D-5D74E32FCF1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42" name="Shape 3">
          <a:extLst>
            <a:ext uri="{FF2B5EF4-FFF2-40B4-BE49-F238E27FC236}">
              <a16:creationId xmlns:a16="http://schemas.microsoft.com/office/drawing/2014/main" id="{B06B5731-8B0D-4175-BC09-D1BB55BAFE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43" name="Shape 3">
          <a:extLst>
            <a:ext uri="{FF2B5EF4-FFF2-40B4-BE49-F238E27FC236}">
              <a16:creationId xmlns:a16="http://schemas.microsoft.com/office/drawing/2014/main" id="{535F9652-B95A-4F81-AEB1-92D30AAACE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44" name="Shape 3">
          <a:extLst>
            <a:ext uri="{FF2B5EF4-FFF2-40B4-BE49-F238E27FC236}">
              <a16:creationId xmlns:a16="http://schemas.microsoft.com/office/drawing/2014/main" id="{168AC67E-28E6-49B4-AAFD-7DAB244F62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45" name="Shape 3">
          <a:extLst>
            <a:ext uri="{FF2B5EF4-FFF2-40B4-BE49-F238E27FC236}">
              <a16:creationId xmlns:a16="http://schemas.microsoft.com/office/drawing/2014/main" id="{B0B7DB23-4CD6-4A4D-8084-9D98033279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46" name="Shape 3">
          <a:extLst>
            <a:ext uri="{FF2B5EF4-FFF2-40B4-BE49-F238E27FC236}">
              <a16:creationId xmlns:a16="http://schemas.microsoft.com/office/drawing/2014/main" id="{3786A940-9DFB-408B-80B7-12E08D55DD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47" name="Shape 3">
          <a:extLst>
            <a:ext uri="{FF2B5EF4-FFF2-40B4-BE49-F238E27FC236}">
              <a16:creationId xmlns:a16="http://schemas.microsoft.com/office/drawing/2014/main" id="{3F5E1699-0504-4FB8-A0B5-9264FE2FB5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48" name="Shape 3">
          <a:extLst>
            <a:ext uri="{FF2B5EF4-FFF2-40B4-BE49-F238E27FC236}">
              <a16:creationId xmlns:a16="http://schemas.microsoft.com/office/drawing/2014/main" id="{E6D02B9A-DF3A-43DB-892B-E59EFB7145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49" name="Shape 3">
          <a:extLst>
            <a:ext uri="{FF2B5EF4-FFF2-40B4-BE49-F238E27FC236}">
              <a16:creationId xmlns:a16="http://schemas.microsoft.com/office/drawing/2014/main" id="{903F9B35-F295-473E-BB92-12377C31EA9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50" name="Shape 3">
          <a:extLst>
            <a:ext uri="{FF2B5EF4-FFF2-40B4-BE49-F238E27FC236}">
              <a16:creationId xmlns:a16="http://schemas.microsoft.com/office/drawing/2014/main" id="{E0D56DEA-B9D5-4784-A10B-3FEF246EDA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51" name="Shape 3">
          <a:extLst>
            <a:ext uri="{FF2B5EF4-FFF2-40B4-BE49-F238E27FC236}">
              <a16:creationId xmlns:a16="http://schemas.microsoft.com/office/drawing/2014/main" id="{EDECE6CA-056D-4CA0-9CDF-9670506F78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52" name="Shape 3">
          <a:extLst>
            <a:ext uri="{FF2B5EF4-FFF2-40B4-BE49-F238E27FC236}">
              <a16:creationId xmlns:a16="http://schemas.microsoft.com/office/drawing/2014/main" id="{BCCE0F43-22A6-4577-AB61-C0F28931D58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53" name="Shape 3">
          <a:extLst>
            <a:ext uri="{FF2B5EF4-FFF2-40B4-BE49-F238E27FC236}">
              <a16:creationId xmlns:a16="http://schemas.microsoft.com/office/drawing/2014/main" id="{D56AF1FD-4E4E-4BDF-A3EC-D9391764EC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54" name="Shape 3">
          <a:extLst>
            <a:ext uri="{FF2B5EF4-FFF2-40B4-BE49-F238E27FC236}">
              <a16:creationId xmlns:a16="http://schemas.microsoft.com/office/drawing/2014/main" id="{9E728DEB-1156-4ABC-A5CD-70F385F773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55" name="Shape 3">
          <a:extLst>
            <a:ext uri="{FF2B5EF4-FFF2-40B4-BE49-F238E27FC236}">
              <a16:creationId xmlns:a16="http://schemas.microsoft.com/office/drawing/2014/main" id="{03FF34B2-E709-47C5-A7EA-FDBB15AA15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56" name="Shape 3">
          <a:extLst>
            <a:ext uri="{FF2B5EF4-FFF2-40B4-BE49-F238E27FC236}">
              <a16:creationId xmlns:a16="http://schemas.microsoft.com/office/drawing/2014/main" id="{CF857963-47C7-4E74-8135-B1BA731184F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57" name="Shape 3">
          <a:extLst>
            <a:ext uri="{FF2B5EF4-FFF2-40B4-BE49-F238E27FC236}">
              <a16:creationId xmlns:a16="http://schemas.microsoft.com/office/drawing/2014/main" id="{024D000B-6650-4EF0-9876-ABE2B0CDC53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58" name="Shape 3">
          <a:extLst>
            <a:ext uri="{FF2B5EF4-FFF2-40B4-BE49-F238E27FC236}">
              <a16:creationId xmlns:a16="http://schemas.microsoft.com/office/drawing/2014/main" id="{2418042C-4EEA-436B-9995-EE83B40535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59" name="Shape 3">
          <a:extLst>
            <a:ext uri="{FF2B5EF4-FFF2-40B4-BE49-F238E27FC236}">
              <a16:creationId xmlns:a16="http://schemas.microsoft.com/office/drawing/2014/main" id="{87CDFB11-16C0-4887-B6FC-C2DF4ABD20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60" name="Shape 3">
          <a:extLst>
            <a:ext uri="{FF2B5EF4-FFF2-40B4-BE49-F238E27FC236}">
              <a16:creationId xmlns:a16="http://schemas.microsoft.com/office/drawing/2014/main" id="{55DA50E0-077C-41D2-8C5C-78D440C04F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61" name="Shape 3">
          <a:extLst>
            <a:ext uri="{FF2B5EF4-FFF2-40B4-BE49-F238E27FC236}">
              <a16:creationId xmlns:a16="http://schemas.microsoft.com/office/drawing/2014/main" id="{DAB67C0D-3993-41D5-935C-7676058861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62" name="Shape 3">
          <a:extLst>
            <a:ext uri="{FF2B5EF4-FFF2-40B4-BE49-F238E27FC236}">
              <a16:creationId xmlns:a16="http://schemas.microsoft.com/office/drawing/2014/main" id="{F72FD1F1-0D9C-4C94-94CE-D08E64DBDB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63" name="Shape 3">
          <a:extLst>
            <a:ext uri="{FF2B5EF4-FFF2-40B4-BE49-F238E27FC236}">
              <a16:creationId xmlns:a16="http://schemas.microsoft.com/office/drawing/2014/main" id="{955C62FA-0BA7-4027-A84F-54BEBF833F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64" name="Shape 3">
          <a:extLst>
            <a:ext uri="{FF2B5EF4-FFF2-40B4-BE49-F238E27FC236}">
              <a16:creationId xmlns:a16="http://schemas.microsoft.com/office/drawing/2014/main" id="{972E0323-3D3E-4767-86DB-203E388C48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65" name="Shape 3">
          <a:extLst>
            <a:ext uri="{FF2B5EF4-FFF2-40B4-BE49-F238E27FC236}">
              <a16:creationId xmlns:a16="http://schemas.microsoft.com/office/drawing/2014/main" id="{EF8C721A-AC56-491D-8AF9-4B6DAE3915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66" name="Shape 3">
          <a:extLst>
            <a:ext uri="{FF2B5EF4-FFF2-40B4-BE49-F238E27FC236}">
              <a16:creationId xmlns:a16="http://schemas.microsoft.com/office/drawing/2014/main" id="{F3123B70-9CED-450A-A66F-9900825AE24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67" name="Shape 3">
          <a:extLst>
            <a:ext uri="{FF2B5EF4-FFF2-40B4-BE49-F238E27FC236}">
              <a16:creationId xmlns:a16="http://schemas.microsoft.com/office/drawing/2014/main" id="{AE1AF975-8A31-4389-A627-DC21DFC59C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68" name="Shape 3">
          <a:extLst>
            <a:ext uri="{FF2B5EF4-FFF2-40B4-BE49-F238E27FC236}">
              <a16:creationId xmlns:a16="http://schemas.microsoft.com/office/drawing/2014/main" id="{212B20DE-959E-4017-826B-BCA1C0486A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69" name="Shape 3">
          <a:extLst>
            <a:ext uri="{FF2B5EF4-FFF2-40B4-BE49-F238E27FC236}">
              <a16:creationId xmlns:a16="http://schemas.microsoft.com/office/drawing/2014/main" id="{4654BECB-CF8D-44C2-A11E-4FE0E0D48D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70" name="Shape 3">
          <a:extLst>
            <a:ext uri="{FF2B5EF4-FFF2-40B4-BE49-F238E27FC236}">
              <a16:creationId xmlns:a16="http://schemas.microsoft.com/office/drawing/2014/main" id="{95BE2AB5-EF8C-4851-97E0-72FDA475C8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71" name="Shape 3">
          <a:extLst>
            <a:ext uri="{FF2B5EF4-FFF2-40B4-BE49-F238E27FC236}">
              <a16:creationId xmlns:a16="http://schemas.microsoft.com/office/drawing/2014/main" id="{EAE3B184-6871-4AAF-980A-9434274994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72" name="Shape 3">
          <a:extLst>
            <a:ext uri="{FF2B5EF4-FFF2-40B4-BE49-F238E27FC236}">
              <a16:creationId xmlns:a16="http://schemas.microsoft.com/office/drawing/2014/main" id="{3320497B-D390-4DD1-935F-684C7E27A0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73" name="Shape 3">
          <a:extLst>
            <a:ext uri="{FF2B5EF4-FFF2-40B4-BE49-F238E27FC236}">
              <a16:creationId xmlns:a16="http://schemas.microsoft.com/office/drawing/2014/main" id="{F3F8F359-613D-4DBA-896D-159B46157E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74" name="Shape 3">
          <a:extLst>
            <a:ext uri="{FF2B5EF4-FFF2-40B4-BE49-F238E27FC236}">
              <a16:creationId xmlns:a16="http://schemas.microsoft.com/office/drawing/2014/main" id="{C6548AEA-2EB0-4AD3-9AEF-898A2430FD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75" name="Shape 3">
          <a:extLst>
            <a:ext uri="{FF2B5EF4-FFF2-40B4-BE49-F238E27FC236}">
              <a16:creationId xmlns:a16="http://schemas.microsoft.com/office/drawing/2014/main" id="{BABB0386-E7EC-4A45-B4E9-7C7A4EB7A6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76" name="Shape 3">
          <a:extLst>
            <a:ext uri="{FF2B5EF4-FFF2-40B4-BE49-F238E27FC236}">
              <a16:creationId xmlns:a16="http://schemas.microsoft.com/office/drawing/2014/main" id="{AB9CD058-E31D-453F-B86A-74566AF2E6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77" name="Shape 3">
          <a:extLst>
            <a:ext uri="{FF2B5EF4-FFF2-40B4-BE49-F238E27FC236}">
              <a16:creationId xmlns:a16="http://schemas.microsoft.com/office/drawing/2014/main" id="{FB5691DF-FD49-4924-9021-E3D95223C9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78" name="Shape 3">
          <a:extLst>
            <a:ext uri="{FF2B5EF4-FFF2-40B4-BE49-F238E27FC236}">
              <a16:creationId xmlns:a16="http://schemas.microsoft.com/office/drawing/2014/main" id="{5E812F7B-D08C-4848-86E0-50C2FBE009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79" name="Shape 3">
          <a:extLst>
            <a:ext uri="{FF2B5EF4-FFF2-40B4-BE49-F238E27FC236}">
              <a16:creationId xmlns:a16="http://schemas.microsoft.com/office/drawing/2014/main" id="{B7EDAD81-AA63-4B8F-878D-80C031CC05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80" name="Shape 3">
          <a:extLst>
            <a:ext uri="{FF2B5EF4-FFF2-40B4-BE49-F238E27FC236}">
              <a16:creationId xmlns:a16="http://schemas.microsoft.com/office/drawing/2014/main" id="{81972731-50C4-4766-9395-9AC9CF9E64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81" name="Shape 3">
          <a:extLst>
            <a:ext uri="{FF2B5EF4-FFF2-40B4-BE49-F238E27FC236}">
              <a16:creationId xmlns:a16="http://schemas.microsoft.com/office/drawing/2014/main" id="{B4246821-24A6-47AE-90A6-CCD7FBDC67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82" name="Shape 3">
          <a:extLst>
            <a:ext uri="{FF2B5EF4-FFF2-40B4-BE49-F238E27FC236}">
              <a16:creationId xmlns:a16="http://schemas.microsoft.com/office/drawing/2014/main" id="{EC00835E-6ABA-464D-A424-AA840CB51D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83" name="Shape 3">
          <a:extLst>
            <a:ext uri="{FF2B5EF4-FFF2-40B4-BE49-F238E27FC236}">
              <a16:creationId xmlns:a16="http://schemas.microsoft.com/office/drawing/2014/main" id="{B673A5CD-0ADE-4C63-AAA1-86FDD8234E5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84" name="Shape 3">
          <a:extLst>
            <a:ext uri="{FF2B5EF4-FFF2-40B4-BE49-F238E27FC236}">
              <a16:creationId xmlns:a16="http://schemas.microsoft.com/office/drawing/2014/main" id="{CA8ABED1-EB4A-40D8-845D-173DD4EC7F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85" name="Shape 3">
          <a:extLst>
            <a:ext uri="{FF2B5EF4-FFF2-40B4-BE49-F238E27FC236}">
              <a16:creationId xmlns:a16="http://schemas.microsoft.com/office/drawing/2014/main" id="{74262C73-6154-437C-86DE-86D262225C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86" name="Shape 3">
          <a:extLst>
            <a:ext uri="{FF2B5EF4-FFF2-40B4-BE49-F238E27FC236}">
              <a16:creationId xmlns:a16="http://schemas.microsoft.com/office/drawing/2014/main" id="{E393596B-7CD2-479C-8F17-5CE5BCDB57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87" name="Shape 3">
          <a:extLst>
            <a:ext uri="{FF2B5EF4-FFF2-40B4-BE49-F238E27FC236}">
              <a16:creationId xmlns:a16="http://schemas.microsoft.com/office/drawing/2014/main" id="{B20F1FF9-F218-4664-B954-B1701EC9AA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88" name="Shape 3">
          <a:extLst>
            <a:ext uri="{FF2B5EF4-FFF2-40B4-BE49-F238E27FC236}">
              <a16:creationId xmlns:a16="http://schemas.microsoft.com/office/drawing/2014/main" id="{D6281892-C9DA-4009-8989-1929AF35C8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89" name="Shape 3">
          <a:extLst>
            <a:ext uri="{FF2B5EF4-FFF2-40B4-BE49-F238E27FC236}">
              <a16:creationId xmlns:a16="http://schemas.microsoft.com/office/drawing/2014/main" id="{BC78AFF0-E790-419E-A24C-5E77107B72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90" name="Shape 3">
          <a:extLst>
            <a:ext uri="{FF2B5EF4-FFF2-40B4-BE49-F238E27FC236}">
              <a16:creationId xmlns:a16="http://schemas.microsoft.com/office/drawing/2014/main" id="{9B1F1D37-8B17-47AA-B83A-27CB1D1649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91" name="Shape 3">
          <a:extLst>
            <a:ext uri="{FF2B5EF4-FFF2-40B4-BE49-F238E27FC236}">
              <a16:creationId xmlns:a16="http://schemas.microsoft.com/office/drawing/2014/main" id="{41A500E0-C5BB-4249-BEA4-F4B0689839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92" name="Shape 3">
          <a:extLst>
            <a:ext uri="{FF2B5EF4-FFF2-40B4-BE49-F238E27FC236}">
              <a16:creationId xmlns:a16="http://schemas.microsoft.com/office/drawing/2014/main" id="{AC26D6D6-B248-4389-81E6-DD52C706C9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93" name="Shape 3">
          <a:extLst>
            <a:ext uri="{FF2B5EF4-FFF2-40B4-BE49-F238E27FC236}">
              <a16:creationId xmlns:a16="http://schemas.microsoft.com/office/drawing/2014/main" id="{D6C719D0-E88C-4028-8C4D-47C640C1649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94" name="Shape 3">
          <a:extLst>
            <a:ext uri="{FF2B5EF4-FFF2-40B4-BE49-F238E27FC236}">
              <a16:creationId xmlns:a16="http://schemas.microsoft.com/office/drawing/2014/main" id="{AB2D7A29-5433-4A3B-9B23-1460F6CA39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95" name="Shape 3">
          <a:extLst>
            <a:ext uri="{FF2B5EF4-FFF2-40B4-BE49-F238E27FC236}">
              <a16:creationId xmlns:a16="http://schemas.microsoft.com/office/drawing/2014/main" id="{8D764838-5620-4233-B9AA-F694156264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96" name="Shape 3">
          <a:extLst>
            <a:ext uri="{FF2B5EF4-FFF2-40B4-BE49-F238E27FC236}">
              <a16:creationId xmlns:a16="http://schemas.microsoft.com/office/drawing/2014/main" id="{D957203D-6E72-4D4F-A57A-ACE611E3B6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97" name="Shape 3">
          <a:extLst>
            <a:ext uri="{FF2B5EF4-FFF2-40B4-BE49-F238E27FC236}">
              <a16:creationId xmlns:a16="http://schemas.microsoft.com/office/drawing/2014/main" id="{108ED2B6-2E42-4A10-B445-049A1BB17B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98" name="Shape 3">
          <a:extLst>
            <a:ext uri="{FF2B5EF4-FFF2-40B4-BE49-F238E27FC236}">
              <a16:creationId xmlns:a16="http://schemas.microsoft.com/office/drawing/2014/main" id="{E680AE63-5BDF-4940-A944-6759E329C5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199" name="Shape 3">
          <a:extLst>
            <a:ext uri="{FF2B5EF4-FFF2-40B4-BE49-F238E27FC236}">
              <a16:creationId xmlns:a16="http://schemas.microsoft.com/office/drawing/2014/main" id="{BAB59816-206D-4913-AEBE-D0B15A971B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00" name="Shape 3">
          <a:extLst>
            <a:ext uri="{FF2B5EF4-FFF2-40B4-BE49-F238E27FC236}">
              <a16:creationId xmlns:a16="http://schemas.microsoft.com/office/drawing/2014/main" id="{F90C9982-5797-4DD0-B4D3-3D77E75872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01" name="Shape 3">
          <a:extLst>
            <a:ext uri="{FF2B5EF4-FFF2-40B4-BE49-F238E27FC236}">
              <a16:creationId xmlns:a16="http://schemas.microsoft.com/office/drawing/2014/main" id="{E8E3ECFD-1B3A-41BD-B17C-935D4C887A5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02" name="Shape 3">
          <a:extLst>
            <a:ext uri="{FF2B5EF4-FFF2-40B4-BE49-F238E27FC236}">
              <a16:creationId xmlns:a16="http://schemas.microsoft.com/office/drawing/2014/main" id="{0904D9EC-DED6-49AC-BD19-8448255513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03" name="Shape 3">
          <a:extLst>
            <a:ext uri="{FF2B5EF4-FFF2-40B4-BE49-F238E27FC236}">
              <a16:creationId xmlns:a16="http://schemas.microsoft.com/office/drawing/2014/main" id="{52336920-B149-40DD-A34B-2814A8C65A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04" name="Shape 3">
          <a:extLst>
            <a:ext uri="{FF2B5EF4-FFF2-40B4-BE49-F238E27FC236}">
              <a16:creationId xmlns:a16="http://schemas.microsoft.com/office/drawing/2014/main" id="{669F286D-7442-4677-923E-D7EDEA0355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05" name="Shape 3">
          <a:extLst>
            <a:ext uri="{FF2B5EF4-FFF2-40B4-BE49-F238E27FC236}">
              <a16:creationId xmlns:a16="http://schemas.microsoft.com/office/drawing/2014/main" id="{EF21B83C-8A70-4D7A-B1B7-02679E3A1D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06" name="Shape 3">
          <a:extLst>
            <a:ext uri="{FF2B5EF4-FFF2-40B4-BE49-F238E27FC236}">
              <a16:creationId xmlns:a16="http://schemas.microsoft.com/office/drawing/2014/main" id="{2929BC39-99A0-4CF1-A460-AA5CD27E88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07" name="Shape 3">
          <a:extLst>
            <a:ext uri="{FF2B5EF4-FFF2-40B4-BE49-F238E27FC236}">
              <a16:creationId xmlns:a16="http://schemas.microsoft.com/office/drawing/2014/main" id="{7E075EEE-914A-4DBC-9E41-3071FE48C3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08" name="Shape 3">
          <a:extLst>
            <a:ext uri="{FF2B5EF4-FFF2-40B4-BE49-F238E27FC236}">
              <a16:creationId xmlns:a16="http://schemas.microsoft.com/office/drawing/2014/main" id="{50E6B82E-547F-4209-A955-1D8A534103E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09" name="Shape 3">
          <a:extLst>
            <a:ext uri="{FF2B5EF4-FFF2-40B4-BE49-F238E27FC236}">
              <a16:creationId xmlns:a16="http://schemas.microsoft.com/office/drawing/2014/main" id="{29F60DC4-57DE-4E59-86BD-9FC105FCFA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10" name="Shape 3">
          <a:extLst>
            <a:ext uri="{FF2B5EF4-FFF2-40B4-BE49-F238E27FC236}">
              <a16:creationId xmlns:a16="http://schemas.microsoft.com/office/drawing/2014/main" id="{AE0CAB88-EFE7-40C2-BFC4-85093DD264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11" name="Shape 3">
          <a:extLst>
            <a:ext uri="{FF2B5EF4-FFF2-40B4-BE49-F238E27FC236}">
              <a16:creationId xmlns:a16="http://schemas.microsoft.com/office/drawing/2014/main" id="{B049D555-EBFF-482B-88F3-A401719584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12" name="Shape 3">
          <a:extLst>
            <a:ext uri="{FF2B5EF4-FFF2-40B4-BE49-F238E27FC236}">
              <a16:creationId xmlns:a16="http://schemas.microsoft.com/office/drawing/2014/main" id="{D155317B-4EF3-489A-996A-4DECB2820C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13" name="Shape 3">
          <a:extLst>
            <a:ext uri="{FF2B5EF4-FFF2-40B4-BE49-F238E27FC236}">
              <a16:creationId xmlns:a16="http://schemas.microsoft.com/office/drawing/2014/main" id="{97DF4A34-C2A1-44D2-BED7-FA75B7C98EF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14" name="Shape 3">
          <a:extLst>
            <a:ext uri="{FF2B5EF4-FFF2-40B4-BE49-F238E27FC236}">
              <a16:creationId xmlns:a16="http://schemas.microsoft.com/office/drawing/2014/main" id="{CA3C3284-DEAF-4AC3-9215-97449132AA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15" name="Shape 3">
          <a:extLst>
            <a:ext uri="{FF2B5EF4-FFF2-40B4-BE49-F238E27FC236}">
              <a16:creationId xmlns:a16="http://schemas.microsoft.com/office/drawing/2014/main" id="{286327E2-9E72-42B4-BD69-2A034D5ACD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16" name="Shape 3">
          <a:extLst>
            <a:ext uri="{FF2B5EF4-FFF2-40B4-BE49-F238E27FC236}">
              <a16:creationId xmlns:a16="http://schemas.microsoft.com/office/drawing/2014/main" id="{461B2F81-7A48-434E-96F7-28E7559996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17" name="Shape 3">
          <a:extLst>
            <a:ext uri="{FF2B5EF4-FFF2-40B4-BE49-F238E27FC236}">
              <a16:creationId xmlns:a16="http://schemas.microsoft.com/office/drawing/2014/main" id="{D83AC023-9099-4DBB-8566-C72B4BF768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18" name="Shape 3">
          <a:extLst>
            <a:ext uri="{FF2B5EF4-FFF2-40B4-BE49-F238E27FC236}">
              <a16:creationId xmlns:a16="http://schemas.microsoft.com/office/drawing/2014/main" id="{5940BB29-5389-4EC1-89FA-1086E3F425E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19" name="Shape 3">
          <a:extLst>
            <a:ext uri="{FF2B5EF4-FFF2-40B4-BE49-F238E27FC236}">
              <a16:creationId xmlns:a16="http://schemas.microsoft.com/office/drawing/2014/main" id="{30EAACDC-3F9F-4D70-8EF5-DBC3907C6D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20" name="Shape 3">
          <a:extLst>
            <a:ext uri="{FF2B5EF4-FFF2-40B4-BE49-F238E27FC236}">
              <a16:creationId xmlns:a16="http://schemas.microsoft.com/office/drawing/2014/main" id="{C572E12A-9ECF-43C8-80F2-D2A4D6C6BE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21" name="Shape 3">
          <a:extLst>
            <a:ext uri="{FF2B5EF4-FFF2-40B4-BE49-F238E27FC236}">
              <a16:creationId xmlns:a16="http://schemas.microsoft.com/office/drawing/2014/main" id="{C295FDA7-0B84-4A49-91F7-0EBC56CA066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103</xdr:row>
      <xdr:rowOff>0</xdr:rowOff>
    </xdr:from>
    <xdr:ext cx="47625" cy="285750"/>
    <xdr:sp macro="" textlink="">
      <xdr:nvSpPr>
        <xdr:cNvPr id="5222" name="Shape 3">
          <a:extLst>
            <a:ext uri="{FF2B5EF4-FFF2-40B4-BE49-F238E27FC236}">
              <a16:creationId xmlns:a16="http://schemas.microsoft.com/office/drawing/2014/main" id="{87DC7525-5036-4D14-86FD-A8C2639BE897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103</xdr:row>
      <xdr:rowOff>0</xdr:rowOff>
    </xdr:from>
    <xdr:ext cx="47625" cy="285750"/>
    <xdr:sp macro="" textlink="">
      <xdr:nvSpPr>
        <xdr:cNvPr id="5223" name="Shape 3">
          <a:extLst>
            <a:ext uri="{FF2B5EF4-FFF2-40B4-BE49-F238E27FC236}">
              <a16:creationId xmlns:a16="http://schemas.microsoft.com/office/drawing/2014/main" id="{CC6E843C-0773-4FD1-9786-6C6EDD227BC2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24" name="Shape 3">
          <a:extLst>
            <a:ext uri="{FF2B5EF4-FFF2-40B4-BE49-F238E27FC236}">
              <a16:creationId xmlns:a16="http://schemas.microsoft.com/office/drawing/2014/main" id="{67AC9057-01CB-4FC8-AB75-9270D98908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25" name="Shape 3">
          <a:extLst>
            <a:ext uri="{FF2B5EF4-FFF2-40B4-BE49-F238E27FC236}">
              <a16:creationId xmlns:a16="http://schemas.microsoft.com/office/drawing/2014/main" id="{5A10194F-64BA-4AD0-B5F3-29DBCD94FA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26" name="Shape 3">
          <a:extLst>
            <a:ext uri="{FF2B5EF4-FFF2-40B4-BE49-F238E27FC236}">
              <a16:creationId xmlns:a16="http://schemas.microsoft.com/office/drawing/2014/main" id="{54F89270-5925-4890-B044-779C3B06C82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27" name="Shape 3">
          <a:extLst>
            <a:ext uri="{FF2B5EF4-FFF2-40B4-BE49-F238E27FC236}">
              <a16:creationId xmlns:a16="http://schemas.microsoft.com/office/drawing/2014/main" id="{0E801014-367A-4EA6-84F3-4EBA026A46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28" name="Shape 3">
          <a:extLst>
            <a:ext uri="{FF2B5EF4-FFF2-40B4-BE49-F238E27FC236}">
              <a16:creationId xmlns:a16="http://schemas.microsoft.com/office/drawing/2014/main" id="{0EB1829B-1C8C-4F22-ACBF-81CBB57EB7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29" name="Shape 3">
          <a:extLst>
            <a:ext uri="{FF2B5EF4-FFF2-40B4-BE49-F238E27FC236}">
              <a16:creationId xmlns:a16="http://schemas.microsoft.com/office/drawing/2014/main" id="{405E5951-2158-4053-AE0F-50C7748DA6A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30" name="Shape 3">
          <a:extLst>
            <a:ext uri="{FF2B5EF4-FFF2-40B4-BE49-F238E27FC236}">
              <a16:creationId xmlns:a16="http://schemas.microsoft.com/office/drawing/2014/main" id="{3D649E0E-5F5D-4C87-9571-2746C4CA15F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31" name="Shape 3">
          <a:extLst>
            <a:ext uri="{FF2B5EF4-FFF2-40B4-BE49-F238E27FC236}">
              <a16:creationId xmlns:a16="http://schemas.microsoft.com/office/drawing/2014/main" id="{8086D063-6EAA-44FB-9EB2-6FD5643346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32" name="Shape 3">
          <a:extLst>
            <a:ext uri="{FF2B5EF4-FFF2-40B4-BE49-F238E27FC236}">
              <a16:creationId xmlns:a16="http://schemas.microsoft.com/office/drawing/2014/main" id="{55F536B4-E35E-4BBA-B5C9-22A782EF5B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33" name="Shape 3">
          <a:extLst>
            <a:ext uri="{FF2B5EF4-FFF2-40B4-BE49-F238E27FC236}">
              <a16:creationId xmlns:a16="http://schemas.microsoft.com/office/drawing/2014/main" id="{823F6B6B-F6EC-440C-93C0-EF2D312C49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34" name="Shape 3">
          <a:extLst>
            <a:ext uri="{FF2B5EF4-FFF2-40B4-BE49-F238E27FC236}">
              <a16:creationId xmlns:a16="http://schemas.microsoft.com/office/drawing/2014/main" id="{7A64A0B6-3BCC-4089-8B7F-B3918FA560E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35" name="Shape 3">
          <a:extLst>
            <a:ext uri="{FF2B5EF4-FFF2-40B4-BE49-F238E27FC236}">
              <a16:creationId xmlns:a16="http://schemas.microsoft.com/office/drawing/2014/main" id="{198A62AF-7534-4E57-AF41-B3F4D0FBBD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36" name="Shape 3">
          <a:extLst>
            <a:ext uri="{FF2B5EF4-FFF2-40B4-BE49-F238E27FC236}">
              <a16:creationId xmlns:a16="http://schemas.microsoft.com/office/drawing/2014/main" id="{99CC629A-4EED-40D9-9FD3-DDA8EF05BE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37" name="Shape 3">
          <a:extLst>
            <a:ext uri="{FF2B5EF4-FFF2-40B4-BE49-F238E27FC236}">
              <a16:creationId xmlns:a16="http://schemas.microsoft.com/office/drawing/2014/main" id="{C79E70B2-682F-4C34-BC4E-C86BB05BC1F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38" name="Shape 3">
          <a:extLst>
            <a:ext uri="{FF2B5EF4-FFF2-40B4-BE49-F238E27FC236}">
              <a16:creationId xmlns:a16="http://schemas.microsoft.com/office/drawing/2014/main" id="{17931A98-FDF9-47ED-8D4E-D84CB546AD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39" name="Shape 3">
          <a:extLst>
            <a:ext uri="{FF2B5EF4-FFF2-40B4-BE49-F238E27FC236}">
              <a16:creationId xmlns:a16="http://schemas.microsoft.com/office/drawing/2014/main" id="{C2070F9C-0F77-44F4-937D-5C7E84F3D5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40" name="Shape 3">
          <a:extLst>
            <a:ext uri="{FF2B5EF4-FFF2-40B4-BE49-F238E27FC236}">
              <a16:creationId xmlns:a16="http://schemas.microsoft.com/office/drawing/2014/main" id="{90596DCD-4671-436D-A757-019E0CE119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41" name="Shape 3">
          <a:extLst>
            <a:ext uri="{FF2B5EF4-FFF2-40B4-BE49-F238E27FC236}">
              <a16:creationId xmlns:a16="http://schemas.microsoft.com/office/drawing/2014/main" id="{269FDE64-AACA-4175-8D65-67062F550E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42" name="Shape 3">
          <a:extLst>
            <a:ext uri="{FF2B5EF4-FFF2-40B4-BE49-F238E27FC236}">
              <a16:creationId xmlns:a16="http://schemas.microsoft.com/office/drawing/2014/main" id="{B79F1E1B-898C-4F32-B638-4752A778D9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43" name="Shape 3">
          <a:extLst>
            <a:ext uri="{FF2B5EF4-FFF2-40B4-BE49-F238E27FC236}">
              <a16:creationId xmlns:a16="http://schemas.microsoft.com/office/drawing/2014/main" id="{FFF7B137-9D70-4CA1-B3B5-CCE08B6F05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44" name="Shape 3">
          <a:extLst>
            <a:ext uri="{FF2B5EF4-FFF2-40B4-BE49-F238E27FC236}">
              <a16:creationId xmlns:a16="http://schemas.microsoft.com/office/drawing/2014/main" id="{216BA6E3-CE07-42A2-8B32-4675E1C8A5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45" name="Shape 3">
          <a:extLst>
            <a:ext uri="{FF2B5EF4-FFF2-40B4-BE49-F238E27FC236}">
              <a16:creationId xmlns:a16="http://schemas.microsoft.com/office/drawing/2014/main" id="{8219B680-582B-4B1C-A8AA-0C1B4DF618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46" name="Shape 3">
          <a:extLst>
            <a:ext uri="{FF2B5EF4-FFF2-40B4-BE49-F238E27FC236}">
              <a16:creationId xmlns:a16="http://schemas.microsoft.com/office/drawing/2014/main" id="{DABB6CF8-E771-4784-8652-5608F7B225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47" name="Shape 3">
          <a:extLst>
            <a:ext uri="{FF2B5EF4-FFF2-40B4-BE49-F238E27FC236}">
              <a16:creationId xmlns:a16="http://schemas.microsoft.com/office/drawing/2014/main" id="{37859621-DA15-4E3F-9A4E-0C33B72DF2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48" name="Shape 3">
          <a:extLst>
            <a:ext uri="{FF2B5EF4-FFF2-40B4-BE49-F238E27FC236}">
              <a16:creationId xmlns:a16="http://schemas.microsoft.com/office/drawing/2014/main" id="{A6E11532-16AC-48ED-B7C1-C23CB3D8A1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49" name="Shape 3">
          <a:extLst>
            <a:ext uri="{FF2B5EF4-FFF2-40B4-BE49-F238E27FC236}">
              <a16:creationId xmlns:a16="http://schemas.microsoft.com/office/drawing/2014/main" id="{AE7EF035-5FF9-435B-8583-6A450A11119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50" name="Shape 3">
          <a:extLst>
            <a:ext uri="{FF2B5EF4-FFF2-40B4-BE49-F238E27FC236}">
              <a16:creationId xmlns:a16="http://schemas.microsoft.com/office/drawing/2014/main" id="{F65265D8-6FD0-4094-B420-803F8458C1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51" name="Shape 3">
          <a:extLst>
            <a:ext uri="{FF2B5EF4-FFF2-40B4-BE49-F238E27FC236}">
              <a16:creationId xmlns:a16="http://schemas.microsoft.com/office/drawing/2014/main" id="{FE73F3D3-93AA-402B-B4D5-EE291F5B1B9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52" name="Shape 3">
          <a:extLst>
            <a:ext uri="{FF2B5EF4-FFF2-40B4-BE49-F238E27FC236}">
              <a16:creationId xmlns:a16="http://schemas.microsoft.com/office/drawing/2014/main" id="{602643B3-3BEF-4097-B2FF-20578A79B5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53" name="Shape 3">
          <a:extLst>
            <a:ext uri="{FF2B5EF4-FFF2-40B4-BE49-F238E27FC236}">
              <a16:creationId xmlns:a16="http://schemas.microsoft.com/office/drawing/2014/main" id="{949859FD-5728-4A7C-ABD4-1A7FAD462E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54" name="Shape 3">
          <a:extLst>
            <a:ext uri="{FF2B5EF4-FFF2-40B4-BE49-F238E27FC236}">
              <a16:creationId xmlns:a16="http://schemas.microsoft.com/office/drawing/2014/main" id="{40F26033-D7CE-48A7-AD12-C33B0F4CF5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55" name="Shape 3">
          <a:extLst>
            <a:ext uri="{FF2B5EF4-FFF2-40B4-BE49-F238E27FC236}">
              <a16:creationId xmlns:a16="http://schemas.microsoft.com/office/drawing/2014/main" id="{2BB316A9-DF34-4CF0-B801-C61B1A76A3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56" name="Shape 3">
          <a:extLst>
            <a:ext uri="{FF2B5EF4-FFF2-40B4-BE49-F238E27FC236}">
              <a16:creationId xmlns:a16="http://schemas.microsoft.com/office/drawing/2014/main" id="{009D421E-7417-4AD7-9673-5C28AF2B30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57" name="Shape 3">
          <a:extLst>
            <a:ext uri="{FF2B5EF4-FFF2-40B4-BE49-F238E27FC236}">
              <a16:creationId xmlns:a16="http://schemas.microsoft.com/office/drawing/2014/main" id="{80554CB3-56F2-4CEA-9C70-6D2A3D88B9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58" name="Shape 3">
          <a:extLst>
            <a:ext uri="{FF2B5EF4-FFF2-40B4-BE49-F238E27FC236}">
              <a16:creationId xmlns:a16="http://schemas.microsoft.com/office/drawing/2014/main" id="{951AF501-ECA5-4F46-A16B-04A1F88EB8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59" name="Shape 3">
          <a:extLst>
            <a:ext uri="{FF2B5EF4-FFF2-40B4-BE49-F238E27FC236}">
              <a16:creationId xmlns:a16="http://schemas.microsoft.com/office/drawing/2014/main" id="{4DD5535C-D6EE-4E35-9539-D3DC70DA67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60" name="Shape 3">
          <a:extLst>
            <a:ext uri="{FF2B5EF4-FFF2-40B4-BE49-F238E27FC236}">
              <a16:creationId xmlns:a16="http://schemas.microsoft.com/office/drawing/2014/main" id="{66DC5466-C0DE-4367-B65C-4CD521A274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61" name="Shape 3">
          <a:extLst>
            <a:ext uri="{FF2B5EF4-FFF2-40B4-BE49-F238E27FC236}">
              <a16:creationId xmlns:a16="http://schemas.microsoft.com/office/drawing/2014/main" id="{307CBAB2-0215-4ECD-90FA-504F941598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62" name="Shape 3">
          <a:extLst>
            <a:ext uri="{FF2B5EF4-FFF2-40B4-BE49-F238E27FC236}">
              <a16:creationId xmlns:a16="http://schemas.microsoft.com/office/drawing/2014/main" id="{4E2B40D6-C54F-4A99-8563-6305B205DB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63" name="Shape 3">
          <a:extLst>
            <a:ext uri="{FF2B5EF4-FFF2-40B4-BE49-F238E27FC236}">
              <a16:creationId xmlns:a16="http://schemas.microsoft.com/office/drawing/2014/main" id="{636B148B-6963-4C5D-B587-7702791EED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64" name="Shape 3">
          <a:extLst>
            <a:ext uri="{FF2B5EF4-FFF2-40B4-BE49-F238E27FC236}">
              <a16:creationId xmlns:a16="http://schemas.microsoft.com/office/drawing/2014/main" id="{0C2FE35B-83EE-4B03-8EA1-6D96C7298C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65" name="Shape 3">
          <a:extLst>
            <a:ext uri="{FF2B5EF4-FFF2-40B4-BE49-F238E27FC236}">
              <a16:creationId xmlns:a16="http://schemas.microsoft.com/office/drawing/2014/main" id="{10BC4682-59EF-4DED-B04D-7AF6826119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66" name="Shape 3">
          <a:extLst>
            <a:ext uri="{FF2B5EF4-FFF2-40B4-BE49-F238E27FC236}">
              <a16:creationId xmlns:a16="http://schemas.microsoft.com/office/drawing/2014/main" id="{424CEAB1-324A-4FA5-8F57-549399F9C5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67" name="Shape 3">
          <a:extLst>
            <a:ext uri="{FF2B5EF4-FFF2-40B4-BE49-F238E27FC236}">
              <a16:creationId xmlns:a16="http://schemas.microsoft.com/office/drawing/2014/main" id="{BD77ACCE-474A-4533-88F4-51E2E99EDBC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68" name="Shape 3">
          <a:extLst>
            <a:ext uri="{FF2B5EF4-FFF2-40B4-BE49-F238E27FC236}">
              <a16:creationId xmlns:a16="http://schemas.microsoft.com/office/drawing/2014/main" id="{AF7EF3A6-D01E-4DF1-8A20-5C40552C24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69" name="Shape 3">
          <a:extLst>
            <a:ext uri="{FF2B5EF4-FFF2-40B4-BE49-F238E27FC236}">
              <a16:creationId xmlns:a16="http://schemas.microsoft.com/office/drawing/2014/main" id="{95CB9645-BDE4-4E1C-AABB-D475722B44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70" name="Shape 3">
          <a:extLst>
            <a:ext uri="{FF2B5EF4-FFF2-40B4-BE49-F238E27FC236}">
              <a16:creationId xmlns:a16="http://schemas.microsoft.com/office/drawing/2014/main" id="{E2302AEA-DC60-443C-9E65-4650B89B8F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71" name="Shape 3">
          <a:extLst>
            <a:ext uri="{FF2B5EF4-FFF2-40B4-BE49-F238E27FC236}">
              <a16:creationId xmlns:a16="http://schemas.microsoft.com/office/drawing/2014/main" id="{0723BA4F-E7E4-4079-9C99-2A087425D88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72" name="Shape 3">
          <a:extLst>
            <a:ext uri="{FF2B5EF4-FFF2-40B4-BE49-F238E27FC236}">
              <a16:creationId xmlns:a16="http://schemas.microsoft.com/office/drawing/2014/main" id="{3FE5D403-B75F-42FD-ABF2-34AF3342B8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73" name="Shape 3">
          <a:extLst>
            <a:ext uri="{FF2B5EF4-FFF2-40B4-BE49-F238E27FC236}">
              <a16:creationId xmlns:a16="http://schemas.microsoft.com/office/drawing/2014/main" id="{77444CEE-FCCD-41D6-AD5E-2BEA062D90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74" name="Shape 3">
          <a:extLst>
            <a:ext uri="{FF2B5EF4-FFF2-40B4-BE49-F238E27FC236}">
              <a16:creationId xmlns:a16="http://schemas.microsoft.com/office/drawing/2014/main" id="{9909BCC8-D405-453B-BD99-37D776310C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75" name="Shape 3">
          <a:extLst>
            <a:ext uri="{FF2B5EF4-FFF2-40B4-BE49-F238E27FC236}">
              <a16:creationId xmlns:a16="http://schemas.microsoft.com/office/drawing/2014/main" id="{4BB4386E-F5BD-4AC7-89C1-3A2E01413F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76" name="Shape 3">
          <a:extLst>
            <a:ext uri="{FF2B5EF4-FFF2-40B4-BE49-F238E27FC236}">
              <a16:creationId xmlns:a16="http://schemas.microsoft.com/office/drawing/2014/main" id="{3BE3E24A-2D5E-4462-9D4B-E2AF32E713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77" name="Shape 3">
          <a:extLst>
            <a:ext uri="{FF2B5EF4-FFF2-40B4-BE49-F238E27FC236}">
              <a16:creationId xmlns:a16="http://schemas.microsoft.com/office/drawing/2014/main" id="{4685B211-BA4D-48C0-ACAD-4B747721D0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78" name="Shape 3">
          <a:extLst>
            <a:ext uri="{FF2B5EF4-FFF2-40B4-BE49-F238E27FC236}">
              <a16:creationId xmlns:a16="http://schemas.microsoft.com/office/drawing/2014/main" id="{146F3A96-D368-454D-9B13-E28229F396D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79" name="Shape 3">
          <a:extLst>
            <a:ext uri="{FF2B5EF4-FFF2-40B4-BE49-F238E27FC236}">
              <a16:creationId xmlns:a16="http://schemas.microsoft.com/office/drawing/2014/main" id="{273857E9-E272-4880-95B9-D435DFE2D2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80" name="Shape 3">
          <a:extLst>
            <a:ext uri="{FF2B5EF4-FFF2-40B4-BE49-F238E27FC236}">
              <a16:creationId xmlns:a16="http://schemas.microsoft.com/office/drawing/2014/main" id="{47BC5952-4A23-4FC4-9526-327AD34479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81" name="Shape 3">
          <a:extLst>
            <a:ext uri="{FF2B5EF4-FFF2-40B4-BE49-F238E27FC236}">
              <a16:creationId xmlns:a16="http://schemas.microsoft.com/office/drawing/2014/main" id="{423FE363-414A-4823-A89B-3FCC422599C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82" name="Shape 3">
          <a:extLst>
            <a:ext uri="{FF2B5EF4-FFF2-40B4-BE49-F238E27FC236}">
              <a16:creationId xmlns:a16="http://schemas.microsoft.com/office/drawing/2014/main" id="{CFFDBAA8-497F-4F9D-BAF8-62903B862B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83" name="Shape 3">
          <a:extLst>
            <a:ext uri="{FF2B5EF4-FFF2-40B4-BE49-F238E27FC236}">
              <a16:creationId xmlns:a16="http://schemas.microsoft.com/office/drawing/2014/main" id="{A2C531ED-36AB-49A9-B00B-C607D2392E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84" name="Shape 3">
          <a:extLst>
            <a:ext uri="{FF2B5EF4-FFF2-40B4-BE49-F238E27FC236}">
              <a16:creationId xmlns:a16="http://schemas.microsoft.com/office/drawing/2014/main" id="{779A818A-52A9-4659-B84D-5AE1BDABE2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85" name="Shape 3">
          <a:extLst>
            <a:ext uri="{FF2B5EF4-FFF2-40B4-BE49-F238E27FC236}">
              <a16:creationId xmlns:a16="http://schemas.microsoft.com/office/drawing/2014/main" id="{96276360-C16D-44EE-84E5-5AC1F887B2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86" name="Shape 3">
          <a:extLst>
            <a:ext uri="{FF2B5EF4-FFF2-40B4-BE49-F238E27FC236}">
              <a16:creationId xmlns:a16="http://schemas.microsoft.com/office/drawing/2014/main" id="{7CF452FB-B7EC-4B47-BC5D-0EF9277750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87" name="Shape 3">
          <a:extLst>
            <a:ext uri="{FF2B5EF4-FFF2-40B4-BE49-F238E27FC236}">
              <a16:creationId xmlns:a16="http://schemas.microsoft.com/office/drawing/2014/main" id="{3B763355-431D-41B4-B9B7-2056A20C20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88" name="Shape 3">
          <a:extLst>
            <a:ext uri="{FF2B5EF4-FFF2-40B4-BE49-F238E27FC236}">
              <a16:creationId xmlns:a16="http://schemas.microsoft.com/office/drawing/2014/main" id="{28C32633-7481-459F-9415-FA61372EE6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89" name="Shape 3">
          <a:extLst>
            <a:ext uri="{FF2B5EF4-FFF2-40B4-BE49-F238E27FC236}">
              <a16:creationId xmlns:a16="http://schemas.microsoft.com/office/drawing/2014/main" id="{8AC611C7-8283-415A-AF28-E9DC9C6608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90" name="Shape 3">
          <a:extLst>
            <a:ext uri="{FF2B5EF4-FFF2-40B4-BE49-F238E27FC236}">
              <a16:creationId xmlns:a16="http://schemas.microsoft.com/office/drawing/2014/main" id="{2EF378B4-3893-4068-B068-3D58D0E5F0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91" name="Shape 3">
          <a:extLst>
            <a:ext uri="{FF2B5EF4-FFF2-40B4-BE49-F238E27FC236}">
              <a16:creationId xmlns:a16="http://schemas.microsoft.com/office/drawing/2014/main" id="{3E1D00E5-02F3-4804-84B3-7671F458D3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92" name="Shape 3">
          <a:extLst>
            <a:ext uri="{FF2B5EF4-FFF2-40B4-BE49-F238E27FC236}">
              <a16:creationId xmlns:a16="http://schemas.microsoft.com/office/drawing/2014/main" id="{904F6934-6F97-446C-96DB-D0280C6EF9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93" name="Shape 3">
          <a:extLst>
            <a:ext uri="{FF2B5EF4-FFF2-40B4-BE49-F238E27FC236}">
              <a16:creationId xmlns:a16="http://schemas.microsoft.com/office/drawing/2014/main" id="{72E6AD1D-8821-4A00-A4DE-73B0ACBA37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94" name="Shape 3">
          <a:extLst>
            <a:ext uri="{FF2B5EF4-FFF2-40B4-BE49-F238E27FC236}">
              <a16:creationId xmlns:a16="http://schemas.microsoft.com/office/drawing/2014/main" id="{A430B33C-8468-496B-A2D5-FFFDB9CB49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95" name="Shape 3">
          <a:extLst>
            <a:ext uri="{FF2B5EF4-FFF2-40B4-BE49-F238E27FC236}">
              <a16:creationId xmlns:a16="http://schemas.microsoft.com/office/drawing/2014/main" id="{DC068C85-92B1-45F9-84F3-3477BBFEEE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96" name="Shape 3">
          <a:extLst>
            <a:ext uri="{FF2B5EF4-FFF2-40B4-BE49-F238E27FC236}">
              <a16:creationId xmlns:a16="http://schemas.microsoft.com/office/drawing/2014/main" id="{1F30C294-DDAD-4F14-96BB-2B238EE1E1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97" name="Shape 3">
          <a:extLst>
            <a:ext uri="{FF2B5EF4-FFF2-40B4-BE49-F238E27FC236}">
              <a16:creationId xmlns:a16="http://schemas.microsoft.com/office/drawing/2014/main" id="{DEDCEAD3-89E9-4560-A5CD-1A6327B338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98" name="Shape 3">
          <a:extLst>
            <a:ext uri="{FF2B5EF4-FFF2-40B4-BE49-F238E27FC236}">
              <a16:creationId xmlns:a16="http://schemas.microsoft.com/office/drawing/2014/main" id="{BCB5EE23-0882-4DF8-B941-22D59683188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299" name="Shape 3">
          <a:extLst>
            <a:ext uri="{FF2B5EF4-FFF2-40B4-BE49-F238E27FC236}">
              <a16:creationId xmlns:a16="http://schemas.microsoft.com/office/drawing/2014/main" id="{DDD9BA8E-A230-4346-B2AE-1A05B83FC02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00" name="Shape 3">
          <a:extLst>
            <a:ext uri="{FF2B5EF4-FFF2-40B4-BE49-F238E27FC236}">
              <a16:creationId xmlns:a16="http://schemas.microsoft.com/office/drawing/2014/main" id="{87C6E50A-3701-4290-8382-78356135940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01" name="Shape 3">
          <a:extLst>
            <a:ext uri="{FF2B5EF4-FFF2-40B4-BE49-F238E27FC236}">
              <a16:creationId xmlns:a16="http://schemas.microsoft.com/office/drawing/2014/main" id="{E39A5726-63B4-419B-850F-A34824656F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02" name="Shape 3">
          <a:extLst>
            <a:ext uri="{FF2B5EF4-FFF2-40B4-BE49-F238E27FC236}">
              <a16:creationId xmlns:a16="http://schemas.microsoft.com/office/drawing/2014/main" id="{B298FE66-6E5D-46A7-8F6D-E30D3FA9CC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03" name="Shape 3">
          <a:extLst>
            <a:ext uri="{FF2B5EF4-FFF2-40B4-BE49-F238E27FC236}">
              <a16:creationId xmlns:a16="http://schemas.microsoft.com/office/drawing/2014/main" id="{FFD9E99F-9484-4B33-A3A6-7BEDA1CDD56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04" name="Shape 3">
          <a:extLst>
            <a:ext uri="{FF2B5EF4-FFF2-40B4-BE49-F238E27FC236}">
              <a16:creationId xmlns:a16="http://schemas.microsoft.com/office/drawing/2014/main" id="{6853BCB7-13C0-4D56-98F6-64FFDD87D0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05" name="Shape 3">
          <a:extLst>
            <a:ext uri="{FF2B5EF4-FFF2-40B4-BE49-F238E27FC236}">
              <a16:creationId xmlns:a16="http://schemas.microsoft.com/office/drawing/2014/main" id="{9B4162FB-A5C4-415A-AEA8-66A3EC8F3A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06" name="Shape 3">
          <a:extLst>
            <a:ext uri="{FF2B5EF4-FFF2-40B4-BE49-F238E27FC236}">
              <a16:creationId xmlns:a16="http://schemas.microsoft.com/office/drawing/2014/main" id="{CFF899C4-3232-4F7F-8127-80A451E3FB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07" name="Shape 3">
          <a:extLst>
            <a:ext uri="{FF2B5EF4-FFF2-40B4-BE49-F238E27FC236}">
              <a16:creationId xmlns:a16="http://schemas.microsoft.com/office/drawing/2014/main" id="{9586F92B-14E2-4F47-A4A4-85E02F36A4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08" name="Shape 3">
          <a:extLst>
            <a:ext uri="{FF2B5EF4-FFF2-40B4-BE49-F238E27FC236}">
              <a16:creationId xmlns:a16="http://schemas.microsoft.com/office/drawing/2014/main" id="{BA1CA00C-1044-4E38-87F9-E8B8457693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09" name="Shape 3">
          <a:extLst>
            <a:ext uri="{FF2B5EF4-FFF2-40B4-BE49-F238E27FC236}">
              <a16:creationId xmlns:a16="http://schemas.microsoft.com/office/drawing/2014/main" id="{B618B49D-65C0-4420-9A42-2EB8F1E8DD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103</xdr:row>
      <xdr:rowOff>0</xdr:rowOff>
    </xdr:from>
    <xdr:ext cx="47625" cy="285750"/>
    <xdr:sp macro="" textlink="">
      <xdr:nvSpPr>
        <xdr:cNvPr id="5310" name="Shape 3">
          <a:extLst>
            <a:ext uri="{FF2B5EF4-FFF2-40B4-BE49-F238E27FC236}">
              <a16:creationId xmlns:a16="http://schemas.microsoft.com/office/drawing/2014/main" id="{72A6B780-E830-4371-A1BC-8AD3528B7DB0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103</xdr:row>
      <xdr:rowOff>0</xdr:rowOff>
    </xdr:from>
    <xdr:ext cx="47625" cy="285750"/>
    <xdr:sp macro="" textlink="">
      <xdr:nvSpPr>
        <xdr:cNvPr id="5311" name="Shape 3">
          <a:extLst>
            <a:ext uri="{FF2B5EF4-FFF2-40B4-BE49-F238E27FC236}">
              <a16:creationId xmlns:a16="http://schemas.microsoft.com/office/drawing/2014/main" id="{CF1AC62F-10EC-4362-BC50-6DA9DCA9E4EF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12" name="Shape 3">
          <a:extLst>
            <a:ext uri="{FF2B5EF4-FFF2-40B4-BE49-F238E27FC236}">
              <a16:creationId xmlns:a16="http://schemas.microsoft.com/office/drawing/2014/main" id="{9EE86085-8AFE-42EF-BA0D-A92D6C4CE2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13" name="Shape 3">
          <a:extLst>
            <a:ext uri="{FF2B5EF4-FFF2-40B4-BE49-F238E27FC236}">
              <a16:creationId xmlns:a16="http://schemas.microsoft.com/office/drawing/2014/main" id="{B4CABDED-A778-4482-AF5E-6806753A46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14" name="Shape 3">
          <a:extLst>
            <a:ext uri="{FF2B5EF4-FFF2-40B4-BE49-F238E27FC236}">
              <a16:creationId xmlns:a16="http://schemas.microsoft.com/office/drawing/2014/main" id="{B79F5589-3BF9-4A19-AC13-7690E1BCD0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15" name="Shape 3">
          <a:extLst>
            <a:ext uri="{FF2B5EF4-FFF2-40B4-BE49-F238E27FC236}">
              <a16:creationId xmlns:a16="http://schemas.microsoft.com/office/drawing/2014/main" id="{23AABDA9-CDF0-4E5B-A8FA-6E1548F5E4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16" name="Shape 3">
          <a:extLst>
            <a:ext uri="{FF2B5EF4-FFF2-40B4-BE49-F238E27FC236}">
              <a16:creationId xmlns:a16="http://schemas.microsoft.com/office/drawing/2014/main" id="{04014BFA-4360-45C3-B5A7-CB3E15FC03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17" name="Shape 3">
          <a:extLst>
            <a:ext uri="{FF2B5EF4-FFF2-40B4-BE49-F238E27FC236}">
              <a16:creationId xmlns:a16="http://schemas.microsoft.com/office/drawing/2014/main" id="{04EBBDA8-74A2-48E2-B975-A2CA24F404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18" name="Shape 3">
          <a:extLst>
            <a:ext uri="{FF2B5EF4-FFF2-40B4-BE49-F238E27FC236}">
              <a16:creationId xmlns:a16="http://schemas.microsoft.com/office/drawing/2014/main" id="{6350CED0-62F9-4B62-9BF3-DBB8787942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19" name="Shape 3">
          <a:extLst>
            <a:ext uri="{FF2B5EF4-FFF2-40B4-BE49-F238E27FC236}">
              <a16:creationId xmlns:a16="http://schemas.microsoft.com/office/drawing/2014/main" id="{7C59A22C-4300-4BFB-8101-CD20209A35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20" name="Shape 3">
          <a:extLst>
            <a:ext uri="{FF2B5EF4-FFF2-40B4-BE49-F238E27FC236}">
              <a16:creationId xmlns:a16="http://schemas.microsoft.com/office/drawing/2014/main" id="{A5CBD114-C057-4D52-B27D-71E57C0818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21" name="Shape 3">
          <a:extLst>
            <a:ext uri="{FF2B5EF4-FFF2-40B4-BE49-F238E27FC236}">
              <a16:creationId xmlns:a16="http://schemas.microsoft.com/office/drawing/2014/main" id="{D639D85B-25D9-4190-AB96-7A0DF56E1B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22" name="Shape 3">
          <a:extLst>
            <a:ext uri="{FF2B5EF4-FFF2-40B4-BE49-F238E27FC236}">
              <a16:creationId xmlns:a16="http://schemas.microsoft.com/office/drawing/2014/main" id="{22547D6E-4CF1-424C-9FB6-54A7871E7A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23" name="Shape 3">
          <a:extLst>
            <a:ext uri="{FF2B5EF4-FFF2-40B4-BE49-F238E27FC236}">
              <a16:creationId xmlns:a16="http://schemas.microsoft.com/office/drawing/2014/main" id="{19B088A9-6084-426B-912A-1DFD581B59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24" name="Shape 3">
          <a:extLst>
            <a:ext uri="{FF2B5EF4-FFF2-40B4-BE49-F238E27FC236}">
              <a16:creationId xmlns:a16="http://schemas.microsoft.com/office/drawing/2014/main" id="{3A8EB876-F838-422C-9CA4-101526014F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25" name="Shape 3">
          <a:extLst>
            <a:ext uri="{FF2B5EF4-FFF2-40B4-BE49-F238E27FC236}">
              <a16:creationId xmlns:a16="http://schemas.microsoft.com/office/drawing/2014/main" id="{2C5609BF-16C9-426C-B441-870FC5E086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26" name="Shape 3">
          <a:extLst>
            <a:ext uri="{FF2B5EF4-FFF2-40B4-BE49-F238E27FC236}">
              <a16:creationId xmlns:a16="http://schemas.microsoft.com/office/drawing/2014/main" id="{B6874764-5717-4AB2-B136-8D4E38CCF21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27" name="Shape 3">
          <a:extLst>
            <a:ext uri="{FF2B5EF4-FFF2-40B4-BE49-F238E27FC236}">
              <a16:creationId xmlns:a16="http://schemas.microsoft.com/office/drawing/2014/main" id="{A76DC017-6957-41A4-8A4C-AA29662075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28" name="Shape 3">
          <a:extLst>
            <a:ext uri="{FF2B5EF4-FFF2-40B4-BE49-F238E27FC236}">
              <a16:creationId xmlns:a16="http://schemas.microsoft.com/office/drawing/2014/main" id="{17723C34-6F31-4074-A56B-2CF680F4C6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29" name="Shape 3">
          <a:extLst>
            <a:ext uri="{FF2B5EF4-FFF2-40B4-BE49-F238E27FC236}">
              <a16:creationId xmlns:a16="http://schemas.microsoft.com/office/drawing/2014/main" id="{E053B310-3827-465F-A7F5-3D8101B92B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30" name="Shape 3">
          <a:extLst>
            <a:ext uri="{FF2B5EF4-FFF2-40B4-BE49-F238E27FC236}">
              <a16:creationId xmlns:a16="http://schemas.microsoft.com/office/drawing/2014/main" id="{61FDA4E0-ECC1-4A5F-85D1-A1F886DFA8C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31" name="Shape 3">
          <a:extLst>
            <a:ext uri="{FF2B5EF4-FFF2-40B4-BE49-F238E27FC236}">
              <a16:creationId xmlns:a16="http://schemas.microsoft.com/office/drawing/2014/main" id="{85D32F83-80EC-4882-8D6D-3F663EDE01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32" name="Shape 3">
          <a:extLst>
            <a:ext uri="{FF2B5EF4-FFF2-40B4-BE49-F238E27FC236}">
              <a16:creationId xmlns:a16="http://schemas.microsoft.com/office/drawing/2014/main" id="{B5B9A81F-04A1-4028-8528-E32608DB25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33" name="Shape 3">
          <a:extLst>
            <a:ext uri="{FF2B5EF4-FFF2-40B4-BE49-F238E27FC236}">
              <a16:creationId xmlns:a16="http://schemas.microsoft.com/office/drawing/2014/main" id="{57B51483-DC01-4533-85EF-E36C67115B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34" name="Shape 3">
          <a:extLst>
            <a:ext uri="{FF2B5EF4-FFF2-40B4-BE49-F238E27FC236}">
              <a16:creationId xmlns:a16="http://schemas.microsoft.com/office/drawing/2014/main" id="{E97A5551-CED8-41FF-BB17-134A0B617BF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35" name="Shape 3">
          <a:extLst>
            <a:ext uri="{FF2B5EF4-FFF2-40B4-BE49-F238E27FC236}">
              <a16:creationId xmlns:a16="http://schemas.microsoft.com/office/drawing/2014/main" id="{A3E1ADF1-069E-4ABC-8DBB-8D82ABA460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36" name="Shape 3">
          <a:extLst>
            <a:ext uri="{FF2B5EF4-FFF2-40B4-BE49-F238E27FC236}">
              <a16:creationId xmlns:a16="http://schemas.microsoft.com/office/drawing/2014/main" id="{FFEAA6E3-CBA9-4CFE-9F41-24ED1C99D1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37" name="Shape 3">
          <a:extLst>
            <a:ext uri="{FF2B5EF4-FFF2-40B4-BE49-F238E27FC236}">
              <a16:creationId xmlns:a16="http://schemas.microsoft.com/office/drawing/2014/main" id="{0A1A2AE8-A236-4853-9DD4-F92EFA638F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38" name="Shape 3">
          <a:extLst>
            <a:ext uri="{FF2B5EF4-FFF2-40B4-BE49-F238E27FC236}">
              <a16:creationId xmlns:a16="http://schemas.microsoft.com/office/drawing/2014/main" id="{77E4B309-5EC5-4A5F-9EA1-E33D870038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39" name="Shape 3">
          <a:extLst>
            <a:ext uri="{FF2B5EF4-FFF2-40B4-BE49-F238E27FC236}">
              <a16:creationId xmlns:a16="http://schemas.microsoft.com/office/drawing/2014/main" id="{517F8544-1B80-4A93-A15E-CC6210BE40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40" name="Shape 3">
          <a:extLst>
            <a:ext uri="{FF2B5EF4-FFF2-40B4-BE49-F238E27FC236}">
              <a16:creationId xmlns:a16="http://schemas.microsoft.com/office/drawing/2014/main" id="{725B5F36-3315-4C88-A7C5-D98E2C4151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41" name="Shape 3">
          <a:extLst>
            <a:ext uri="{FF2B5EF4-FFF2-40B4-BE49-F238E27FC236}">
              <a16:creationId xmlns:a16="http://schemas.microsoft.com/office/drawing/2014/main" id="{A18B6D5E-A69F-496C-8B95-49FB1D7B7F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42" name="Shape 3">
          <a:extLst>
            <a:ext uri="{FF2B5EF4-FFF2-40B4-BE49-F238E27FC236}">
              <a16:creationId xmlns:a16="http://schemas.microsoft.com/office/drawing/2014/main" id="{4A499702-ED95-42E1-AE54-7B2C4C8323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43" name="Shape 3">
          <a:extLst>
            <a:ext uri="{FF2B5EF4-FFF2-40B4-BE49-F238E27FC236}">
              <a16:creationId xmlns:a16="http://schemas.microsoft.com/office/drawing/2014/main" id="{67DB70D4-BD2E-45D5-8D79-E5DB641A081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44" name="Shape 3">
          <a:extLst>
            <a:ext uri="{FF2B5EF4-FFF2-40B4-BE49-F238E27FC236}">
              <a16:creationId xmlns:a16="http://schemas.microsoft.com/office/drawing/2014/main" id="{914776F4-E4B1-459B-989F-8E9C5B2972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45" name="Shape 3">
          <a:extLst>
            <a:ext uri="{FF2B5EF4-FFF2-40B4-BE49-F238E27FC236}">
              <a16:creationId xmlns:a16="http://schemas.microsoft.com/office/drawing/2014/main" id="{9693748D-EF29-4B36-85E9-391D52922B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46" name="Shape 3">
          <a:extLst>
            <a:ext uri="{FF2B5EF4-FFF2-40B4-BE49-F238E27FC236}">
              <a16:creationId xmlns:a16="http://schemas.microsoft.com/office/drawing/2014/main" id="{1B383BD0-8197-4E55-9B19-C0E410AF0E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47" name="Shape 3">
          <a:extLst>
            <a:ext uri="{FF2B5EF4-FFF2-40B4-BE49-F238E27FC236}">
              <a16:creationId xmlns:a16="http://schemas.microsoft.com/office/drawing/2014/main" id="{468E6FD3-12F7-4892-8E48-ABE9AAE3B5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48" name="Shape 3">
          <a:extLst>
            <a:ext uri="{FF2B5EF4-FFF2-40B4-BE49-F238E27FC236}">
              <a16:creationId xmlns:a16="http://schemas.microsoft.com/office/drawing/2014/main" id="{29E0CEB8-F2AB-4D77-80CC-A7ADC76751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49" name="Shape 3">
          <a:extLst>
            <a:ext uri="{FF2B5EF4-FFF2-40B4-BE49-F238E27FC236}">
              <a16:creationId xmlns:a16="http://schemas.microsoft.com/office/drawing/2014/main" id="{D01615D1-883E-4CD0-AC1C-048907B7C9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50" name="Shape 3">
          <a:extLst>
            <a:ext uri="{FF2B5EF4-FFF2-40B4-BE49-F238E27FC236}">
              <a16:creationId xmlns:a16="http://schemas.microsoft.com/office/drawing/2014/main" id="{F384B6E6-8AB3-41D0-A446-49C800415C3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51" name="Shape 3">
          <a:extLst>
            <a:ext uri="{FF2B5EF4-FFF2-40B4-BE49-F238E27FC236}">
              <a16:creationId xmlns:a16="http://schemas.microsoft.com/office/drawing/2014/main" id="{C153ADE4-2268-4149-809B-364D85D743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52" name="Shape 3">
          <a:extLst>
            <a:ext uri="{FF2B5EF4-FFF2-40B4-BE49-F238E27FC236}">
              <a16:creationId xmlns:a16="http://schemas.microsoft.com/office/drawing/2014/main" id="{05401250-48FA-4E98-9A41-340F605095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53" name="Shape 3">
          <a:extLst>
            <a:ext uri="{FF2B5EF4-FFF2-40B4-BE49-F238E27FC236}">
              <a16:creationId xmlns:a16="http://schemas.microsoft.com/office/drawing/2014/main" id="{6E9E190C-D57C-4646-97EA-1F6C162C50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54" name="Shape 3">
          <a:extLst>
            <a:ext uri="{FF2B5EF4-FFF2-40B4-BE49-F238E27FC236}">
              <a16:creationId xmlns:a16="http://schemas.microsoft.com/office/drawing/2014/main" id="{0CBF107D-EF14-4EB6-813E-F45D4DA1C9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55" name="Shape 3">
          <a:extLst>
            <a:ext uri="{FF2B5EF4-FFF2-40B4-BE49-F238E27FC236}">
              <a16:creationId xmlns:a16="http://schemas.microsoft.com/office/drawing/2014/main" id="{4D2414FF-7FEB-4B1F-9761-9956CA65D79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56" name="Shape 3">
          <a:extLst>
            <a:ext uri="{FF2B5EF4-FFF2-40B4-BE49-F238E27FC236}">
              <a16:creationId xmlns:a16="http://schemas.microsoft.com/office/drawing/2014/main" id="{6DF2C050-2D11-44A0-B0B1-8D7B2B2A914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57" name="Shape 3">
          <a:extLst>
            <a:ext uri="{FF2B5EF4-FFF2-40B4-BE49-F238E27FC236}">
              <a16:creationId xmlns:a16="http://schemas.microsoft.com/office/drawing/2014/main" id="{DCF3B5CE-ADD1-4FE3-AEB3-88B05A7727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58" name="Shape 3">
          <a:extLst>
            <a:ext uri="{FF2B5EF4-FFF2-40B4-BE49-F238E27FC236}">
              <a16:creationId xmlns:a16="http://schemas.microsoft.com/office/drawing/2014/main" id="{75377E90-18B8-49FB-AD80-72EB7BA9D69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59" name="Shape 3">
          <a:extLst>
            <a:ext uri="{FF2B5EF4-FFF2-40B4-BE49-F238E27FC236}">
              <a16:creationId xmlns:a16="http://schemas.microsoft.com/office/drawing/2014/main" id="{FF91C102-7B7B-4161-BCF8-29B34E446D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60" name="Shape 3">
          <a:extLst>
            <a:ext uri="{FF2B5EF4-FFF2-40B4-BE49-F238E27FC236}">
              <a16:creationId xmlns:a16="http://schemas.microsoft.com/office/drawing/2014/main" id="{A68319F1-9C7D-4718-88C6-AD817897A9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61" name="Shape 3">
          <a:extLst>
            <a:ext uri="{FF2B5EF4-FFF2-40B4-BE49-F238E27FC236}">
              <a16:creationId xmlns:a16="http://schemas.microsoft.com/office/drawing/2014/main" id="{88E37999-A489-4E20-B2CB-CC466F6B36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62" name="Shape 3">
          <a:extLst>
            <a:ext uri="{FF2B5EF4-FFF2-40B4-BE49-F238E27FC236}">
              <a16:creationId xmlns:a16="http://schemas.microsoft.com/office/drawing/2014/main" id="{EC9E2211-5A63-452C-814E-F9F99A1202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63" name="Shape 3">
          <a:extLst>
            <a:ext uri="{FF2B5EF4-FFF2-40B4-BE49-F238E27FC236}">
              <a16:creationId xmlns:a16="http://schemas.microsoft.com/office/drawing/2014/main" id="{661FB63B-0D0D-4CFE-ACB9-A8BD3E43AF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64" name="Shape 3">
          <a:extLst>
            <a:ext uri="{FF2B5EF4-FFF2-40B4-BE49-F238E27FC236}">
              <a16:creationId xmlns:a16="http://schemas.microsoft.com/office/drawing/2014/main" id="{F2D2C664-793F-43D2-ADA1-7FE44C7020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65" name="Shape 3">
          <a:extLst>
            <a:ext uri="{FF2B5EF4-FFF2-40B4-BE49-F238E27FC236}">
              <a16:creationId xmlns:a16="http://schemas.microsoft.com/office/drawing/2014/main" id="{4837A15D-670B-4452-8F74-A9E95CE05E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66" name="Shape 3">
          <a:extLst>
            <a:ext uri="{FF2B5EF4-FFF2-40B4-BE49-F238E27FC236}">
              <a16:creationId xmlns:a16="http://schemas.microsoft.com/office/drawing/2014/main" id="{22611C28-B89D-4D74-AAAC-E8A547085B9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67" name="Shape 3">
          <a:extLst>
            <a:ext uri="{FF2B5EF4-FFF2-40B4-BE49-F238E27FC236}">
              <a16:creationId xmlns:a16="http://schemas.microsoft.com/office/drawing/2014/main" id="{8574654A-D017-43B7-AE04-B7FE8FF356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68" name="Shape 3">
          <a:extLst>
            <a:ext uri="{FF2B5EF4-FFF2-40B4-BE49-F238E27FC236}">
              <a16:creationId xmlns:a16="http://schemas.microsoft.com/office/drawing/2014/main" id="{A8A1438F-15CD-44EB-B445-0DB59667C4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69" name="Shape 3">
          <a:extLst>
            <a:ext uri="{FF2B5EF4-FFF2-40B4-BE49-F238E27FC236}">
              <a16:creationId xmlns:a16="http://schemas.microsoft.com/office/drawing/2014/main" id="{BD955C03-4B7A-4065-B776-BB9FFC8811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70" name="Shape 3">
          <a:extLst>
            <a:ext uri="{FF2B5EF4-FFF2-40B4-BE49-F238E27FC236}">
              <a16:creationId xmlns:a16="http://schemas.microsoft.com/office/drawing/2014/main" id="{9152E584-D408-46BE-A409-EAD1A1B753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71" name="Shape 3">
          <a:extLst>
            <a:ext uri="{FF2B5EF4-FFF2-40B4-BE49-F238E27FC236}">
              <a16:creationId xmlns:a16="http://schemas.microsoft.com/office/drawing/2014/main" id="{ACA07BB6-2587-4C91-8156-A0445B5BF7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72" name="Shape 3">
          <a:extLst>
            <a:ext uri="{FF2B5EF4-FFF2-40B4-BE49-F238E27FC236}">
              <a16:creationId xmlns:a16="http://schemas.microsoft.com/office/drawing/2014/main" id="{7DE20947-AF70-405B-9455-AA85553766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73" name="Shape 3">
          <a:extLst>
            <a:ext uri="{FF2B5EF4-FFF2-40B4-BE49-F238E27FC236}">
              <a16:creationId xmlns:a16="http://schemas.microsoft.com/office/drawing/2014/main" id="{FA9AC00E-A19D-42DB-88A6-739BF7CF85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74" name="Shape 3">
          <a:extLst>
            <a:ext uri="{FF2B5EF4-FFF2-40B4-BE49-F238E27FC236}">
              <a16:creationId xmlns:a16="http://schemas.microsoft.com/office/drawing/2014/main" id="{7698FC11-DCA6-4730-8600-A68C9FE77A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75" name="Shape 3">
          <a:extLst>
            <a:ext uri="{FF2B5EF4-FFF2-40B4-BE49-F238E27FC236}">
              <a16:creationId xmlns:a16="http://schemas.microsoft.com/office/drawing/2014/main" id="{B673C715-C331-494A-8FB9-18C24D1AB3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76" name="Shape 3">
          <a:extLst>
            <a:ext uri="{FF2B5EF4-FFF2-40B4-BE49-F238E27FC236}">
              <a16:creationId xmlns:a16="http://schemas.microsoft.com/office/drawing/2014/main" id="{A027A578-B77D-4DAC-98CD-1A2D5AB789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77" name="Shape 3">
          <a:extLst>
            <a:ext uri="{FF2B5EF4-FFF2-40B4-BE49-F238E27FC236}">
              <a16:creationId xmlns:a16="http://schemas.microsoft.com/office/drawing/2014/main" id="{5EEEAF10-E3B6-4F32-9EB8-D532A9AF71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78" name="Shape 3">
          <a:extLst>
            <a:ext uri="{FF2B5EF4-FFF2-40B4-BE49-F238E27FC236}">
              <a16:creationId xmlns:a16="http://schemas.microsoft.com/office/drawing/2014/main" id="{10F6F0C2-8D78-4E27-BE50-C8BAB48A66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79" name="Shape 3">
          <a:extLst>
            <a:ext uri="{FF2B5EF4-FFF2-40B4-BE49-F238E27FC236}">
              <a16:creationId xmlns:a16="http://schemas.microsoft.com/office/drawing/2014/main" id="{2CAD76D2-E15C-48D3-8576-4AA25B1A73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80" name="Shape 3">
          <a:extLst>
            <a:ext uri="{FF2B5EF4-FFF2-40B4-BE49-F238E27FC236}">
              <a16:creationId xmlns:a16="http://schemas.microsoft.com/office/drawing/2014/main" id="{ABD3624A-AE14-4327-81EB-D933C6ACBC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81" name="Shape 3">
          <a:extLst>
            <a:ext uri="{FF2B5EF4-FFF2-40B4-BE49-F238E27FC236}">
              <a16:creationId xmlns:a16="http://schemas.microsoft.com/office/drawing/2014/main" id="{A4143163-6F5E-4B28-9B34-7B28769346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82" name="Shape 3">
          <a:extLst>
            <a:ext uri="{FF2B5EF4-FFF2-40B4-BE49-F238E27FC236}">
              <a16:creationId xmlns:a16="http://schemas.microsoft.com/office/drawing/2014/main" id="{BF572E60-E5C0-4711-ABD3-7D628EA8D6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83" name="Shape 3">
          <a:extLst>
            <a:ext uri="{FF2B5EF4-FFF2-40B4-BE49-F238E27FC236}">
              <a16:creationId xmlns:a16="http://schemas.microsoft.com/office/drawing/2014/main" id="{5E51D59E-33CA-46C4-8C44-1400E03EC7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84" name="Shape 3">
          <a:extLst>
            <a:ext uri="{FF2B5EF4-FFF2-40B4-BE49-F238E27FC236}">
              <a16:creationId xmlns:a16="http://schemas.microsoft.com/office/drawing/2014/main" id="{6E175EFC-62A5-4D52-B8EF-09AF008ABD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85" name="Shape 3">
          <a:extLst>
            <a:ext uri="{FF2B5EF4-FFF2-40B4-BE49-F238E27FC236}">
              <a16:creationId xmlns:a16="http://schemas.microsoft.com/office/drawing/2014/main" id="{5EEEA537-9EE1-42CC-863C-142A969A79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86" name="Shape 3">
          <a:extLst>
            <a:ext uri="{FF2B5EF4-FFF2-40B4-BE49-F238E27FC236}">
              <a16:creationId xmlns:a16="http://schemas.microsoft.com/office/drawing/2014/main" id="{6AEF00A6-1C05-4D82-96FF-E1B7E8D636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87" name="Shape 3">
          <a:extLst>
            <a:ext uri="{FF2B5EF4-FFF2-40B4-BE49-F238E27FC236}">
              <a16:creationId xmlns:a16="http://schemas.microsoft.com/office/drawing/2014/main" id="{CB0AB7B7-CE66-44DA-A014-EFF14A92DD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88" name="Shape 3">
          <a:extLst>
            <a:ext uri="{FF2B5EF4-FFF2-40B4-BE49-F238E27FC236}">
              <a16:creationId xmlns:a16="http://schemas.microsoft.com/office/drawing/2014/main" id="{42E428BA-367A-4246-93A8-0BFB719A9C6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89" name="Shape 3">
          <a:extLst>
            <a:ext uri="{FF2B5EF4-FFF2-40B4-BE49-F238E27FC236}">
              <a16:creationId xmlns:a16="http://schemas.microsoft.com/office/drawing/2014/main" id="{2BC7AEC9-7001-42B3-A86E-0C6A69EB21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90" name="Shape 3">
          <a:extLst>
            <a:ext uri="{FF2B5EF4-FFF2-40B4-BE49-F238E27FC236}">
              <a16:creationId xmlns:a16="http://schemas.microsoft.com/office/drawing/2014/main" id="{70E5CEF4-8600-456D-8F5E-2046CC9317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91" name="Shape 3">
          <a:extLst>
            <a:ext uri="{FF2B5EF4-FFF2-40B4-BE49-F238E27FC236}">
              <a16:creationId xmlns:a16="http://schemas.microsoft.com/office/drawing/2014/main" id="{1A0B9B89-7149-48DC-90AD-4CC882AA67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92" name="Shape 3">
          <a:extLst>
            <a:ext uri="{FF2B5EF4-FFF2-40B4-BE49-F238E27FC236}">
              <a16:creationId xmlns:a16="http://schemas.microsoft.com/office/drawing/2014/main" id="{F7089BFA-0C0C-44DA-AA2B-371A809E8A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93" name="Shape 3">
          <a:extLst>
            <a:ext uri="{FF2B5EF4-FFF2-40B4-BE49-F238E27FC236}">
              <a16:creationId xmlns:a16="http://schemas.microsoft.com/office/drawing/2014/main" id="{BDD16A0F-0424-4585-A22A-D17C2A7B75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94" name="Shape 3">
          <a:extLst>
            <a:ext uri="{FF2B5EF4-FFF2-40B4-BE49-F238E27FC236}">
              <a16:creationId xmlns:a16="http://schemas.microsoft.com/office/drawing/2014/main" id="{520B7BD4-A113-4377-8AB6-364FEC7462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95" name="Shape 3">
          <a:extLst>
            <a:ext uri="{FF2B5EF4-FFF2-40B4-BE49-F238E27FC236}">
              <a16:creationId xmlns:a16="http://schemas.microsoft.com/office/drawing/2014/main" id="{C8CCCAEA-5D77-4496-BD2C-0B566AF663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96" name="Shape 3">
          <a:extLst>
            <a:ext uri="{FF2B5EF4-FFF2-40B4-BE49-F238E27FC236}">
              <a16:creationId xmlns:a16="http://schemas.microsoft.com/office/drawing/2014/main" id="{426CEF93-284E-4949-AA6A-E0074E2C9BC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103</xdr:row>
      <xdr:rowOff>0</xdr:rowOff>
    </xdr:from>
    <xdr:ext cx="47625" cy="285750"/>
    <xdr:sp macro="" textlink="">
      <xdr:nvSpPr>
        <xdr:cNvPr id="5397" name="Shape 3">
          <a:extLst>
            <a:ext uri="{FF2B5EF4-FFF2-40B4-BE49-F238E27FC236}">
              <a16:creationId xmlns:a16="http://schemas.microsoft.com/office/drawing/2014/main" id="{1B02AF52-9CBE-4AF3-9BFF-5D90690D8C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103</xdr:row>
      <xdr:rowOff>0</xdr:rowOff>
    </xdr:from>
    <xdr:ext cx="47625" cy="285750"/>
    <xdr:sp macro="" textlink="">
      <xdr:nvSpPr>
        <xdr:cNvPr id="5398" name="Shape 3">
          <a:extLst>
            <a:ext uri="{FF2B5EF4-FFF2-40B4-BE49-F238E27FC236}">
              <a16:creationId xmlns:a16="http://schemas.microsoft.com/office/drawing/2014/main" id="{5D13A1E5-F1D9-4DBF-BBD9-3279F7496EEF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103</xdr:row>
      <xdr:rowOff>0</xdr:rowOff>
    </xdr:from>
    <xdr:ext cx="47625" cy="285750"/>
    <xdr:sp macro="" textlink="">
      <xdr:nvSpPr>
        <xdr:cNvPr id="5399" name="Shape 3">
          <a:extLst>
            <a:ext uri="{FF2B5EF4-FFF2-40B4-BE49-F238E27FC236}">
              <a16:creationId xmlns:a16="http://schemas.microsoft.com/office/drawing/2014/main" id="{2E857FE6-B752-402E-AD98-AFD74BF60D0F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00" name="Shape 3">
          <a:extLst>
            <a:ext uri="{FF2B5EF4-FFF2-40B4-BE49-F238E27FC236}">
              <a16:creationId xmlns:a16="http://schemas.microsoft.com/office/drawing/2014/main" id="{326852BB-CBBC-4086-AE93-1B69F3F155D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01" name="Shape 3">
          <a:extLst>
            <a:ext uri="{FF2B5EF4-FFF2-40B4-BE49-F238E27FC236}">
              <a16:creationId xmlns:a16="http://schemas.microsoft.com/office/drawing/2014/main" id="{71ABA400-8F41-4F8E-9D41-C3DFE6F4773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02" name="Shape 3">
          <a:extLst>
            <a:ext uri="{FF2B5EF4-FFF2-40B4-BE49-F238E27FC236}">
              <a16:creationId xmlns:a16="http://schemas.microsoft.com/office/drawing/2014/main" id="{693095E0-E1E7-4D0F-AAE5-7736D8F495C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03" name="Shape 3">
          <a:extLst>
            <a:ext uri="{FF2B5EF4-FFF2-40B4-BE49-F238E27FC236}">
              <a16:creationId xmlns:a16="http://schemas.microsoft.com/office/drawing/2014/main" id="{712343E9-5C75-449D-93CF-18AE54CF3F0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04" name="Shape 3">
          <a:extLst>
            <a:ext uri="{FF2B5EF4-FFF2-40B4-BE49-F238E27FC236}">
              <a16:creationId xmlns:a16="http://schemas.microsoft.com/office/drawing/2014/main" id="{3CFFD094-671C-4E87-8F4A-BF0DC6C8C37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05" name="Shape 3">
          <a:extLst>
            <a:ext uri="{FF2B5EF4-FFF2-40B4-BE49-F238E27FC236}">
              <a16:creationId xmlns:a16="http://schemas.microsoft.com/office/drawing/2014/main" id="{CEE0D911-336D-411C-8424-64CCE5DE3A1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06" name="Shape 3">
          <a:extLst>
            <a:ext uri="{FF2B5EF4-FFF2-40B4-BE49-F238E27FC236}">
              <a16:creationId xmlns:a16="http://schemas.microsoft.com/office/drawing/2014/main" id="{3E387A8E-6DEE-4878-BF07-63F7C0D5A76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07" name="Shape 3">
          <a:extLst>
            <a:ext uri="{FF2B5EF4-FFF2-40B4-BE49-F238E27FC236}">
              <a16:creationId xmlns:a16="http://schemas.microsoft.com/office/drawing/2014/main" id="{91CC3B4D-2587-4BC5-B2D2-0421258BD71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08" name="Shape 3">
          <a:extLst>
            <a:ext uri="{FF2B5EF4-FFF2-40B4-BE49-F238E27FC236}">
              <a16:creationId xmlns:a16="http://schemas.microsoft.com/office/drawing/2014/main" id="{030F141B-C5DA-46AE-8448-7700904AA39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09" name="Shape 3">
          <a:extLst>
            <a:ext uri="{FF2B5EF4-FFF2-40B4-BE49-F238E27FC236}">
              <a16:creationId xmlns:a16="http://schemas.microsoft.com/office/drawing/2014/main" id="{804DEE18-A3F9-4065-91DE-575303702E5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10" name="Shape 3">
          <a:extLst>
            <a:ext uri="{FF2B5EF4-FFF2-40B4-BE49-F238E27FC236}">
              <a16:creationId xmlns:a16="http://schemas.microsoft.com/office/drawing/2014/main" id="{6C4E8313-C502-464A-A33D-8183DBC078E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11" name="Shape 3">
          <a:extLst>
            <a:ext uri="{FF2B5EF4-FFF2-40B4-BE49-F238E27FC236}">
              <a16:creationId xmlns:a16="http://schemas.microsoft.com/office/drawing/2014/main" id="{B1409387-4657-44E9-89B5-ED67059BDB4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12" name="Shape 3">
          <a:extLst>
            <a:ext uri="{FF2B5EF4-FFF2-40B4-BE49-F238E27FC236}">
              <a16:creationId xmlns:a16="http://schemas.microsoft.com/office/drawing/2014/main" id="{920F24C3-2C09-4B1F-990B-2E997111B32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13" name="Shape 3">
          <a:extLst>
            <a:ext uri="{FF2B5EF4-FFF2-40B4-BE49-F238E27FC236}">
              <a16:creationId xmlns:a16="http://schemas.microsoft.com/office/drawing/2014/main" id="{8820914B-341C-4D90-9C50-9D93401C8B3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14" name="Shape 3">
          <a:extLst>
            <a:ext uri="{FF2B5EF4-FFF2-40B4-BE49-F238E27FC236}">
              <a16:creationId xmlns:a16="http://schemas.microsoft.com/office/drawing/2014/main" id="{DF6AC8DD-BA73-4C2C-AF0C-CFF4992065B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15" name="Shape 3">
          <a:extLst>
            <a:ext uri="{FF2B5EF4-FFF2-40B4-BE49-F238E27FC236}">
              <a16:creationId xmlns:a16="http://schemas.microsoft.com/office/drawing/2014/main" id="{8310C08F-6D55-4034-90BD-0CE2041BA9F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16" name="Shape 3">
          <a:extLst>
            <a:ext uri="{FF2B5EF4-FFF2-40B4-BE49-F238E27FC236}">
              <a16:creationId xmlns:a16="http://schemas.microsoft.com/office/drawing/2014/main" id="{3D1288D6-888D-4B0F-80BC-3DE0649F65A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17" name="Shape 3">
          <a:extLst>
            <a:ext uri="{FF2B5EF4-FFF2-40B4-BE49-F238E27FC236}">
              <a16:creationId xmlns:a16="http://schemas.microsoft.com/office/drawing/2014/main" id="{9EDC88F5-DBD4-4B99-8AF6-726CF4A1884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18" name="Shape 3">
          <a:extLst>
            <a:ext uri="{FF2B5EF4-FFF2-40B4-BE49-F238E27FC236}">
              <a16:creationId xmlns:a16="http://schemas.microsoft.com/office/drawing/2014/main" id="{28591160-54B6-4546-9C1E-4C72B16660D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19" name="Shape 3">
          <a:extLst>
            <a:ext uri="{FF2B5EF4-FFF2-40B4-BE49-F238E27FC236}">
              <a16:creationId xmlns:a16="http://schemas.microsoft.com/office/drawing/2014/main" id="{66FA148E-ECDC-43C3-B43C-92B454FE71D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20" name="Shape 3">
          <a:extLst>
            <a:ext uri="{FF2B5EF4-FFF2-40B4-BE49-F238E27FC236}">
              <a16:creationId xmlns:a16="http://schemas.microsoft.com/office/drawing/2014/main" id="{3A769CDF-CE95-4F39-9E87-27EC5D6E0CE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21" name="Shape 3">
          <a:extLst>
            <a:ext uri="{FF2B5EF4-FFF2-40B4-BE49-F238E27FC236}">
              <a16:creationId xmlns:a16="http://schemas.microsoft.com/office/drawing/2014/main" id="{7A325742-FAFA-4A0A-937E-00AA89886C9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22" name="Shape 3">
          <a:extLst>
            <a:ext uri="{FF2B5EF4-FFF2-40B4-BE49-F238E27FC236}">
              <a16:creationId xmlns:a16="http://schemas.microsoft.com/office/drawing/2014/main" id="{82DD83A2-2933-4451-864C-1559B9D0002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23" name="Shape 3">
          <a:extLst>
            <a:ext uri="{FF2B5EF4-FFF2-40B4-BE49-F238E27FC236}">
              <a16:creationId xmlns:a16="http://schemas.microsoft.com/office/drawing/2014/main" id="{61E9E7FE-1774-4C0A-AC1B-ECEEF955975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24" name="Shape 3">
          <a:extLst>
            <a:ext uri="{FF2B5EF4-FFF2-40B4-BE49-F238E27FC236}">
              <a16:creationId xmlns:a16="http://schemas.microsoft.com/office/drawing/2014/main" id="{67070138-70E3-445F-89D1-BCC5573FEDA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25" name="Shape 3">
          <a:extLst>
            <a:ext uri="{FF2B5EF4-FFF2-40B4-BE49-F238E27FC236}">
              <a16:creationId xmlns:a16="http://schemas.microsoft.com/office/drawing/2014/main" id="{22E31EBD-27DD-4E8A-B2D4-ED3922AB23A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26" name="Shape 3">
          <a:extLst>
            <a:ext uri="{FF2B5EF4-FFF2-40B4-BE49-F238E27FC236}">
              <a16:creationId xmlns:a16="http://schemas.microsoft.com/office/drawing/2014/main" id="{F37B40F4-7FED-4A07-8525-8A1F61A343C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27" name="Shape 3">
          <a:extLst>
            <a:ext uri="{FF2B5EF4-FFF2-40B4-BE49-F238E27FC236}">
              <a16:creationId xmlns:a16="http://schemas.microsoft.com/office/drawing/2014/main" id="{48D0927D-D4DD-4B53-B56E-E0EB8E02A9A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28" name="Shape 3">
          <a:extLst>
            <a:ext uri="{FF2B5EF4-FFF2-40B4-BE49-F238E27FC236}">
              <a16:creationId xmlns:a16="http://schemas.microsoft.com/office/drawing/2014/main" id="{13B1361F-BAF1-4508-B423-0F29F0FBA61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29" name="Shape 3">
          <a:extLst>
            <a:ext uri="{FF2B5EF4-FFF2-40B4-BE49-F238E27FC236}">
              <a16:creationId xmlns:a16="http://schemas.microsoft.com/office/drawing/2014/main" id="{2C91FA59-942D-4400-9013-1835DB454DF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30" name="Shape 3">
          <a:extLst>
            <a:ext uri="{FF2B5EF4-FFF2-40B4-BE49-F238E27FC236}">
              <a16:creationId xmlns:a16="http://schemas.microsoft.com/office/drawing/2014/main" id="{5F4D60D5-F19A-475B-9403-F2A75D1AC62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31" name="Shape 3">
          <a:extLst>
            <a:ext uri="{FF2B5EF4-FFF2-40B4-BE49-F238E27FC236}">
              <a16:creationId xmlns:a16="http://schemas.microsoft.com/office/drawing/2014/main" id="{E75571E2-A1CD-4A06-881F-EBCF248F0EA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32" name="Shape 3">
          <a:extLst>
            <a:ext uri="{FF2B5EF4-FFF2-40B4-BE49-F238E27FC236}">
              <a16:creationId xmlns:a16="http://schemas.microsoft.com/office/drawing/2014/main" id="{8C3E2B1F-DA3E-464C-8993-BE3A31FB703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33" name="Shape 3">
          <a:extLst>
            <a:ext uri="{FF2B5EF4-FFF2-40B4-BE49-F238E27FC236}">
              <a16:creationId xmlns:a16="http://schemas.microsoft.com/office/drawing/2014/main" id="{F0C52ACF-D49F-4449-B747-BE4625D3DBC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34" name="Shape 3">
          <a:extLst>
            <a:ext uri="{FF2B5EF4-FFF2-40B4-BE49-F238E27FC236}">
              <a16:creationId xmlns:a16="http://schemas.microsoft.com/office/drawing/2014/main" id="{DDE67EF5-8494-42B5-9EA9-B6BD52AA936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35" name="Shape 3">
          <a:extLst>
            <a:ext uri="{FF2B5EF4-FFF2-40B4-BE49-F238E27FC236}">
              <a16:creationId xmlns:a16="http://schemas.microsoft.com/office/drawing/2014/main" id="{11E6AD98-CE39-47EC-90A7-97DFD6A1751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36" name="Shape 3">
          <a:extLst>
            <a:ext uri="{FF2B5EF4-FFF2-40B4-BE49-F238E27FC236}">
              <a16:creationId xmlns:a16="http://schemas.microsoft.com/office/drawing/2014/main" id="{9881ACFB-FE13-4EB4-AD24-C8C4CACAE9A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37" name="Shape 3">
          <a:extLst>
            <a:ext uri="{FF2B5EF4-FFF2-40B4-BE49-F238E27FC236}">
              <a16:creationId xmlns:a16="http://schemas.microsoft.com/office/drawing/2014/main" id="{8CBEA6CD-F6E0-4570-A08D-722E264604C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38" name="Shape 3">
          <a:extLst>
            <a:ext uri="{FF2B5EF4-FFF2-40B4-BE49-F238E27FC236}">
              <a16:creationId xmlns:a16="http://schemas.microsoft.com/office/drawing/2014/main" id="{8ABF4B0D-8D0D-40CF-9C84-6577B3D047F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39" name="Shape 3">
          <a:extLst>
            <a:ext uri="{FF2B5EF4-FFF2-40B4-BE49-F238E27FC236}">
              <a16:creationId xmlns:a16="http://schemas.microsoft.com/office/drawing/2014/main" id="{8BFA0568-30E5-4204-8066-F128CAD88D3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40" name="Shape 3">
          <a:extLst>
            <a:ext uri="{FF2B5EF4-FFF2-40B4-BE49-F238E27FC236}">
              <a16:creationId xmlns:a16="http://schemas.microsoft.com/office/drawing/2014/main" id="{7B36DAEE-93F6-4F5A-8165-6930BD20BA4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41" name="Shape 3">
          <a:extLst>
            <a:ext uri="{FF2B5EF4-FFF2-40B4-BE49-F238E27FC236}">
              <a16:creationId xmlns:a16="http://schemas.microsoft.com/office/drawing/2014/main" id="{E5621505-FA0A-4B27-9FEC-3E93C9AB8F3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42" name="Shape 3">
          <a:extLst>
            <a:ext uri="{FF2B5EF4-FFF2-40B4-BE49-F238E27FC236}">
              <a16:creationId xmlns:a16="http://schemas.microsoft.com/office/drawing/2014/main" id="{642A289C-5DE2-439F-9127-8023DAD212F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43" name="Shape 3">
          <a:extLst>
            <a:ext uri="{FF2B5EF4-FFF2-40B4-BE49-F238E27FC236}">
              <a16:creationId xmlns:a16="http://schemas.microsoft.com/office/drawing/2014/main" id="{419B120A-DD50-41C5-832D-B89584CFF54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44" name="Shape 3">
          <a:extLst>
            <a:ext uri="{FF2B5EF4-FFF2-40B4-BE49-F238E27FC236}">
              <a16:creationId xmlns:a16="http://schemas.microsoft.com/office/drawing/2014/main" id="{A83E42E7-A4C3-463E-97C1-397F6A73D14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45" name="Shape 3">
          <a:extLst>
            <a:ext uri="{FF2B5EF4-FFF2-40B4-BE49-F238E27FC236}">
              <a16:creationId xmlns:a16="http://schemas.microsoft.com/office/drawing/2014/main" id="{4863EED3-59DA-4B07-9ADD-07746671BD6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46" name="Shape 3">
          <a:extLst>
            <a:ext uri="{FF2B5EF4-FFF2-40B4-BE49-F238E27FC236}">
              <a16:creationId xmlns:a16="http://schemas.microsoft.com/office/drawing/2014/main" id="{5D8A3743-12D7-4BB0-BCFA-8B7292C90A1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47" name="Shape 3">
          <a:extLst>
            <a:ext uri="{FF2B5EF4-FFF2-40B4-BE49-F238E27FC236}">
              <a16:creationId xmlns:a16="http://schemas.microsoft.com/office/drawing/2014/main" id="{2FE9187B-E307-4FFE-831B-B448F847994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48" name="Shape 3">
          <a:extLst>
            <a:ext uri="{FF2B5EF4-FFF2-40B4-BE49-F238E27FC236}">
              <a16:creationId xmlns:a16="http://schemas.microsoft.com/office/drawing/2014/main" id="{F25AE4D3-E28C-42AA-8623-2DFD79AAB85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49" name="Shape 3">
          <a:extLst>
            <a:ext uri="{FF2B5EF4-FFF2-40B4-BE49-F238E27FC236}">
              <a16:creationId xmlns:a16="http://schemas.microsoft.com/office/drawing/2014/main" id="{31696174-15D3-4FAD-BBEA-03212496711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50" name="Shape 3">
          <a:extLst>
            <a:ext uri="{FF2B5EF4-FFF2-40B4-BE49-F238E27FC236}">
              <a16:creationId xmlns:a16="http://schemas.microsoft.com/office/drawing/2014/main" id="{AF3EB69A-1764-4544-B49E-31C96FA351B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51" name="Shape 3">
          <a:extLst>
            <a:ext uri="{FF2B5EF4-FFF2-40B4-BE49-F238E27FC236}">
              <a16:creationId xmlns:a16="http://schemas.microsoft.com/office/drawing/2014/main" id="{683197D0-9625-4505-A122-A707D7D2F19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52" name="Shape 3">
          <a:extLst>
            <a:ext uri="{FF2B5EF4-FFF2-40B4-BE49-F238E27FC236}">
              <a16:creationId xmlns:a16="http://schemas.microsoft.com/office/drawing/2014/main" id="{B2F0C730-DA89-414F-95C6-F2494ADE1C5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53" name="Shape 3">
          <a:extLst>
            <a:ext uri="{FF2B5EF4-FFF2-40B4-BE49-F238E27FC236}">
              <a16:creationId xmlns:a16="http://schemas.microsoft.com/office/drawing/2014/main" id="{9234E23B-9B8F-4E3D-B588-294B625941A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54" name="Shape 3">
          <a:extLst>
            <a:ext uri="{FF2B5EF4-FFF2-40B4-BE49-F238E27FC236}">
              <a16:creationId xmlns:a16="http://schemas.microsoft.com/office/drawing/2014/main" id="{6350113C-283F-430E-B575-3E890F7E1E9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55" name="Shape 3">
          <a:extLst>
            <a:ext uri="{FF2B5EF4-FFF2-40B4-BE49-F238E27FC236}">
              <a16:creationId xmlns:a16="http://schemas.microsoft.com/office/drawing/2014/main" id="{C8D0E14D-DF1F-4B13-8B58-2919280842B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56" name="Shape 3">
          <a:extLst>
            <a:ext uri="{FF2B5EF4-FFF2-40B4-BE49-F238E27FC236}">
              <a16:creationId xmlns:a16="http://schemas.microsoft.com/office/drawing/2014/main" id="{8F2F9C83-4DA6-4650-9CC8-86572D53175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57" name="Shape 3">
          <a:extLst>
            <a:ext uri="{FF2B5EF4-FFF2-40B4-BE49-F238E27FC236}">
              <a16:creationId xmlns:a16="http://schemas.microsoft.com/office/drawing/2014/main" id="{B3EA1606-45B7-47DD-A7A3-D5BFF5422AA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58" name="Shape 3">
          <a:extLst>
            <a:ext uri="{FF2B5EF4-FFF2-40B4-BE49-F238E27FC236}">
              <a16:creationId xmlns:a16="http://schemas.microsoft.com/office/drawing/2014/main" id="{D394C516-68FC-4603-BBB1-E940DBB9E48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59" name="Shape 3">
          <a:extLst>
            <a:ext uri="{FF2B5EF4-FFF2-40B4-BE49-F238E27FC236}">
              <a16:creationId xmlns:a16="http://schemas.microsoft.com/office/drawing/2014/main" id="{4484E787-BFBD-474B-B9DE-43F78A74333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60" name="Shape 3">
          <a:extLst>
            <a:ext uri="{FF2B5EF4-FFF2-40B4-BE49-F238E27FC236}">
              <a16:creationId xmlns:a16="http://schemas.microsoft.com/office/drawing/2014/main" id="{22C94CA3-B98A-46C3-AA45-1FA153F7A1F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61" name="Shape 3">
          <a:extLst>
            <a:ext uri="{FF2B5EF4-FFF2-40B4-BE49-F238E27FC236}">
              <a16:creationId xmlns:a16="http://schemas.microsoft.com/office/drawing/2014/main" id="{B52C05FC-8513-45E3-9E59-9129574897C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62" name="Shape 3">
          <a:extLst>
            <a:ext uri="{FF2B5EF4-FFF2-40B4-BE49-F238E27FC236}">
              <a16:creationId xmlns:a16="http://schemas.microsoft.com/office/drawing/2014/main" id="{0CADFC9D-9EFC-4B5C-BCB4-00DBB7309F0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63" name="Shape 3">
          <a:extLst>
            <a:ext uri="{FF2B5EF4-FFF2-40B4-BE49-F238E27FC236}">
              <a16:creationId xmlns:a16="http://schemas.microsoft.com/office/drawing/2014/main" id="{BD1C5FDF-FC73-4424-A635-D92FB3D1EB5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64" name="Shape 3">
          <a:extLst>
            <a:ext uri="{FF2B5EF4-FFF2-40B4-BE49-F238E27FC236}">
              <a16:creationId xmlns:a16="http://schemas.microsoft.com/office/drawing/2014/main" id="{E001BBD8-13CF-428C-B7A4-D185C3ECA1E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65" name="Shape 3">
          <a:extLst>
            <a:ext uri="{FF2B5EF4-FFF2-40B4-BE49-F238E27FC236}">
              <a16:creationId xmlns:a16="http://schemas.microsoft.com/office/drawing/2014/main" id="{7E2488A2-ACC3-4CB1-9B7B-455E4E23513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66" name="Shape 3">
          <a:extLst>
            <a:ext uri="{FF2B5EF4-FFF2-40B4-BE49-F238E27FC236}">
              <a16:creationId xmlns:a16="http://schemas.microsoft.com/office/drawing/2014/main" id="{EE7F342F-51C9-47DD-B963-F8C3AE6D292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67" name="Shape 3">
          <a:extLst>
            <a:ext uri="{FF2B5EF4-FFF2-40B4-BE49-F238E27FC236}">
              <a16:creationId xmlns:a16="http://schemas.microsoft.com/office/drawing/2014/main" id="{6605EE9E-0A66-409A-ADF3-092C5AB6661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68" name="Shape 3">
          <a:extLst>
            <a:ext uri="{FF2B5EF4-FFF2-40B4-BE49-F238E27FC236}">
              <a16:creationId xmlns:a16="http://schemas.microsoft.com/office/drawing/2014/main" id="{67644999-42C0-4569-8594-8EBE24FFDB8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69" name="Shape 3">
          <a:extLst>
            <a:ext uri="{FF2B5EF4-FFF2-40B4-BE49-F238E27FC236}">
              <a16:creationId xmlns:a16="http://schemas.microsoft.com/office/drawing/2014/main" id="{9736FC3B-FBF0-4011-A439-AB536409F56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70" name="Shape 3">
          <a:extLst>
            <a:ext uri="{FF2B5EF4-FFF2-40B4-BE49-F238E27FC236}">
              <a16:creationId xmlns:a16="http://schemas.microsoft.com/office/drawing/2014/main" id="{481267FA-5A84-4129-9B69-1F10A165EDF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71" name="Shape 3">
          <a:extLst>
            <a:ext uri="{FF2B5EF4-FFF2-40B4-BE49-F238E27FC236}">
              <a16:creationId xmlns:a16="http://schemas.microsoft.com/office/drawing/2014/main" id="{A1C084E3-7F1D-4F24-A389-8E0EA17A674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72" name="Shape 3">
          <a:extLst>
            <a:ext uri="{FF2B5EF4-FFF2-40B4-BE49-F238E27FC236}">
              <a16:creationId xmlns:a16="http://schemas.microsoft.com/office/drawing/2014/main" id="{CB703BD3-6CFD-49D1-8B3A-DF500AC253F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73" name="Shape 3">
          <a:extLst>
            <a:ext uri="{FF2B5EF4-FFF2-40B4-BE49-F238E27FC236}">
              <a16:creationId xmlns:a16="http://schemas.microsoft.com/office/drawing/2014/main" id="{B313416B-FCFC-4D6C-8836-18EE2084B77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74" name="Shape 3">
          <a:extLst>
            <a:ext uri="{FF2B5EF4-FFF2-40B4-BE49-F238E27FC236}">
              <a16:creationId xmlns:a16="http://schemas.microsoft.com/office/drawing/2014/main" id="{83AA07E7-BFCC-49A8-9FAB-A6BAB0A3BDC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75" name="Shape 3">
          <a:extLst>
            <a:ext uri="{FF2B5EF4-FFF2-40B4-BE49-F238E27FC236}">
              <a16:creationId xmlns:a16="http://schemas.microsoft.com/office/drawing/2014/main" id="{05CEC590-AB8E-41E5-A7DA-C6762D7B57E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76" name="Shape 3">
          <a:extLst>
            <a:ext uri="{FF2B5EF4-FFF2-40B4-BE49-F238E27FC236}">
              <a16:creationId xmlns:a16="http://schemas.microsoft.com/office/drawing/2014/main" id="{EEAF5E3C-2D01-4F3E-8657-8B5BC783D14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77" name="Shape 3">
          <a:extLst>
            <a:ext uri="{FF2B5EF4-FFF2-40B4-BE49-F238E27FC236}">
              <a16:creationId xmlns:a16="http://schemas.microsoft.com/office/drawing/2014/main" id="{4F01C7FB-5EE7-4C95-A42B-D6F75ED64ED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78" name="Shape 3">
          <a:extLst>
            <a:ext uri="{FF2B5EF4-FFF2-40B4-BE49-F238E27FC236}">
              <a16:creationId xmlns:a16="http://schemas.microsoft.com/office/drawing/2014/main" id="{A369867C-36E7-4E0C-BAA1-64434181D40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79" name="Shape 3">
          <a:extLst>
            <a:ext uri="{FF2B5EF4-FFF2-40B4-BE49-F238E27FC236}">
              <a16:creationId xmlns:a16="http://schemas.microsoft.com/office/drawing/2014/main" id="{0CA62B8E-D403-4E39-B311-1E10C53995C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80" name="Shape 3">
          <a:extLst>
            <a:ext uri="{FF2B5EF4-FFF2-40B4-BE49-F238E27FC236}">
              <a16:creationId xmlns:a16="http://schemas.microsoft.com/office/drawing/2014/main" id="{92D12DFC-4996-453C-A272-CCB2625515D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81" name="Shape 3">
          <a:extLst>
            <a:ext uri="{FF2B5EF4-FFF2-40B4-BE49-F238E27FC236}">
              <a16:creationId xmlns:a16="http://schemas.microsoft.com/office/drawing/2014/main" id="{B2445905-6E2C-4C06-BA7A-EACCDFE8646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82" name="Shape 3">
          <a:extLst>
            <a:ext uri="{FF2B5EF4-FFF2-40B4-BE49-F238E27FC236}">
              <a16:creationId xmlns:a16="http://schemas.microsoft.com/office/drawing/2014/main" id="{2B3945BD-C9B4-48EB-A8D8-3F1CAC9E47A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83" name="Shape 3">
          <a:extLst>
            <a:ext uri="{FF2B5EF4-FFF2-40B4-BE49-F238E27FC236}">
              <a16:creationId xmlns:a16="http://schemas.microsoft.com/office/drawing/2014/main" id="{6F7983D1-81A6-471A-9B51-B3FAE79D5C8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84" name="Shape 3">
          <a:extLst>
            <a:ext uri="{FF2B5EF4-FFF2-40B4-BE49-F238E27FC236}">
              <a16:creationId xmlns:a16="http://schemas.microsoft.com/office/drawing/2014/main" id="{AA3EA702-87A0-4ECA-9DF6-851C13AE185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104</xdr:row>
      <xdr:rowOff>0</xdr:rowOff>
    </xdr:from>
    <xdr:ext cx="47625" cy="285750"/>
    <xdr:sp macro="" textlink="">
      <xdr:nvSpPr>
        <xdr:cNvPr id="5485" name="Shape 3">
          <a:extLst>
            <a:ext uri="{FF2B5EF4-FFF2-40B4-BE49-F238E27FC236}">
              <a16:creationId xmlns:a16="http://schemas.microsoft.com/office/drawing/2014/main" id="{8C5E3F35-4C4C-4384-8283-E65FB3127A0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104</xdr:row>
      <xdr:rowOff>0</xdr:rowOff>
    </xdr:from>
    <xdr:ext cx="47625" cy="285750"/>
    <xdr:sp macro="" textlink="">
      <xdr:nvSpPr>
        <xdr:cNvPr id="5486" name="Shape 3">
          <a:extLst>
            <a:ext uri="{FF2B5EF4-FFF2-40B4-BE49-F238E27FC236}">
              <a16:creationId xmlns:a16="http://schemas.microsoft.com/office/drawing/2014/main" id="{C7566E54-135E-4CF0-984D-45B9D02E4EE7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104</xdr:row>
      <xdr:rowOff>0</xdr:rowOff>
    </xdr:from>
    <xdr:ext cx="47625" cy="285750"/>
    <xdr:sp macro="" textlink="">
      <xdr:nvSpPr>
        <xdr:cNvPr id="5487" name="Shape 3">
          <a:extLst>
            <a:ext uri="{FF2B5EF4-FFF2-40B4-BE49-F238E27FC236}">
              <a16:creationId xmlns:a16="http://schemas.microsoft.com/office/drawing/2014/main" id="{BF25EEC8-40A5-4011-A2F2-5670FF9ECC55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88" name="Shape 3">
          <a:extLst>
            <a:ext uri="{FF2B5EF4-FFF2-40B4-BE49-F238E27FC236}">
              <a16:creationId xmlns:a16="http://schemas.microsoft.com/office/drawing/2014/main" id="{972953F8-3A6C-4B6A-9F5B-47B6EF81FF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89" name="Shape 3">
          <a:extLst>
            <a:ext uri="{FF2B5EF4-FFF2-40B4-BE49-F238E27FC236}">
              <a16:creationId xmlns:a16="http://schemas.microsoft.com/office/drawing/2014/main" id="{D2E67FFF-E0D6-4290-BBA9-6E9E7FC978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90" name="Shape 3">
          <a:extLst>
            <a:ext uri="{FF2B5EF4-FFF2-40B4-BE49-F238E27FC236}">
              <a16:creationId xmlns:a16="http://schemas.microsoft.com/office/drawing/2014/main" id="{80C79821-3371-4143-B068-5B2347854C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91" name="Shape 3">
          <a:extLst>
            <a:ext uri="{FF2B5EF4-FFF2-40B4-BE49-F238E27FC236}">
              <a16:creationId xmlns:a16="http://schemas.microsoft.com/office/drawing/2014/main" id="{423D41FC-B5C7-4870-97FC-BAAB935C5A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92" name="Shape 3">
          <a:extLst>
            <a:ext uri="{FF2B5EF4-FFF2-40B4-BE49-F238E27FC236}">
              <a16:creationId xmlns:a16="http://schemas.microsoft.com/office/drawing/2014/main" id="{328D1920-26FA-49CF-8EE1-F1009AC7899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93" name="Shape 3">
          <a:extLst>
            <a:ext uri="{FF2B5EF4-FFF2-40B4-BE49-F238E27FC236}">
              <a16:creationId xmlns:a16="http://schemas.microsoft.com/office/drawing/2014/main" id="{7E79E08F-31E2-468E-BF17-C96FBAC669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94" name="Shape 3">
          <a:extLst>
            <a:ext uri="{FF2B5EF4-FFF2-40B4-BE49-F238E27FC236}">
              <a16:creationId xmlns:a16="http://schemas.microsoft.com/office/drawing/2014/main" id="{028CAE76-0AB0-4CC6-9DDA-7A9B1E7110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95" name="Shape 3">
          <a:extLst>
            <a:ext uri="{FF2B5EF4-FFF2-40B4-BE49-F238E27FC236}">
              <a16:creationId xmlns:a16="http://schemas.microsoft.com/office/drawing/2014/main" id="{4357E82A-8737-47EE-AF8A-68CB0789ADC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96" name="Shape 3">
          <a:extLst>
            <a:ext uri="{FF2B5EF4-FFF2-40B4-BE49-F238E27FC236}">
              <a16:creationId xmlns:a16="http://schemas.microsoft.com/office/drawing/2014/main" id="{A31AC178-C6CE-4C66-B7FA-7092EC5609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97" name="Shape 3">
          <a:extLst>
            <a:ext uri="{FF2B5EF4-FFF2-40B4-BE49-F238E27FC236}">
              <a16:creationId xmlns:a16="http://schemas.microsoft.com/office/drawing/2014/main" id="{79233ACA-4257-464F-BEB8-B529B47158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98" name="Shape 3">
          <a:extLst>
            <a:ext uri="{FF2B5EF4-FFF2-40B4-BE49-F238E27FC236}">
              <a16:creationId xmlns:a16="http://schemas.microsoft.com/office/drawing/2014/main" id="{19B000B5-2D44-4042-9D69-DE8A57CAE55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499" name="Shape 3">
          <a:extLst>
            <a:ext uri="{FF2B5EF4-FFF2-40B4-BE49-F238E27FC236}">
              <a16:creationId xmlns:a16="http://schemas.microsoft.com/office/drawing/2014/main" id="{C0515FCE-B458-4649-8FB7-C59CC377B9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00" name="Shape 3">
          <a:extLst>
            <a:ext uri="{FF2B5EF4-FFF2-40B4-BE49-F238E27FC236}">
              <a16:creationId xmlns:a16="http://schemas.microsoft.com/office/drawing/2014/main" id="{29DBA6AB-A52E-4FAB-9DAC-B3EF8A66C13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01" name="Shape 3">
          <a:extLst>
            <a:ext uri="{FF2B5EF4-FFF2-40B4-BE49-F238E27FC236}">
              <a16:creationId xmlns:a16="http://schemas.microsoft.com/office/drawing/2014/main" id="{30F089C9-4D17-4E8C-AFE6-7478BC2E50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02" name="Shape 3">
          <a:extLst>
            <a:ext uri="{FF2B5EF4-FFF2-40B4-BE49-F238E27FC236}">
              <a16:creationId xmlns:a16="http://schemas.microsoft.com/office/drawing/2014/main" id="{4BBD0375-F355-4BCF-9280-97CEDE05A13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03" name="Shape 3">
          <a:extLst>
            <a:ext uri="{FF2B5EF4-FFF2-40B4-BE49-F238E27FC236}">
              <a16:creationId xmlns:a16="http://schemas.microsoft.com/office/drawing/2014/main" id="{6E4D0B74-4737-4C09-9384-6A26C498C1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04" name="Shape 3">
          <a:extLst>
            <a:ext uri="{FF2B5EF4-FFF2-40B4-BE49-F238E27FC236}">
              <a16:creationId xmlns:a16="http://schemas.microsoft.com/office/drawing/2014/main" id="{6D160E84-8656-4E73-88B7-C1D1F4D8A7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05" name="Shape 3">
          <a:extLst>
            <a:ext uri="{FF2B5EF4-FFF2-40B4-BE49-F238E27FC236}">
              <a16:creationId xmlns:a16="http://schemas.microsoft.com/office/drawing/2014/main" id="{F261015B-C375-452D-B7E6-8B6FF6AF57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06" name="Shape 3">
          <a:extLst>
            <a:ext uri="{FF2B5EF4-FFF2-40B4-BE49-F238E27FC236}">
              <a16:creationId xmlns:a16="http://schemas.microsoft.com/office/drawing/2014/main" id="{C638BFB0-CBED-415E-9E16-CE302811D3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07" name="Shape 3">
          <a:extLst>
            <a:ext uri="{FF2B5EF4-FFF2-40B4-BE49-F238E27FC236}">
              <a16:creationId xmlns:a16="http://schemas.microsoft.com/office/drawing/2014/main" id="{B1CABC2C-A4B1-4984-B1AD-399A2FBE68E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08" name="Shape 3">
          <a:extLst>
            <a:ext uri="{FF2B5EF4-FFF2-40B4-BE49-F238E27FC236}">
              <a16:creationId xmlns:a16="http://schemas.microsoft.com/office/drawing/2014/main" id="{09B5834B-CFB8-4415-B23A-734FE345E3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09" name="Shape 3">
          <a:extLst>
            <a:ext uri="{FF2B5EF4-FFF2-40B4-BE49-F238E27FC236}">
              <a16:creationId xmlns:a16="http://schemas.microsoft.com/office/drawing/2014/main" id="{E08FA821-F472-48F8-A7B5-B8D21584CF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10" name="Shape 3">
          <a:extLst>
            <a:ext uri="{FF2B5EF4-FFF2-40B4-BE49-F238E27FC236}">
              <a16:creationId xmlns:a16="http://schemas.microsoft.com/office/drawing/2014/main" id="{EE81EBD4-1920-496D-86FA-B4D1EA01F5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11" name="Shape 3">
          <a:extLst>
            <a:ext uri="{FF2B5EF4-FFF2-40B4-BE49-F238E27FC236}">
              <a16:creationId xmlns:a16="http://schemas.microsoft.com/office/drawing/2014/main" id="{8F9B3CF8-F39D-4868-99B6-1D0B39EC83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12" name="Shape 3">
          <a:extLst>
            <a:ext uri="{FF2B5EF4-FFF2-40B4-BE49-F238E27FC236}">
              <a16:creationId xmlns:a16="http://schemas.microsoft.com/office/drawing/2014/main" id="{88A8E917-8E1A-45B4-8D86-14AB10AB9E0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13" name="Shape 3">
          <a:extLst>
            <a:ext uri="{FF2B5EF4-FFF2-40B4-BE49-F238E27FC236}">
              <a16:creationId xmlns:a16="http://schemas.microsoft.com/office/drawing/2014/main" id="{863B49CB-4126-423D-8D69-3AC1B68CBE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14" name="Shape 3">
          <a:extLst>
            <a:ext uri="{FF2B5EF4-FFF2-40B4-BE49-F238E27FC236}">
              <a16:creationId xmlns:a16="http://schemas.microsoft.com/office/drawing/2014/main" id="{A2FD0C22-120D-4FEF-8F54-665230DE65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15" name="Shape 3">
          <a:extLst>
            <a:ext uri="{FF2B5EF4-FFF2-40B4-BE49-F238E27FC236}">
              <a16:creationId xmlns:a16="http://schemas.microsoft.com/office/drawing/2014/main" id="{736B6DC5-772E-474C-994D-B4126C941A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16" name="Shape 3">
          <a:extLst>
            <a:ext uri="{FF2B5EF4-FFF2-40B4-BE49-F238E27FC236}">
              <a16:creationId xmlns:a16="http://schemas.microsoft.com/office/drawing/2014/main" id="{A9BF3B67-6C92-4A14-93BA-818FCFE2674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17" name="Shape 3">
          <a:extLst>
            <a:ext uri="{FF2B5EF4-FFF2-40B4-BE49-F238E27FC236}">
              <a16:creationId xmlns:a16="http://schemas.microsoft.com/office/drawing/2014/main" id="{F9A21798-AA86-4E43-828E-7D88CC7D4E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18" name="Shape 3">
          <a:extLst>
            <a:ext uri="{FF2B5EF4-FFF2-40B4-BE49-F238E27FC236}">
              <a16:creationId xmlns:a16="http://schemas.microsoft.com/office/drawing/2014/main" id="{C5F47CFA-1CCC-4882-8C4D-77FE42717A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19" name="Shape 3">
          <a:extLst>
            <a:ext uri="{FF2B5EF4-FFF2-40B4-BE49-F238E27FC236}">
              <a16:creationId xmlns:a16="http://schemas.microsoft.com/office/drawing/2014/main" id="{FFE517B1-84BA-477A-BFEA-4BBDC68582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20" name="Shape 3">
          <a:extLst>
            <a:ext uri="{FF2B5EF4-FFF2-40B4-BE49-F238E27FC236}">
              <a16:creationId xmlns:a16="http://schemas.microsoft.com/office/drawing/2014/main" id="{3E612E32-4E10-487B-BB2B-4E47585A97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21" name="Shape 3">
          <a:extLst>
            <a:ext uri="{FF2B5EF4-FFF2-40B4-BE49-F238E27FC236}">
              <a16:creationId xmlns:a16="http://schemas.microsoft.com/office/drawing/2014/main" id="{DD64B2F7-D0D7-49C9-ABF8-AF30B15EA47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22" name="Shape 3">
          <a:extLst>
            <a:ext uri="{FF2B5EF4-FFF2-40B4-BE49-F238E27FC236}">
              <a16:creationId xmlns:a16="http://schemas.microsoft.com/office/drawing/2014/main" id="{074F3389-D71D-4BC1-B12D-61C27CECBBE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23" name="Shape 3">
          <a:extLst>
            <a:ext uri="{FF2B5EF4-FFF2-40B4-BE49-F238E27FC236}">
              <a16:creationId xmlns:a16="http://schemas.microsoft.com/office/drawing/2014/main" id="{879C7A3F-1497-480D-A687-70B3CC68350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24" name="Shape 3">
          <a:extLst>
            <a:ext uri="{FF2B5EF4-FFF2-40B4-BE49-F238E27FC236}">
              <a16:creationId xmlns:a16="http://schemas.microsoft.com/office/drawing/2014/main" id="{80F4CD09-1B5C-42DF-BD37-429D4317DF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25" name="Shape 3">
          <a:extLst>
            <a:ext uri="{FF2B5EF4-FFF2-40B4-BE49-F238E27FC236}">
              <a16:creationId xmlns:a16="http://schemas.microsoft.com/office/drawing/2014/main" id="{9894DC49-33C7-4530-B4BB-016D8CB5FF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26" name="Shape 3">
          <a:extLst>
            <a:ext uri="{FF2B5EF4-FFF2-40B4-BE49-F238E27FC236}">
              <a16:creationId xmlns:a16="http://schemas.microsoft.com/office/drawing/2014/main" id="{4EE055C3-912E-4D53-9132-1DAECA08AB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27" name="Shape 3">
          <a:extLst>
            <a:ext uri="{FF2B5EF4-FFF2-40B4-BE49-F238E27FC236}">
              <a16:creationId xmlns:a16="http://schemas.microsoft.com/office/drawing/2014/main" id="{7150A92A-D99E-4703-951E-3BB12018C5E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28" name="Shape 3">
          <a:extLst>
            <a:ext uri="{FF2B5EF4-FFF2-40B4-BE49-F238E27FC236}">
              <a16:creationId xmlns:a16="http://schemas.microsoft.com/office/drawing/2014/main" id="{2ED1B359-C686-4278-B61A-A387828EAF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29" name="Shape 3">
          <a:extLst>
            <a:ext uri="{FF2B5EF4-FFF2-40B4-BE49-F238E27FC236}">
              <a16:creationId xmlns:a16="http://schemas.microsoft.com/office/drawing/2014/main" id="{25C08E0F-7DEB-4B62-BB2E-7C0823D50F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30" name="Shape 3">
          <a:extLst>
            <a:ext uri="{FF2B5EF4-FFF2-40B4-BE49-F238E27FC236}">
              <a16:creationId xmlns:a16="http://schemas.microsoft.com/office/drawing/2014/main" id="{9DCDA466-9CA3-478A-BB56-193E8325A4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31" name="Shape 3">
          <a:extLst>
            <a:ext uri="{FF2B5EF4-FFF2-40B4-BE49-F238E27FC236}">
              <a16:creationId xmlns:a16="http://schemas.microsoft.com/office/drawing/2014/main" id="{FE081074-2339-4B69-928A-55E23E28B1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32" name="Shape 3">
          <a:extLst>
            <a:ext uri="{FF2B5EF4-FFF2-40B4-BE49-F238E27FC236}">
              <a16:creationId xmlns:a16="http://schemas.microsoft.com/office/drawing/2014/main" id="{B54F029A-5BB4-4736-9943-8CAE2BB8CB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33" name="Shape 3">
          <a:extLst>
            <a:ext uri="{FF2B5EF4-FFF2-40B4-BE49-F238E27FC236}">
              <a16:creationId xmlns:a16="http://schemas.microsoft.com/office/drawing/2014/main" id="{31E77485-9D57-42A7-9C03-BC9ABA1E71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34" name="Shape 3">
          <a:extLst>
            <a:ext uri="{FF2B5EF4-FFF2-40B4-BE49-F238E27FC236}">
              <a16:creationId xmlns:a16="http://schemas.microsoft.com/office/drawing/2014/main" id="{1E5659C1-7ED5-4EF4-9C73-28BC3F6D79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35" name="Shape 3">
          <a:extLst>
            <a:ext uri="{FF2B5EF4-FFF2-40B4-BE49-F238E27FC236}">
              <a16:creationId xmlns:a16="http://schemas.microsoft.com/office/drawing/2014/main" id="{0D7EA117-D99E-46C0-9043-A1B6DE87EE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36" name="Shape 3">
          <a:extLst>
            <a:ext uri="{FF2B5EF4-FFF2-40B4-BE49-F238E27FC236}">
              <a16:creationId xmlns:a16="http://schemas.microsoft.com/office/drawing/2014/main" id="{81990667-3278-4CE1-A3A2-1B0DE5E53A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37" name="Shape 3">
          <a:extLst>
            <a:ext uri="{FF2B5EF4-FFF2-40B4-BE49-F238E27FC236}">
              <a16:creationId xmlns:a16="http://schemas.microsoft.com/office/drawing/2014/main" id="{A0FDE150-AB0E-4CD1-9387-A6C9C2CB36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38" name="Shape 3">
          <a:extLst>
            <a:ext uri="{FF2B5EF4-FFF2-40B4-BE49-F238E27FC236}">
              <a16:creationId xmlns:a16="http://schemas.microsoft.com/office/drawing/2014/main" id="{95EE8228-2B08-4664-97D3-F1A5C5D59E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39" name="Shape 3">
          <a:extLst>
            <a:ext uri="{FF2B5EF4-FFF2-40B4-BE49-F238E27FC236}">
              <a16:creationId xmlns:a16="http://schemas.microsoft.com/office/drawing/2014/main" id="{6275BC98-2112-46D6-BF3B-25A93AB080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40" name="Shape 3">
          <a:extLst>
            <a:ext uri="{FF2B5EF4-FFF2-40B4-BE49-F238E27FC236}">
              <a16:creationId xmlns:a16="http://schemas.microsoft.com/office/drawing/2014/main" id="{6045B33C-520D-440C-9F95-27BA711B3D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41" name="Shape 3">
          <a:extLst>
            <a:ext uri="{FF2B5EF4-FFF2-40B4-BE49-F238E27FC236}">
              <a16:creationId xmlns:a16="http://schemas.microsoft.com/office/drawing/2014/main" id="{223B5513-1DB5-4156-AD1C-497E900508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42" name="Shape 3">
          <a:extLst>
            <a:ext uri="{FF2B5EF4-FFF2-40B4-BE49-F238E27FC236}">
              <a16:creationId xmlns:a16="http://schemas.microsoft.com/office/drawing/2014/main" id="{8D253E22-F25A-47B6-821C-5B6275D50F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43" name="Shape 3">
          <a:extLst>
            <a:ext uri="{FF2B5EF4-FFF2-40B4-BE49-F238E27FC236}">
              <a16:creationId xmlns:a16="http://schemas.microsoft.com/office/drawing/2014/main" id="{A65701B5-5D5E-4EC4-B3D9-4099D496E5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44" name="Shape 3">
          <a:extLst>
            <a:ext uri="{FF2B5EF4-FFF2-40B4-BE49-F238E27FC236}">
              <a16:creationId xmlns:a16="http://schemas.microsoft.com/office/drawing/2014/main" id="{FABD1573-87ED-4BEB-8E17-167882815E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45" name="Shape 3">
          <a:extLst>
            <a:ext uri="{FF2B5EF4-FFF2-40B4-BE49-F238E27FC236}">
              <a16:creationId xmlns:a16="http://schemas.microsoft.com/office/drawing/2014/main" id="{F2A2D47E-D9FE-42BC-B8EB-67C66785B8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46" name="Shape 3">
          <a:extLst>
            <a:ext uri="{FF2B5EF4-FFF2-40B4-BE49-F238E27FC236}">
              <a16:creationId xmlns:a16="http://schemas.microsoft.com/office/drawing/2014/main" id="{BD9D1EFF-EBA3-4E0D-A066-C115D1846E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47" name="Shape 3">
          <a:extLst>
            <a:ext uri="{FF2B5EF4-FFF2-40B4-BE49-F238E27FC236}">
              <a16:creationId xmlns:a16="http://schemas.microsoft.com/office/drawing/2014/main" id="{5F9A938D-73C6-4714-9F79-16DBD54B57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48" name="Shape 3">
          <a:extLst>
            <a:ext uri="{FF2B5EF4-FFF2-40B4-BE49-F238E27FC236}">
              <a16:creationId xmlns:a16="http://schemas.microsoft.com/office/drawing/2014/main" id="{544C769B-E50D-44AC-90AB-A6344B7DB8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49" name="Shape 3">
          <a:extLst>
            <a:ext uri="{FF2B5EF4-FFF2-40B4-BE49-F238E27FC236}">
              <a16:creationId xmlns:a16="http://schemas.microsoft.com/office/drawing/2014/main" id="{47B6A23F-8054-4C58-A4AC-C616DBAC64A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50" name="Shape 3">
          <a:extLst>
            <a:ext uri="{FF2B5EF4-FFF2-40B4-BE49-F238E27FC236}">
              <a16:creationId xmlns:a16="http://schemas.microsoft.com/office/drawing/2014/main" id="{D28A2409-D5C4-4916-BB70-E902AA139D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51" name="Shape 3">
          <a:extLst>
            <a:ext uri="{FF2B5EF4-FFF2-40B4-BE49-F238E27FC236}">
              <a16:creationId xmlns:a16="http://schemas.microsoft.com/office/drawing/2014/main" id="{B1FF5F7B-DFC8-4953-AE97-A542843DD2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52" name="Shape 3">
          <a:extLst>
            <a:ext uri="{FF2B5EF4-FFF2-40B4-BE49-F238E27FC236}">
              <a16:creationId xmlns:a16="http://schemas.microsoft.com/office/drawing/2014/main" id="{5F3DD009-A75F-4C21-A7FD-3DCB7CFCFB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53" name="Shape 3">
          <a:extLst>
            <a:ext uri="{FF2B5EF4-FFF2-40B4-BE49-F238E27FC236}">
              <a16:creationId xmlns:a16="http://schemas.microsoft.com/office/drawing/2014/main" id="{1D59E0B4-7300-4DF7-9DB7-F5AE57CD22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54" name="Shape 3">
          <a:extLst>
            <a:ext uri="{FF2B5EF4-FFF2-40B4-BE49-F238E27FC236}">
              <a16:creationId xmlns:a16="http://schemas.microsoft.com/office/drawing/2014/main" id="{CAA0F6FD-A07E-49F4-BC05-5480465F94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55" name="Shape 3">
          <a:extLst>
            <a:ext uri="{FF2B5EF4-FFF2-40B4-BE49-F238E27FC236}">
              <a16:creationId xmlns:a16="http://schemas.microsoft.com/office/drawing/2014/main" id="{519505F2-2A55-4516-B188-E8FA72DF99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56" name="Shape 3">
          <a:extLst>
            <a:ext uri="{FF2B5EF4-FFF2-40B4-BE49-F238E27FC236}">
              <a16:creationId xmlns:a16="http://schemas.microsoft.com/office/drawing/2014/main" id="{3DDDCC79-1C42-4133-9C67-10137677E4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57" name="Shape 3">
          <a:extLst>
            <a:ext uri="{FF2B5EF4-FFF2-40B4-BE49-F238E27FC236}">
              <a16:creationId xmlns:a16="http://schemas.microsoft.com/office/drawing/2014/main" id="{2DF95B5C-E691-432A-8403-2989FCDF37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58" name="Shape 3">
          <a:extLst>
            <a:ext uri="{FF2B5EF4-FFF2-40B4-BE49-F238E27FC236}">
              <a16:creationId xmlns:a16="http://schemas.microsoft.com/office/drawing/2014/main" id="{EB3355B4-92BA-4571-8F7C-1CFAC42C45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59" name="Shape 3">
          <a:extLst>
            <a:ext uri="{FF2B5EF4-FFF2-40B4-BE49-F238E27FC236}">
              <a16:creationId xmlns:a16="http://schemas.microsoft.com/office/drawing/2014/main" id="{C4AE9329-5733-4716-9C28-E26E32AC92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60" name="Shape 3">
          <a:extLst>
            <a:ext uri="{FF2B5EF4-FFF2-40B4-BE49-F238E27FC236}">
              <a16:creationId xmlns:a16="http://schemas.microsoft.com/office/drawing/2014/main" id="{F3304D25-2D7A-4147-9CC9-2426E6D078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61" name="Shape 3">
          <a:extLst>
            <a:ext uri="{FF2B5EF4-FFF2-40B4-BE49-F238E27FC236}">
              <a16:creationId xmlns:a16="http://schemas.microsoft.com/office/drawing/2014/main" id="{0F136B96-A670-49C2-9A93-2C0CE88A7E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62" name="Shape 3">
          <a:extLst>
            <a:ext uri="{FF2B5EF4-FFF2-40B4-BE49-F238E27FC236}">
              <a16:creationId xmlns:a16="http://schemas.microsoft.com/office/drawing/2014/main" id="{321C7195-E1B8-4612-8AA7-5B8CAD5A160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63" name="Shape 3">
          <a:extLst>
            <a:ext uri="{FF2B5EF4-FFF2-40B4-BE49-F238E27FC236}">
              <a16:creationId xmlns:a16="http://schemas.microsoft.com/office/drawing/2014/main" id="{9CB145AC-54D2-4368-BDE4-067D4B884A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64" name="Shape 3">
          <a:extLst>
            <a:ext uri="{FF2B5EF4-FFF2-40B4-BE49-F238E27FC236}">
              <a16:creationId xmlns:a16="http://schemas.microsoft.com/office/drawing/2014/main" id="{4D4B6F0C-8B1A-4FFB-9E3F-8130C2A069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65" name="Shape 3">
          <a:extLst>
            <a:ext uri="{FF2B5EF4-FFF2-40B4-BE49-F238E27FC236}">
              <a16:creationId xmlns:a16="http://schemas.microsoft.com/office/drawing/2014/main" id="{8997389F-88AD-4346-A87D-9DC75DDB51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66" name="Shape 3">
          <a:extLst>
            <a:ext uri="{FF2B5EF4-FFF2-40B4-BE49-F238E27FC236}">
              <a16:creationId xmlns:a16="http://schemas.microsoft.com/office/drawing/2014/main" id="{260FFCAB-8312-4865-ACEA-97FA4AA9D6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67" name="Shape 3">
          <a:extLst>
            <a:ext uri="{FF2B5EF4-FFF2-40B4-BE49-F238E27FC236}">
              <a16:creationId xmlns:a16="http://schemas.microsoft.com/office/drawing/2014/main" id="{FD113842-B23D-4EF4-B1C4-038F794B62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68" name="Shape 3">
          <a:extLst>
            <a:ext uri="{FF2B5EF4-FFF2-40B4-BE49-F238E27FC236}">
              <a16:creationId xmlns:a16="http://schemas.microsoft.com/office/drawing/2014/main" id="{919205A5-715B-41B8-AA6B-2DF9C378C1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69" name="Shape 3">
          <a:extLst>
            <a:ext uri="{FF2B5EF4-FFF2-40B4-BE49-F238E27FC236}">
              <a16:creationId xmlns:a16="http://schemas.microsoft.com/office/drawing/2014/main" id="{A792A6B8-24C4-4269-AB6F-B38592DE23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70" name="Shape 3">
          <a:extLst>
            <a:ext uri="{FF2B5EF4-FFF2-40B4-BE49-F238E27FC236}">
              <a16:creationId xmlns:a16="http://schemas.microsoft.com/office/drawing/2014/main" id="{D500A66B-4F8A-4F90-91A1-553D75749C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71" name="Shape 3">
          <a:extLst>
            <a:ext uri="{FF2B5EF4-FFF2-40B4-BE49-F238E27FC236}">
              <a16:creationId xmlns:a16="http://schemas.microsoft.com/office/drawing/2014/main" id="{FF3657A7-BB78-459D-B6CF-024C0DFFA8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72" name="Shape 3">
          <a:extLst>
            <a:ext uri="{FF2B5EF4-FFF2-40B4-BE49-F238E27FC236}">
              <a16:creationId xmlns:a16="http://schemas.microsoft.com/office/drawing/2014/main" id="{E7E34AEF-ADA0-4F0D-9AF9-1BA4D8D840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73" name="Shape 3">
          <a:extLst>
            <a:ext uri="{FF2B5EF4-FFF2-40B4-BE49-F238E27FC236}">
              <a16:creationId xmlns:a16="http://schemas.microsoft.com/office/drawing/2014/main" id="{7687AB2A-9103-41BA-8DA8-66F997D9C2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104</xdr:row>
      <xdr:rowOff>0</xdr:rowOff>
    </xdr:from>
    <xdr:ext cx="47625" cy="285750"/>
    <xdr:sp macro="" textlink="">
      <xdr:nvSpPr>
        <xdr:cNvPr id="5574" name="Shape 3">
          <a:extLst>
            <a:ext uri="{FF2B5EF4-FFF2-40B4-BE49-F238E27FC236}">
              <a16:creationId xmlns:a16="http://schemas.microsoft.com/office/drawing/2014/main" id="{55FF5DD0-FB04-4E2F-B62E-1F89CD302998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104</xdr:row>
      <xdr:rowOff>0</xdr:rowOff>
    </xdr:from>
    <xdr:ext cx="47625" cy="285750"/>
    <xdr:sp macro="" textlink="">
      <xdr:nvSpPr>
        <xdr:cNvPr id="5575" name="Shape 3">
          <a:extLst>
            <a:ext uri="{FF2B5EF4-FFF2-40B4-BE49-F238E27FC236}">
              <a16:creationId xmlns:a16="http://schemas.microsoft.com/office/drawing/2014/main" id="{0CF27B05-B7E4-4F0C-BB3D-77A39DCBFF09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76" name="Shape 3">
          <a:extLst>
            <a:ext uri="{FF2B5EF4-FFF2-40B4-BE49-F238E27FC236}">
              <a16:creationId xmlns:a16="http://schemas.microsoft.com/office/drawing/2014/main" id="{F18B4739-AAA9-4C87-B1BE-B8B3C074D7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77" name="Shape 3">
          <a:extLst>
            <a:ext uri="{FF2B5EF4-FFF2-40B4-BE49-F238E27FC236}">
              <a16:creationId xmlns:a16="http://schemas.microsoft.com/office/drawing/2014/main" id="{7675606B-DB76-48CA-81E4-8A4E9222A8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78" name="Shape 3">
          <a:extLst>
            <a:ext uri="{FF2B5EF4-FFF2-40B4-BE49-F238E27FC236}">
              <a16:creationId xmlns:a16="http://schemas.microsoft.com/office/drawing/2014/main" id="{23586824-16F2-40F9-A0FE-A540496468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79" name="Shape 3">
          <a:extLst>
            <a:ext uri="{FF2B5EF4-FFF2-40B4-BE49-F238E27FC236}">
              <a16:creationId xmlns:a16="http://schemas.microsoft.com/office/drawing/2014/main" id="{E942B190-B267-4C4A-B76A-6470DD5BB0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80" name="Shape 3">
          <a:extLst>
            <a:ext uri="{FF2B5EF4-FFF2-40B4-BE49-F238E27FC236}">
              <a16:creationId xmlns:a16="http://schemas.microsoft.com/office/drawing/2014/main" id="{6482F682-DD68-4335-AFF5-9C32CDD039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81" name="Shape 3">
          <a:extLst>
            <a:ext uri="{FF2B5EF4-FFF2-40B4-BE49-F238E27FC236}">
              <a16:creationId xmlns:a16="http://schemas.microsoft.com/office/drawing/2014/main" id="{08596F0D-D0BE-489E-AB49-7245791F4B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82" name="Shape 3">
          <a:extLst>
            <a:ext uri="{FF2B5EF4-FFF2-40B4-BE49-F238E27FC236}">
              <a16:creationId xmlns:a16="http://schemas.microsoft.com/office/drawing/2014/main" id="{F9E22946-BAE8-4DCE-9E18-7719656CF8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83" name="Shape 3">
          <a:extLst>
            <a:ext uri="{FF2B5EF4-FFF2-40B4-BE49-F238E27FC236}">
              <a16:creationId xmlns:a16="http://schemas.microsoft.com/office/drawing/2014/main" id="{464A5380-84F3-48F2-BEC8-787B4AE2F18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84" name="Shape 3">
          <a:extLst>
            <a:ext uri="{FF2B5EF4-FFF2-40B4-BE49-F238E27FC236}">
              <a16:creationId xmlns:a16="http://schemas.microsoft.com/office/drawing/2014/main" id="{A9A21581-E7B7-461F-844D-33502EB0B4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85" name="Shape 3">
          <a:extLst>
            <a:ext uri="{FF2B5EF4-FFF2-40B4-BE49-F238E27FC236}">
              <a16:creationId xmlns:a16="http://schemas.microsoft.com/office/drawing/2014/main" id="{AD04110B-C362-4FFC-8251-63427994D4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86" name="Shape 3">
          <a:extLst>
            <a:ext uri="{FF2B5EF4-FFF2-40B4-BE49-F238E27FC236}">
              <a16:creationId xmlns:a16="http://schemas.microsoft.com/office/drawing/2014/main" id="{F6A2A893-10C9-478D-BFE0-8D7EB02DEF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87" name="Shape 3">
          <a:extLst>
            <a:ext uri="{FF2B5EF4-FFF2-40B4-BE49-F238E27FC236}">
              <a16:creationId xmlns:a16="http://schemas.microsoft.com/office/drawing/2014/main" id="{80C2FDF6-076D-4A4F-8069-299982B7BF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88" name="Shape 3">
          <a:extLst>
            <a:ext uri="{FF2B5EF4-FFF2-40B4-BE49-F238E27FC236}">
              <a16:creationId xmlns:a16="http://schemas.microsoft.com/office/drawing/2014/main" id="{016E16DC-299A-4189-8B3D-6D50385181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89" name="Shape 3">
          <a:extLst>
            <a:ext uri="{FF2B5EF4-FFF2-40B4-BE49-F238E27FC236}">
              <a16:creationId xmlns:a16="http://schemas.microsoft.com/office/drawing/2014/main" id="{51175083-9E8F-4C89-92AF-940FE5CA23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90" name="Shape 3">
          <a:extLst>
            <a:ext uri="{FF2B5EF4-FFF2-40B4-BE49-F238E27FC236}">
              <a16:creationId xmlns:a16="http://schemas.microsoft.com/office/drawing/2014/main" id="{F0B9FE5F-535D-4E28-83C8-AD651EC873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91" name="Shape 3">
          <a:extLst>
            <a:ext uri="{FF2B5EF4-FFF2-40B4-BE49-F238E27FC236}">
              <a16:creationId xmlns:a16="http://schemas.microsoft.com/office/drawing/2014/main" id="{99AFF724-2FF6-4F0F-AEDD-E5B95F4980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92" name="Shape 3">
          <a:extLst>
            <a:ext uri="{FF2B5EF4-FFF2-40B4-BE49-F238E27FC236}">
              <a16:creationId xmlns:a16="http://schemas.microsoft.com/office/drawing/2014/main" id="{21A83157-B9AF-4594-9F72-0312EBD52D3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93" name="Shape 3">
          <a:extLst>
            <a:ext uri="{FF2B5EF4-FFF2-40B4-BE49-F238E27FC236}">
              <a16:creationId xmlns:a16="http://schemas.microsoft.com/office/drawing/2014/main" id="{74D98931-6587-41A7-A361-5508855240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94" name="Shape 3">
          <a:extLst>
            <a:ext uri="{FF2B5EF4-FFF2-40B4-BE49-F238E27FC236}">
              <a16:creationId xmlns:a16="http://schemas.microsoft.com/office/drawing/2014/main" id="{7DC3DA62-AB3C-4BF9-B161-B029F19B6B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95" name="Shape 3">
          <a:extLst>
            <a:ext uri="{FF2B5EF4-FFF2-40B4-BE49-F238E27FC236}">
              <a16:creationId xmlns:a16="http://schemas.microsoft.com/office/drawing/2014/main" id="{42966CBF-D2CB-4B91-BDDD-50746DCEB2A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96" name="Shape 3">
          <a:extLst>
            <a:ext uri="{FF2B5EF4-FFF2-40B4-BE49-F238E27FC236}">
              <a16:creationId xmlns:a16="http://schemas.microsoft.com/office/drawing/2014/main" id="{28E1B56A-AA4C-4280-87BE-63DFA0CDE4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97" name="Shape 3">
          <a:extLst>
            <a:ext uri="{FF2B5EF4-FFF2-40B4-BE49-F238E27FC236}">
              <a16:creationId xmlns:a16="http://schemas.microsoft.com/office/drawing/2014/main" id="{04D71046-8A34-42BB-9D32-F0A1E34B6E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98" name="Shape 3">
          <a:extLst>
            <a:ext uri="{FF2B5EF4-FFF2-40B4-BE49-F238E27FC236}">
              <a16:creationId xmlns:a16="http://schemas.microsoft.com/office/drawing/2014/main" id="{C8941243-B3BC-4D0B-9CE2-45F654BDEC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599" name="Shape 3">
          <a:extLst>
            <a:ext uri="{FF2B5EF4-FFF2-40B4-BE49-F238E27FC236}">
              <a16:creationId xmlns:a16="http://schemas.microsoft.com/office/drawing/2014/main" id="{E402935E-4EF1-4893-8F07-B06C05BF7E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00" name="Shape 3">
          <a:extLst>
            <a:ext uri="{FF2B5EF4-FFF2-40B4-BE49-F238E27FC236}">
              <a16:creationId xmlns:a16="http://schemas.microsoft.com/office/drawing/2014/main" id="{AECEBB5A-C7B9-4FE2-A171-EDC578474D3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01" name="Shape 3">
          <a:extLst>
            <a:ext uri="{FF2B5EF4-FFF2-40B4-BE49-F238E27FC236}">
              <a16:creationId xmlns:a16="http://schemas.microsoft.com/office/drawing/2014/main" id="{9D39C8FF-A693-4966-A7C8-DCBFFC6D7E4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02" name="Shape 3">
          <a:extLst>
            <a:ext uri="{FF2B5EF4-FFF2-40B4-BE49-F238E27FC236}">
              <a16:creationId xmlns:a16="http://schemas.microsoft.com/office/drawing/2014/main" id="{D317E8E3-711F-4714-82D3-FCBE95498E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03" name="Shape 3">
          <a:extLst>
            <a:ext uri="{FF2B5EF4-FFF2-40B4-BE49-F238E27FC236}">
              <a16:creationId xmlns:a16="http://schemas.microsoft.com/office/drawing/2014/main" id="{87863195-10F6-4630-BDDA-0B92EA37222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04" name="Shape 3">
          <a:extLst>
            <a:ext uri="{FF2B5EF4-FFF2-40B4-BE49-F238E27FC236}">
              <a16:creationId xmlns:a16="http://schemas.microsoft.com/office/drawing/2014/main" id="{3BFDCE16-EC89-442E-9929-775194E11D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05" name="Shape 3">
          <a:extLst>
            <a:ext uri="{FF2B5EF4-FFF2-40B4-BE49-F238E27FC236}">
              <a16:creationId xmlns:a16="http://schemas.microsoft.com/office/drawing/2014/main" id="{3AA4E5B5-392C-4C8F-AB67-EEADDC37A1D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06" name="Shape 3">
          <a:extLst>
            <a:ext uri="{FF2B5EF4-FFF2-40B4-BE49-F238E27FC236}">
              <a16:creationId xmlns:a16="http://schemas.microsoft.com/office/drawing/2014/main" id="{CEEB9D46-B93B-416E-A145-EC84FD570B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07" name="Shape 3">
          <a:extLst>
            <a:ext uri="{FF2B5EF4-FFF2-40B4-BE49-F238E27FC236}">
              <a16:creationId xmlns:a16="http://schemas.microsoft.com/office/drawing/2014/main" id="{8A17B195-CD98-41CF-8E5A-94DF80C882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08" name="Shape 3">
          <a:extLst>
            <a:ext uri="{FF2B5EF4-FFF2-40B4-BE49-F238E27FC236}">
              <a16:creationId xmlns:a16="http://schemas.microsoft.com/office/drawing/2014/main" id="{718D44B2-7585-4166-B2C6-A98F8313EF3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09" name="Shape 3">
          <a:extLst>
            <a:ext uri="{FF2B5EF4-FFF2-40B4-BE49-F238E27FC236}">
              <a16:creationId xmlns:a16="http://schemas.microsoft.com/office/drawing/2014/main" id="{A0E2BA88-C49F-47CD-89B2-A3EA68D001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10" name="Shape 3">
          <a:extLst>
            <a:ext uri="{FF2B5EF4-FFF2-40B4-BE49-F238E27FC236}">
              <a16:creationId xmlns:a16="http://schemas.microsoft.com/office/drawing/2014/main" id="{413DB2F2-9B49-4397-B6B3-BF71AAC69F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11" name="Shape 3">
          <a:extLst>
            <a:ext uri="{FF2B5EF4-FFF2-40B4-BE49-F238E27FC236}">
              <a16:creationId xmlns:a16="http://schemas.microsoft.com/office/drawing/2014/main" id="{44467400-50D6-4470-880C-CD0854620E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12" name="Shape 3">
          <a:extLst>
            <a:ext uri="{FF2B5EF4-FFF2-40B4-BE49-F238E27FC236}">
              <a16:creationId xmlns:a16="http://schemas.microsoft.com/office/drawing/2014/main" id="{7C087F21-48FE-436B-BB9B-8E14A45FBF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13" name="Shape 3">
          <a:extLst>
            <a:ext uri="{FF2B5EF4-FFF2-40B4-BE49-F238E27FC236}">
              <a16:creationId xmlns:a16="http://schemas.microsoft.com/office/drawing/2014/main" id="{DCE9CC2D-5A47-4F99-BD4F-61389FAF5E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14" name="Shape 3">
          <a:extLst>
            <a:ext uri="{FF2B5EF4-FFF2-40B4-BE49-F238E27FC236}">
              <a16:creationId xmlns:a16="http://schemas.microsoft.com/office/drawing/2014/main" id="{494D18CD-E3D8-4E22-90E6-468E0B5689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15" name="Shape 3">
          <a:extLst>
            <a:ext uri="{FF2B5EF4-FFF2-40B4-BE49-F238E27FC236}">
              <a16:creationId xmlns:a16="http://schemas.microsoft.com/office/drawing/2014/main" id="{76128A02-5866-4EF3-9FE1-3E096E4A20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16" name="Shape 3">
          <a:extLst>
            <a:ext uri="{FF2B5EF4-FFF2-40B4-BE49-F238E27FC236}">
              <a16:creationId xmlns:a16="http://schemas.microsoft.com/office/drawing/2014/main" id="{11469462-1A3D-47C2-94CD-58FB6B2221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17" name="Shape 3">
          <a:extLst>
            <a:ext uri="{FF2B5EF4-FFF2-40B4-BE49-F238E27FC236}">
              <a16:creationId xmlns:a16="http://schemas.microsoft.com/office/drawing/2014/main" id="{DEFD8AE5-0ACC-4A6C-844A-B459F45B86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18" name="Shape 3">
          <a:extLst>
            <a:ext uri="{FF2B5EF4-FFF2-40B4-BE49-F238E27FC236}">
              <a16:creationId xmlns:a16="http://schemas.microsoft.com/office/drawing/2014/main" id="{E21AB362-4A02-445F-839B-D1EE7FEC4B1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19" name="Shape 3">
          <a:extLst>
            <a:ext uri="{FF2B5EF4-FFF2-40B4-BE49-F238E27FC236}">
              <a16:creationId xmlns:a16="http://schemas.microsoft.com/office/drawing/2014/main" id="{2BF0A8AD-DD2E-4486-A132-BB1FC8BA93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20" name="Shape 3">
          <a:extLst>
            <a:ext uri="{FF2B5EF4-FFF2-40B4-BE49-F238E27FC236}">
              <a16:creationId xmlns:a16="http://schemas.microsoft.com/office/drawing/2014/main" id="{6F19F66A-660F-4B45-A0AE-FB44BC9AD6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21" name="Shape 3">
          <a:extLst>
            <a:ext uri="{FF2B5EF4-FFF2-40B4-BE49-F238E27FC236}">
              <a16:creationId xmlns:a16="http://schemas.microsoft.com/office/drawing/2014/main" id="{2D7029A5-8774-4EA3-861B-0240246A284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22" name="Shape 3">
          <a:extLst>
            <a:ext uri="{FF2B5EF4-FFF2-40B4-BE49-F238E27FC236}">
              <a16:creationId xmlns:a16="http://schemas.microsoft.com/office/drawing/2014/main" id="{EF3C4C11-F051-47AF-A654-2004626DB19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23" name="Shape 3">
          <a:extLst>
            <a:ext uri="{FF2B5EF4-FFF2-40B4-BE49-F238E27FC236}">
              <a16:creationId xmlns:a16="http://schemas.microsoft.com/office/drawing/2014/main" id="{45B34E75-369D-4C7C-BF54-A36B76008B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24" name="Shape 3">
          <a:extLst>
            <a:ext uri="{FF2B5EF4-FFF2-40B4-BE49-F238E27FC236}">
              <a16:creationId xmlns:a16="http://schemas.microsoft.com/office/drawing/2014/main" id="{100871C1-59BA-4363-B4CC-2279D521D7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25" name="Shape 3">
          <a:extLst>
            <a:ext uri="{FF2B5EF4-FFF2-40B4-BE49-F238E27FC236}">
              <a16:creationId xmlns:a16="http://schemas.microsoft.com/office/drawing/2014/main" id="{3C02C41E-EAEC-4C4E-ADA8-5709709DC4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26" name="Shape 3">
          <a:extLst>
            <a:ext uri="{FF2B5EF4-FFF2-40B4-BE49-F238E27FC236}">
              <a16:creationId xmlns:a16="http://schemas.microsoft.com/office/drawing/2014/main" id="{D87549E9-5826-4522-92D7-B0A8C6311A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27" name="Shape 3">
          <a:extLst>
            <a:ext uri="{FF2B5EF4-FFF2-40B4-BE49-F238E27FC236}">
              <a16:creationId xmlns:a16="http://schemas.microsoft.com/office/drawing/2014/main" id="{619DE4B9-9D1A-4E3A-A1FF-3E995A0902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28" name="Shape 3">
          <a:extLst>
            <a:ext uri="{FF2B5EF4-FFF2-40B4-BE49-F238E27FC236}">
              <a16:creationId xmlns:a16="http://schemas.microsoft.com/office/drawing/2014/main" id="{794AFA0B-AA81-4B1A-A592-ABAC85DF73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29" name="Shape 3">
          <a:extLst>
            <a:ext uri="{FF2B5EF4-FFF2-40B4-BE49-F238E27FC236}">
              <a16:creationId xmlns:a16="http://schemas.microsoft.com/office/drawing/2014/main" id="{5D325CF4-516B-4126-8288-99BC0C018C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30" name="Shape 3">
          <a:extLst>
            <a:ext uri="{FF2B5EF4-FFF2-40B4-BE49-F238E27FC236}">
              <a16:creationId xmlns:a16="http://schemas.microsoft.com/office/drawing/2014/main" id="{948B6CF3-F930-464B-8FDD-E78359FC8F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31" name="Shape 3">
          <a:extLst>
            <a:ext uri="{FF2B5EF4-FFF2-40B4-BE49-F238E27FC236}">
              <a16:creationId xmlns:a16="http://schemas.microsoft.com/office/drawing/2014/main" id="{D96B6736-430A-47FF-A879-6BA323AD7A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32" name="Shape 3">
          <a:extLst>
            <a:ext uri="{FF2B5EF4-FFF2-40B4-BE49-F238E27FC236}">
              <a16:creationId xmlns:a16="http://schemas.microsoft.com/office/drawing/2014/main" id="{43C762DA-9B01-46C2-8A24-F33BB05966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33" name="Shape 3">
          <a:extLst>
            <a:ext uri="{FF2B5EF4-FFF2-40B4-BE49-F238E27FC236}">
              <a16:creationId xmlns:a16="http://schemas.microsoft.com/office/drawing/2014/main" id="{BF397DEA-6E80-49A5-AAD3-F4DBDCE5FC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34" name="Shape 3">
          <a:extLst>
            <a:ext uri="{FF2B5EF4-FFF2-40B4-BE49-F238E27FC236}">
              <a16:creationId xmlns:a16="http://schemas.microsoft.com/office/drawing/2014/main" id="{7F2DAFF3-5D8E-47CC-9F9C-D82BF6CAC5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35" name="Shape 3">
          <a:extLst>
            <a:ext uri="{FF2B5EF4-FFF2-40B4-BE49-F238E27FC236}">
              <a16:creationId xmlns:a16="http://schemas.microsoft.com/office/drawing/2014/main" id="{38FFC08D-FC80-4ED7-93E9-3E9589321A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36" name="Shape 3">
          <a:extLst>
            <a:ext uri="{FF2B5EF4-FFF2-40B4-BE49-F238E27FC236}">
              <a16:creationId xmlns:a16="http://schemas.microsoft.com/office/drawing/2014/main" id="{71E9E76C-CB44-4AF3-8D13-BC4AA3B899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37" name="Shape 3">
          <a:extLst>
            <a:ext uri="{FF2B5EF4-FFF2-40B4-BE49-F238E27FC236}">
              <a16:creationId xmlns:a16="http://schemas.microsoft.com/office/drawing/2014/main" id="{F401BBF8-440C-425E-8FA6-CAB844054E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38" name="Shape 3">
          <a:extLst>
            <a:ext uri="{FF2B5EF4-FFF2-40B4-BE49-F238E27FC236}">
              <a16:creationId xmlns:a16="http://schemas.microsoft.com/office/drawing/2014/main" id="{28CF0A83-8155-4470-BB1C-54A1F0B1D4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39" name="Shape 3">
          <a:extLst>
            <a:ext uri="{FF2B5EF4-FFF2-40B4-BE49-F238E27FC236}">
              <a16:creationId xmlns:a16="http://schemas.microsoft.com/office/drawing/2014/main" id="{3B9E77A4-647F-46E1-BC4F-1C527E0133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40" name="Shape 3">
          <a:extLst>
            <a:ext uri="{FF2B5EF4-FFF2-40B4-BE49-F238E27FC236}">
              <a16:creationId xmlns:a16="http://schemas.microsoft.com/office/drawing/2014/main" id="{C9D5FE9A-443E-44A7-A22F-8FFE2B1C5AC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41" name="Shape 3">
          <a:extLst>
            <a:ext uri="{FF2B5EF4-FFF2-40B4-BE49-F238E27FC236}">
              <a16:creationId xmlns:a16="http://schemas.microsoft.com/office/drawing/2014/main" id="{44B244F5-0116-4E03-8025-AE16858620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42" name="Shape 3">
          <a:extLst>
            <a:ext uri="{FF2B5EF4-FFF2-40B4-BE49-F238E27FC236}">
              <a16:creationId xmlns:a16="http://schemas.microsoft.com/office/drawing/2014/main" id="{8CD0C317-DB60-4A61-B4FB-3814D33254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43" name="Shape 3">
          <a:extLst>
            <a:ext uri="{FF2B5EF4-FFF2-40B4-BE49-F238E27FC236}">
              <a16:creationId xmlns:a16="http://schemas.microsoft.com/office/drawing/2014/main" id="{6E2BE636-06AD-4D0F-8C50-4FA191FE93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44" name="Shape 3">
          <a:extLst>
            <a:ext uri="{FF2B5EF4-FFF2-40B4-BE49-F238E27FC236}">
              <a16:creationId xmlns:a16="http://schemas.microsoft.com/office/drawing/2014/main" id="{2155C595-15CE-4026-838C-316D3DF7799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45" name="Shape 3">
          <a:extLst>
            <a:ext uri="{FF2B5EF4-FFF2-40B4-BE49-F238E27FC236}">
              <a16:creationId xmlns:a16="http://schemas.microsoft.com/office/drawing/2014/main" id="{D2541F1C-8A72-409B-AEDB-1BAB2F665F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46" name="Shape 3">
          <a:extLst>
            <a:ext uri="{FF2B5EF4-FFF2-40B4-BE49-F238E27FC236}">
              <a16:creationId xmlns:a16="http://schemas.microsoft.com/office/drawing/2014/main" id="{2D3946FA-D47F-4E19-8D62-670C108327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47" name="Shape 3">
          <a:extLst>
            <a:ext uri="{FF2B5EF4-FFF2-40B4-BE49-F238E27FC236}">
              <a16:creationId xmlns:a16="http://schemas.microsoft.com/office/drawing/2014/main" id="{30DA28D2-A420-4524-B029-029385C7A2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48" name="Shape 3">
          <a:extLst>
            <a:ext uri="{FF2B5EF4-FFF2-40B4-BE49-F238E27FC236}">
              <a16:creationId xmlns:a16="http://schemas.microsoft.com/office/drawing/2014/main" id="{AC2F5901-CB84-42BE-A40A-5BD52717CB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49" name="Shape 3">
          <a:extLst>
            <a:ext uri="{FF2B5EF4-FFF2-40B4-BE49-F238E27FC236}">
              <a16:creationId xmlns:a16="http://schemas.microsoft.com/office/drawing/2014/main" id="{FCA76D5C-68A3-4E75-A77E-A259A353115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50" name="Shape 3">
          <a:extLst>
            <a:ext uri="{FF2B5EF4-FFF2-40B4-BE49-F238E27FC236}">
              <a16:creationId xmlns:a16="http://schemas.microsoft.com/office/drawing/2014/main" id="{CA0B1B3F-B6D7-441B-9BC9-1C8E725BED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51" name="Shape 3">
          <a:extLst>
            <a:ext uri="{FF2B5EF4-FFF2-40B4-BE49-F238E27FC236}">
              <a16:creationId xmlns:a16="http://schemas.microsoft.com/office/drawing/2014/main" id="{2D1BE669-CA03-4D18-BE18-055A636937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52" name="Shape 3">
          <a:extLst>
            <a:ext uri="{FF2B5EF4-FFF2-40B4-BE49-F238E27FC236}">
              <a16:creationId xmlns:a16="http://schemas.microsoft.com/office/drawing/2014/main" id="{2B079B63-2844-477D-BD16-A5DE0EF40E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53" name="Shape 3">
          <a:extLst>
            <a:ext uri="{FF2B5EF4-FFF2-40B4-BE49-F238E27FC236}">
              <a16:creationId xmlns:a16="http://schemas.microsoft.com/office/drawing/2014/main" id="{869B596B-535A-4C3E-AECA-D5E28A5F42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54" name="Shape 3">
          <a:extLst>
            <a:ext uri="{FF2B5EF4-FFF2-40B4-BE49-F238E27FC236}">
              <a16:creationId xmlns:a16="http://schemas.microsoft.com/office/drawing/2014/main" id="{280CE48C-4F66-416F-96D5-63BC978B5E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55" name="Shape 3">
          <a:extLst>
            <a:ext uri="{FF2B5EF4-FFF2-40B4-BE49-F238E27FC236}">
              <a16:creationId xmlns:a16="http://schemas.microsoft.com/office/drawing/2014/main" id="{72DC4828-8DBF-427B-8CAB-D92645942D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56" name="Shape 3">
          <a:extLst>
            <a:ext uri="{FF2B5EF4-FFF2-40B4-BE49-F238E27FC236}">
              <a16:creationId xmlns:a16="http://schemas.microsoft.com/office/drawing/2014/main" id="{8476041F-8CFF-4B5B-876D-499B7551AA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57" name="Shape 3">
          <a:extLst>
            <a:ext uri="{FF2B5EF4-FFF2-40B4-BE49-F238E27FC236}">
              <a16:creationId xmlns:a16="http://schemas.microsoft.com/office/drawing/2014/main" id="{6590BE41-FC9E-4FEC-AABF-3F5DDF58D3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58" name="Shape 3">
          <a:extLst>
            <a:ext uri="{FF2B5EF4-FFF2-40B4-BE49-F238E27FC236}">
              <a16:creationId xmlns:a16="http://schemas.microsoft.com/office/drawing/2014/main" id="{7AFFB784-0104-43EF-8B14-46BAFC7580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59" name="Shape 3">
          <a:extLst>
            <a:ext uri="{FF2B5EF4-FFF2-40B4-BE49-F238E27FC236}">
              <a16:creationId xmlns:a16="http://schemas.microsoft.com/office/drawing/2014/main" id="{B74E3440-9329-420E-B106-99F1BE2112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60" name="Shape 3">
          <a:extLst>
            <a:ext uri="{FF2B5EF4-FFF2-40B4-BE49-F238E27FC236}">
              <a16:creationId xmlns:a16="http://schemas.microsoft.com/office/drawing/2014/main" id="{E29F2471-1A81-4443-AD03-7CA5C91D8B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61" name="Shape 3">
          <a:extLst>
            <a:ext uri="{FF2B5EF4-FFF2-40B4-BE49-F238E27FC236}">
              <a16:creationId xmlns:a16="http://schemas.microsoft.com/office/drawing/2014/main" id="{41E70640-0227-408D-A250-CA629F114F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104</xdr:row>
      <xdr:rowOff>0</xdr:rowOff>
    </xdr:from>
    <xdr:ext cx="47625" cy="285750"/>
    <xdr:sp macro="" textlink="">
      <xdr:nvSpPr>
        <xdr:cNvPr id="5662" name="Shape 3">
          <a:extLst>
            <a:ext uri="{FF2B5EF4-FFF2-40B4-BE49-F238E27FC236}">
              <a16:creationId xmlns:a16="http://schemas.microsoft.com/office/drawing/2014/main" id="{525CC0D6-8D6E-4B6F-9E22-0644E4BCA2D5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104</xdr:row>
      <xdr:rowOff>0</xdr:rowOff>
    </xdr:from>
    <xdr:ext cx="47625" cy="285750"/>
    <xdr:sp macro="" textlink="">
      <xdr:nvSpPr>
        <xdr:cNvPr id="5663" name="Shape 3">
          <a:extLst>
            <a:ext uri="{FF2B5EF4-FFF2-40B4-BE49-F238E27FC236}">
              <a16:creationId xmlns:a16="http://schemas.microsoft.com/office/drawing/2014/main" id="{FF794FBB-0C50-47BD-A33F-447CF7928DB6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64" name="Shape 3">
          <a:extLst>
            <a:ext uri="{FF2B5EF4-FFF2-40B4-BE49-F238E27FC236}">
              <a16:creationId xmlns:a16="http://schemas.microsoft.com/office/drawing/2014/main" id="{6344BA0F-D513-46BF-AC6B-2D447FC44E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65" name="Shape 3">
          <a:extLst>
            <a:ext uri="{FF2B5EF4-FFF2-40B4-BE49-F238E27FC236}">
              <a16:creationId xmlns:a16="http://schemas.microsoft.com/office/drawing/2014/main" id="{A3CA1DFE-C318-4B35-AAE7-5F6CF389B54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66" name="Shape 3">
          <a:extLst>
            <a:ext uri="{FF2B5EF4-FFF2-40B4-BE49-F238E27FC236}">
              <a16:creationId xmlns:a16="http://schemas.microsoft.com/office/drawing/2014/main" id="{9EDC380C-F823-4411-842D-BB13B1A68D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67" name="Shape 3">
          <a:extLst>
            <a:ext uri="{FF2B5EF4-FFF2-40B4-BE49-F238E27FC236}">
              <a16:creationId xmlns:a16="http://schemas.microsoft.com/office/drawing/2014/main" id="{DC13F284-75FE-4205-BECD-F48CB22DB3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68" name="Shape 3">
          <a:extLst>
            <a:ext uri="{FF2B5EF4-FFF2-40B4-BE49-F238E27FC236}">
              <a16:creationId xmlns:a16="http://schemas.microsoft.com/office/drawing/2014/main" id="{8CC68538-F2EC-4E11-A8CF-CC4E1AAD05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69" name="Shape 3">
          <a:extLst>
            <a:ext uri="{FF2B5EF4-FFF2-40B4-BE49-F238E27FC236}">
              <a16:creationId xmlns:a16="http://schemas.microsoft.com/office/drawing/2014/main" id="{9247644E-671A-4255-BF5D-FC07458127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70" name="Shape 3">
          <a:extLst>
            <a:ext uri="{FF2B5EF4-FFF2-40B4-BE49-F238E27FC236}">
              <a16:creationId xmlns:a16="http://schemas.microsoft.com/office/drawing/2014/main" id="{615F2570-7ABA-4A39-8E91-B400FE963F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71" name="Shape 3">
          <a:extLst>
            <a:ext uri="{FF2B5EF4-FFF2-40B4-BE49-F238E27FC236}">
              <a16:creationId xmlns:a16="http://schemas.microsoft.com/office/drawing/2014/main" id="{CE8D5681-7BA8-40F1-B2D0-98964FA876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72" name="Shape 3">
          <a:extLst>
            <a:ext uri="{FF2B5EF4-FFF2-40B4-BE49-F238E27FC236}">
              <a16:creationId xmlns:a16="http://schemas.microsoft.com/office/drawing/2014/main" id="{B11399BF-8838-4A61-ABB2-CFF994E9A3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73" name="Shape 3">
          <a:extLst>
            <a:ext uri="{FF2B5EF4-FFF2-40B4-BE49-F238E27FC236}">
              <a16:creationId xmlns:a16="http://schemas.microsoft.com/office/drawing/2014/main" id="{A990F0DB-51AD-4134-BEB5-2C6D78E436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74" name="Shape 3">
          <a:extLst>
            <a:ext uri="{FF2B5EF4-FFF2-40B4-BE49-F238E27FC236}">
              <a16:creationId xmlns:a16="http://schemas.microsoft.com/office/drawing/2014/main" id="{7FA8FD7E-6CA3-4EDC-8756-A1B71CE6B9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75" name="Shape 3">
          <a:extLst>
            <a:ext uri="{FF2B5EF4-FFF2-40B4-BE49-F238E27FC236}">
              <a16:creationId xmlns:a16="http://schemas.microsoft.com/office/drawing/2014/main" id="{A304C36C-8FFE-4648-8E67-2F10B2AACE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76" name="Shape 3">
          <a:extLst>
            <a:ext uri="{FF2B5EF4-FFF2-40B4-BE49-F238E27FC236}">
              <a16:creationId xmlns:a16="http://schemas.microsoft.com/office/drawing/2014/main" id="{026B39C4-DFDF-4067-886C-838EA2D5E1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77" name="Shape 3">
          <a:extLst>
            <a:ext uri="{FF2B5EF4-FFF2-40B4-BE49-F238E27FC236}">
              <a16:creationId xmlns:a16="http://schemas.microsoft.com/office/drawing/2014/main" id="{B55BFA7E-C06A-4FFB-ABD4-CDC0C5120E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78" name="Shape 3">
          <a:extLst>
            <a:ext uri="{FF2B5EF4-FFF2-40B4-BE49-F238E27FC236}">
              <a16:creationId xmlns:a16="http://schemas.microsoft.com/office/drawing/2014/main" id="{39030224-37D7-4ABC-AA6C-3284CE00E9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79" name="Shape 3">
          <a:extLst>
            <a:ext uri="{FF2B5EF4-FFF2-40B4-BE49-F238E27FC236}">
              <a16:creationId xmlns:a16="http://schemas.microsoft.com/office/drawing/2014/main" id="{95AC1084-7544-4F0C-880C-127556C8989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80" name="Shape 3">
          <a:extLst>
            <a:ext uri="{FF2B5EF4-FFF2-40B4-BE49-F238E27FC236}">
              <a16:creationId xmlns:a16="http://schemas.microsoft.com/office/drawing/2014/main" id="{239FD6B2-D485-4261-804C-5BD87BC1DB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81" name="Shape 3">
          <a:extLst>
            <a:ext uri="{FF2B5EF4-FFF2-40B4-BE49-F238E27FC236}">
              <a16:creationId xmlns:a16="http://schemas.microsoft.com/office/drawing/2014/main" id="{2DED53A5-C6B4-4651-837C-92B9ADE2A3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82" name="Shape 3">
          <a:extLst>
            <a:ext uri="{FF2B5EF4-FFF2-40B4-BE49-F238E27FC236}">
              <a16:creationId xmlns:a16="http://schemas.microsoft.com/office/drawing/2014/main" id="{7939D0BD-7367-486E-AEA3-EB58366A02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83" name="Shape 3">
          <a:extLst>
            <a:ext uri="{FF2B5EF4-FFF2-40B4-BE49-F238E27FC236}">
              <a16:creationId xmlns:a16="http://schemas.microsoft.com/office/drawing/2014/main" id="{6FDEE84F-91CF-40EB-9FC4-B2694B73F6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84" name="Shape 3">
          <a:extLst>
            <a:ext uri="{FF2B5EF4-FFF2-40B4-BE49-F238E27FC236}">
              <a16:creationId xmlns:a16="http://schemas.microsoft.com/office/drawing/2014/main" id="{7243A646-C474-47DA-A226-6ED48F4051E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85" name="Shape 3">
          <a:extLst>
            <a:ext uri="{FF2B5EF4-FFF2-40B4-BE49-F238E27FC236}">
              <a16:creationId xmlns:a16="http://schemas.microsoft.com/office/drawing/2014/main" id="{AF079954-B47F-48C4-BA30-ED5B992BC24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86" name="Shape 3">
          <a:extLst>
            <a:ext uri="{FF2B5EF4-FFF2-40B4-BE49-F238E27FC236}">
              <a16:creationId xmlns:a16="http://schemas.microsoft.com/office/drawing/2014/main" id="{128ECFA2-CB6A-4FBF-9B09-CFAD9DDE3D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87" name="Shape 3">
          <a:extLst>
            <a:ext uri="{FF2B5EF4-FFF2-40B4-BE49-F238E27FC236}">
              <a16:creationId xmlns:a16="http://schemas.microsoft.com/office/drawing/2014/main" id="{EEC9CDC2-AA82-41BC-B6BD-24D8AB0A7C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88" name="Shape 3">
          <a:extLst>
            <a:ext uri="{FF2B5EF4-FFF2-40B4-BE49-F238E27FC236}">
              <a16:creationId xmlns:a16="http://schemas.microsoft.com/office/drawing/2014/main" id="{C5EB9D80-B779-4659-976B-9D86E38CF5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89" name="Shape 3">
          <a:extLst>
            <a:ext uri="{FF2B5EF4-FFF2-40B4-BE49-F238E27FC236}">
              <a16:creationId xmlns:a16="http://schemas.microsoft.com/office/drawing/2014/main" id="{28C4EDB8-95FE-45BF-9DEE-AC1653973D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90" name="Shape 3">
          <a:extLst>
            <a:ext uri="{FF2B5EF4-FFF2-40B4-BE49-F238E27FC236}">
              <a16:creationId xmlns:a16="http://schemas.microsoft.com/office/drawing/2014/main" id="{B89FA1EE-ADA2-4F7F-8B69-5466D8CCDF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91" name="Shape 3">
          <a:extLst>
            <a:ext uri="{FF2B5EF4-FFF2-40B4-BE49-F238E27FC236}">
              <a16:creationId xmlns:a16="http://schemas.microsoft.com/office/drawing/2014/main" id="{F664E2D3-288E-4961-8D83-F1F76213709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92" name="Shape 3">
          <a:extLst>
            <a:ext uri="{FF2B5EF4-FFF2-40B4-BE49-F238E27FC236}">
              <a16:creationId xmlns:a16="http://schemas.microsoft.com/office/drawing/2014/main" id="{0E307BC5-C279-41C9-A69F-1CCA2D79A5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93" name="Shape 3">
          <a:extLst>
            <a:ext uri="{FF2B5EF4-FFF2-40B4-BE49-F238E27FC236}">
              <a16:creationId xmlns:a16="http://schemas.microsoft.com/office/drawing/2014/main" id="{8EF009C0-AFD0-4FB0-8721-874AFE947A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94" name="Shape 3">
          <a:extLst>
            <a:ext uri="{FF2B5EF4-FFF2-40B4-BE49-F238E27FC236}">
              <a16:creationId xmlns:a16="http://schemas.microsoft.com/office/drawing/2014/main" id="{F9974197-E6C6-4AC0-B900-28B224C8D2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95" name="Shape 3">
          <a:extLst>
            <a:ext uri="{FF2B5EF4-FFF2-40B4-BE49-F238E27FC236}">
              <a16:creationId xmlns:a16="http://schemas.microsoft.com/office/drawing/2014/main" id="{AE0A2172-761E-4F66-B251-65C680894F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96" name="Shape 3">
          <a:extLst>
            <a:ext uri="{FF2B5EF4-FFF2-40B4-BE49-F238E27FC236}">
              <a16:creationId xmlns:a16="http://schemas.microsoft.com/office/drawing/2014/main" id="{A1643DBD-3B04-4695-A6C2-318DD3B3EA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97" name="Shape 3">
          <a:extLst>
            <a:ext uri="{FF2B5EF4-FFF2-40B4-BE49-F238E27FC236}">
              <a16:creationId xmlns:a16="http://schemas.microsoft.com/office/drawing/2014/main" id="{8BA5D1C4-24E0-423C-93B8-049A9D7221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98" name="Shape 3">
          <a:extLst>
            <a:ext uri="{FF2B5EF4-FFF2-40B4-BE49-F238E27FC236}">
              <a16:creationId xmlns:a16="http://schemas.microsoft.com/office/drawing/2014/main" id="{F1253FE1-61DE-4314-8546-DB247F4FA0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699" name="Shape 3">
          <a:extLst>
            <a:ext uri="{FF2B5EF4-FFF2-40B4-BE49-F238E27FC236}">
              <a16:creationId xmlns:a16="http://schemas.microsoft.com/office/drawing/2014/main" id="{63C6190B-1A4D-4FDA-81F3-A8B801E8FB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00" name="Shape 3">
          <a:extLst>
            <a:ext uri="{FF2B5EF4-FFF2-40B4-BE49-F238E27FC236}">
              <a16:creationId xmlns:a16="http://schemas.microsoft.com/office/drawing/2014/main" id="{C221A688-2A50-47EC-B126-921DFD1F35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01" name="Shape 3">
          <a:extLst>
            <a:ext uri="{FF2B5EF4-FFF2-40B4-BE49-F238E27FC236}">
              <a16:creationId xmlns:a16="http://schemas.microsoft.com/office/drawing/2014/main" id="{4B8BDAE7-DB24-49AD-AA40-72F7C78EE9E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02" name="Shape 3">
          <a:extLst>
            <a:ext uri="{FF2B5EF4-FFF2-40B4-BE49-F238E27FC236}">
              <a16:creationId xmlns:a16="http://schemas.microsoft.com/office/drawing/2014/main" id="{7DC45BDD-B447-44E9-ADA6-12C30E6A60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03" name="Shape 3">
          <a:extLst>
            <a:ext uri="{FF2B5EF4-FFF2-40B4-BE49-F238E27FC236}">
              <a16:creationId xmlns:a16="http://schemas.microsoft.com/office/drawing/2014/main" id="{5D59B1FF-4115-4AFB-B42D-AF607F43F7F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04" name="Shape 3">
          <a:extLst>
            <a:ext uri="{FF2B5EF4-FFF2-40B4-BE49-F238E27FC236}">
              <a16:creationId xmlns:a16="http://schemas.microsoft.com/office/drawing/2014/main" id="{E5BFFAAF-EADC-4E30-B6A7-CC5B522339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05" name="Shape 3">
          <a:extLst>
            <a:ext uri="{FF2B5EF4-FFF2-40B4-BE49-F238E27FC236}">
              <a16:creationId xmlns:a16="http://schemas.microsoft.com/office/drawing/2014/main" id="{AD1018F9-27B3-4263-AD1C-98AA696611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06" name="Shape 3">
          <a:extLst>
            <a:ext uri="{FF2B5EF4-FFF2-40B4-BE49-F238E27FC236}">
              <a16:creationId xmlns:a16="http://schemas.microsoft.com/office/drawing/2014/main" id="{7DE4CEF2-F995-441F-818A-3C99FB1025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07" name="Shape 3">
          <a:extLst>
            <a:ext uri="{FF2B5EF4-FFF2-40B4-BE49-F238E27FC236}">
              <a16:creationId xmlns:a16="http://schemas.microsoft.com/office/drawing/2014/main" id="{1A597C1A-AF49-4638-912B-902C375F4A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08" name="Shape 3">
          <a:extLst>
            <a:ext uri="{FF2B5EF4-FFF2-40B4-BE49-F238E27FC236}">
              <a16:creationId xmlns:a16="http://schemas.microsoft.com/office/drawing/2014/main" id="{B69AD1F2-329A-4A95-8AFC-98A30A4BD0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09" name="Shape 3">
          <a:extLst>
            <a:ext uri="{FF2B5EF4-FFF2-40B4-BE49-F238E27FC236}">
              <a16:creationId xmlns:a16="http://schemas.microsoft.com/office/drawing/2014/main" id="{165D2DDE-70DA-4F2F-AE53-53522DA8BC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10" name="Shape 3">
          <a:extLst>
            <a:ext uri="{FF2B5EF4-FFF2-40B4-BE49-F238E27FC236}">
              <a16:creationId xmlns:a16="http://schemas.microsoft.com/office/drawing/2014/main" id="{76D498F4-73F6-4693-92BD-DDB94730C7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11" name="Shape 3">
          <a:extLst>
            <a:ext uri="{FF2B5EF4-FFF2-40B4-BE49-F238E27FC236}">
              <a16:creationId xmlns:a16="http://schemas.microsoft.com/office/drawing/2014/main" id="{07E84FB2-E51E-44ED-A97C-8571042B332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12" name="Shape 3">
          <a:extLst>
            <a:ext uri="{FF2B5EF4-FFF2-40B4-BE49-F238E27FC236}">
              <a16:creationId xmlns:a16="http://schemas.microsoft.com/office/drawing/2014/main" id="{20CD2451-645D-4096-948A-9FC7F20D6A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13" name="Shape 3">
          <a:extLst>
            <a:ext uri="{FF2B5EF4-FFF2-40B4-BE49-F238E27FC236}">
              <a16:creationId xmlns:a16="http://schemas.microsoft.com/office/drawing/2014/main" id="{F07311D4-D8AF-4E60-AD1B-3272622268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14" name="Shape 3">
          <a:extLst>
            <a:ext uri="{FF2B5EF4-FFF2-40B4-BE49-F238E27FC236}">
              <a16:creationId xmlns:a16="http://schemas.microsoft.com/office/drawing/2014/main" id="{CE7989C7-EFAD-4C49-A645-AB7ADE3F45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15" name="Shape 3">
          <a:extLst>
            <a:ext uri="{FF2B5EF4-FFF2-40B4-BE49-F238E27FC236}">
              <a16:creationId xmlns:a16="http://schemas.microsoft.com/office/drawing/2014/main" id="{81F2C287-B4A5-487A-AD72-4CE93856E9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16" name="Shape 3">
          <a:extLst>
            <a:ext uri="{FF2B5EF4-FFF2-40B4-BE49-F238E27FC236}">
              <a16:creationId xmlns:a16="http://schemas.microsoft.com/office/drawing/2014/main" id="{6E3DB700-6C5A-42DC-9186-1EC6D40879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17" name="Shape 3">
          <a:extLst>
            <a:ext uri="{FF2B5EF4-FFF2-40B4-BE49-F238E27FC236}">
              <a16:creationId xmlns:a16="http://schemas.microsoft.com/office/drawing/2014/main" id="{B45AB161-2948-4DA6-8948-BA8E916972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18" name="Shape 3">
          <a:extLst>
            <a:ext uri="{FF2B5EF4-FFF2-40B4-BE49-F238E27FC236}">
              <a16:creationId xmlns:a16="http://schemas.microsoft.com/office/drawing/2014/main" id="{626B8BCA-8F33-4DA0-8C27-A96CF52250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19" name="Shape 3">
          <a:extLst>
            <a:ext uri="{FF2B5EF4-FFF2-40B4-BE49-F238E27FC236}">
              <a16:creationId xmlns:a16="http://schemas.microsoft.com/office/drawing/2014/main" id="{E71E6E53-3A70-41AE-9DA6-E3622D06A4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20" name="Shape 3">
          <a:extLst>
            <a:ext uri="{FF2B5EF4-FFF2-40B4-BE49-F238E27FC236}">
              <a16:creationId xmlns:a16="http://schemas.microsoft.com/office/drawing/2014/main" id="{94871783-2E3A-42BD-8F10-5087D0B5A1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21" name="Shape 3">
          <a:extLst>
            <a:ext uri="{FF2B5EF4-FFF2-40B4-BE49-F238E27FC236}">
              <a16:creationId xmlns:a16="http://schemas.microsoft.com/office/drawing/2014/main" id="{9B4786B1-BE2A-4132-A661-B89742F9CA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22" name="Shape 3">
          <a:extLst>
            <a:ext uri="{FF2B5EF4-FFF2-40B4-BE49-F238E27FC236}">
              <a16:creationId xmlns:a16="http://schemas.microsoft.com/office/drawing/2014/main" id="{DCA99F40-75A7-4984-A972-39C7FE2770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23" name="Shape 3">
          <a:extLst>
            <a:ext uri="{FF2B5EF4-FFF2-40B4-BE49-F238E27FC236}">
              <a16:creationId xmlns:a16="http://schemas.microsoft.com/office/drawing/2014/main" id="{38031CAE-7257-4B4A-8280-EA7BB0B43F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24" name="Shape 3">
          <a:extLst>
            <a:ext uri="{FF2B5EF4-FFF2-40B4-BE49-F238E27FC236}">
              <a16:creationId xmlns:a16="http://schemas.microsoft.com/office/drawing/2014/main" id="{7E1F6B54-2462-4964-8154-391676C740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25" name="Shape 3">
          <a:extLst>
            <a:ext uri="{FF2B5EF4-FFF2-40B4-BE49-F238E27FC236}">
              <a16:creationId xmlns:a16="http://schemas.microsoft.com/office/drawing/2014/main" id="{8EF3D718-A12B-4996-9654-661F23BE9F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26" name="Shape 3">
          <a:extLst>
            <a:ext uri="{FF2B5EF4-FFF2-40B4-BE49-F238E27FC236}">
              <a16:creationId xmlns:a16="http://schemas.microsoft.com/office/drawing/2014/main" id="{EB00A51D-BF40-4D22-ACEF-0A22C954D9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27" name="Shape 3">
          <a:extLst>
            <a:ext uri="{FF2B5EF4-FFF2-40B4-BE49-F238E27FC236}">
              <a16:creationId xmlns:a16="http://schemas.microsoft.com/office/drawing/2014/main" id="{EFA0F1E5-C537-4082-BB0B-FF16A33010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28" name="Shape 3">
          <a:extLst>
            <a:ext uri="{FF2B5EF4-FFF2-40B4-BE49-F238E27FC236}">
              <a16:creationId xmlns:a16="http://schemas.microsoft.com/office/drawing/2014/main" id="{4C70C0CF-EDE5-4A8C-924D-56357EDAAA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29" name="Shape 3">
          <a:extLst>
            <a:ext uri="{FF2B5EF4-FFF2-40B4-BE49-F238E27FC236}">
              <a16:creationId xmlns:a16="http://schemas.microsoft.com/office/drawing/2014/main" id="{5999F55B-A7C8-4C41-A192-22309FA49C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30" name="Shape 3">
          <a:extLst>
            <a:ext uri="{FF2B5EF4-FFF2-40B4-BE49-F238E27FC236}">
              <a16:creationId xmlns:a16="http://schemas.microsoft.com/office/drawing/2014/main" id="{70FABCCF-F755-4B23-8780-DC76092ADFD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31" name="Shape 3">
          <a:extLst>
            <a:ext uri="{FF2B5EF4-FFF2-40B4-BE49-F238E27FC236}">
              <a16:creationId xmlns:a16="http://schemas.microsoft.com/office/drawing/2014/main" id="{D9699586-A58A-4FB7-96CC-827DD6BF78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32" name="Shape 3">
          <a:extLst>
            <a:ext uri="{FF2B5EF4-FFF2-40B4-BE49-F238E27FC236}">
              <a16:creationId xmlns:a16="http://schemas.microsoft.com/office/drawing/2014/main" id="{72547CB9-5E9F-4842-A769-83319FFDF4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33" name="Shape 3">
          <a:extLst>
            <a:ext uri="{FF2B5EF4-FFF2-40B4-BE49-F238E27FC236}">
              <a16:creationId xmlns:a16="http://schemas.microsoft.com/office/drawing/2014/main" id="{8E39477F-27CF-4570-BDB6-0AB595EE551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34" name="Shape 3">
          <a:extLst>
            <a:ext uri="{FF2B5EF4-FFF2-40B4-BE49-F238E27FC236}">
              <a16:creationId xmlns:a16="http://schemas.microsoft.com/office/drawing/2014/main" id="{4E8D4118-6F41-46EA-AD19-C071329014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35" name="Shape 3">
          <a:extLst>
            <a:ext uri="{FF2B5EF4-FFF2-40B4-BE49-F238E27FC236}">
              <a16:creationId xmlns:a16="http://schemas.microsoft.com/office/drawing/2014/main" id="{4FFCC809-67FF-4E00-8C2D-76FD56F8713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36" name="Shape 3">
          <a:extLst>
            <a:ext uri="{FF2B5EF4-FFF2-40B4-BE49-F238E27FC236}">
              <a16:creationId xmlns:a16="http://schemas.microsoft.com/office/drawing/2014/main" id="{A664ADA5-05FC-4F4F-99EB-1CFC6A9F99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37" name="Shape 3">
          <a:extLst>
            <a:ext uri="{FF2B5EF4-FFF2-40B4-BE49-F238E27FC236}">
              <a16:creationId xmlns:a16="http://schemas.microsoft.com/office/drawing/2014/main" id="{183B4ACF-0DBB-4013-B1F5-B8001F8DB2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38" name="Shape 3">
          <a:extLst>
            <a:ext uri="{FF2B5EF4-FFF2-40B4-BE49-F238E27FC236}">
              <a16:creationId xmlns:a16="http://schemas.microsoft.com/office/drawing/2014/main" id="{CBC3AF0A-7781-4A0A-B24B-30AF41E8FF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39" name="Shape 3">
          <a:extLst>
            <a:ext uri="{FF2B5EF4-FFF2-40B4-BE49-F238E27FC236}">
              <a16:creationId xmlns:a16="http://schemas.microsoft.com/office/drawing/2014/main" id="{CAF64BDC-9E50-427D-81E9-19DC34AE24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40" name="Shape 3">
          <a:extLst>
            <a:ext uri="{FF2B5EF4-FFF2-40B4-BE49-F238E27FC236}">
              <a16:creationId xmlns:a16="http://schemas.microsoft.com/office/drawing/2014/main" id="{A2B93961-4BD9-404A-8ACB-4E50158A41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41" name="Shape 3">
          <a:extLst>
            <a:ext uri="{FF2B5EF4-FFF2-40B4-BE49-F238E27FC236}">
              <a16:creationId xmlns:a16="http://schemas.microsoft.com/office/drawing/2014/main" id="{59FC54A9-0CE2-4369-85C5-1C6DE87F65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42" name="Shape 3">
          <a:extLst>
            <a:ext uri="{FF2B5EF4-FFF2-40B4-BE49-F238E27FC236}">
              <a16:creationId xmlns:a16="http://schemas.microsoft.com/office/drawing/2014/main" id="{CEC68C58-C16B-4F08-A0B7-0CED4BBD3A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43" name="Shape 3">
          <a:extLst>
            <a:ext uri="{FF2B5EF4-FFF2-40B4-BE49-F238E27FC236}">
              <a16:creationId xmlns:a16="http://schemas.microsoft.com/office/drawing/2014/main" id="{5380A03F-8FB2-4C2C-AA5B-12C42E0F92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44" name="Shape 3">
          <a:extLst>
            <a:ext uri="{FF2B5EF4-FFF2-40B4-BE49-F238E27FC236}">
              <a16:creationId xmlns:a16="http://schemas.microsoft.com/office/drawing/2014/main" id="{760383E8-C6B5-4083-A0DD-0C12B29CBC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45" name="Shape 3">
          <a:extLst>
            <a:ext uri="{FF2B5EF4-FFF2-40B4-BE49-F238E27FC236}">
              <a16:creationId xmlns:a16="http://schemas.microsoft.com/office/drawing/2014/main" id="{9FBD9071-67C2-455C-9CA5-DE00D23925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46" name="Shape 3">
          <a:extLst>
            <a:ext uri="{FF2B5EF4-FFF2-40B4-BE49-F238E27FC236}">
              <a16:creationId xmlns:a16="http://schemas.microsoft.com/office/drawing/2014/main" id="{11932279-4023-451D-9323-2C8B7FB5063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47" name="Shape 3">
          <a:extLst>
            <a:ext uri="{FF2B5EF4-FFF2-40B4-BE49-F238E27FC236}">
              <a16:creationId xmlns:a16="http://schemas.microsoft.com/office/drawing/2014/main" id="{55A6A124-23E4-4B51-AEC3-0E094A69B5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48" name="Shape 3">
          <a:extLst>
            <a:ext uri="{FF2B5EF4-FFF2-40B4-BE49-F238E27FC236}">
              <a16:creationId xmlns:a16="http://schemas.microsoft.com/office/drawing/2014/main" id="{6AFF8E6C-B80E-4DFC-A286-8F6E0C94ED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104</xdr:row>
      <xdr:rowOff>0</xdr:rowOff>
    </xdr:from>
    <xdr:ext cx="47625" cy="285750"/>
    <xdr:sp macro="" textlink="">
      <xdr:nvSpPr>
        <xdr:cNvPr id="5749" name="Shape 3">
          <a:extLst>
            <a:ext uri="{FF2B5EF4-FFF2-40B4-BE49-F238E27FC236}">
              <a16:creationId xmlns:a16="http://schemas.microsoft.com/office/drawing/2014/main" id="{0E17550D-376F-4F55-837F-CAA9241C96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104</xdr:row>
      <xdr:rowOff>0</xdr:rowOff>
    </xdr:from>
    <xdr:ext cx="47625" cy="285750"/>
    <xdr:sp macro="" textlink="">
      <xdr:nvSpPr>
        <xdr:cNvPr id="5750" name="Shape 3">
          <a:extLst>
            <a:ext uri="{FF2B5EF4-FFF2-40B4-BE49-F238E27FC236}">
              <a16:creationId xmlns:a16="http://schemas.microsoft.com/office/drawing/2014/main" id="{84112DD0-588B-49E9-B666-BFEB91BEEC96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104</xdr:row>
      <xdr:rowOff>0</xdr:rowOff>
    </xdr:from>
    <xdr:ext cx="47625" cy="285750"/>
    <xdr:sp macro="" textlink="">
      <xdr:nvSpPr>
        <xdr:cNvPr id="5751" name="Shape 3">
          <a:extLst>
            <a:ext uri="{FF2B5EF4-FFF2-40B4-BE49-F238E27FC236}">
              <a16:creationId xmlns:a16="http://schemas.microsoft.com/office/drawing/2014/main" id="{8F55226C-ED31-4757-BECE-6D321A2CF66B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52" name="Shape 3">
          <a:extLst>
            <a:ext uri="{FF2B5EF4-FFF2-40B4-BE49-F238E27FC236}">
              <a16:creationId xmlns:a16="http://schemas.microsoft.com/office/drawing/2014/main" id="{400F5C78-0CBB-4A25-9E5D-724503A6450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53" name="Shape 3">
          <a:extLst>
            <a:ext uri="{FF2B5EF4-FFF2-40B4-BE49-F238E27FC236}">
              <a16:creationId xmlns:a16="http://schemas.microsoft.com/office/drawing/2014/main" id="{25D75CA1-658B-4485-BE0A-DD875B84212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54" name="Shape 3">
          <a:extLst>
            <a:ext uri="{FF2B5EF4-FFF2-40B4-BE49-F238E27FC236}">
              <a16:creationId xmlns:a16="http://schemas.microsoft.com/office/drawing/2014/main" id="{8E2E018B-ADC6-4E1A-9BA2-F9183E9C0A4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55" name="Shape 3">
          <a:extLst>
            <a:ext uri="{FF2B5EF4-FFF2-40B4-BE49-F238E27FC236}">
              <a16:creationId xmlns:a16="http://schemas.microsoft.com/office/drawing/2014/main" id="{177B6692-30B1-4D8D-855C-2814338897C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56" name="Shape 3">
          <a:extLst>
            <a:ext uri="{FF2B5EF4-FFF2-40B4-BE49-F238E27FC236}">
              <a16:creationId xmlns:a16="http://schemas.microsoft.com/office/drawing/2014/main" id="{3F911C43-7207-40E2-8434-B20771AF7DF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57" name="Shape 3">
          <a:extLst>
            <a:ext uri="{FF2B5EF4-FFF2-40B4-BE49-F238E27FC236}">
              <a16:creationId xmlns:a16="http://schemas.microsoft.com/office/drawing/2014/main" id="{2E0733BD-EDDA-43AD-966A-9D93127BBC7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58" name="Shape 3">
          <a:extLst>
            <a:ext uri="{FF2B5EF4-FFF2-40B4-BE49-F238E27FC236}">
              <a16:creationId xmlns:a16="http://schemas.microsoft.com/office/drawing/2014/main" id="{9AB58E1B-DF5A-412D-8E5B-31D53A9E75D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59" name="Shape 3">
          <a:extLst>
            <a:ext uri="{FF2B5EF4-FFF2-40B4-BE49-F238E27FC236}">
              <a16:creationId xmlns:a16="http://schemas.microsoft.com/office/drawing/2014/main" id="{15C97FBA-688E-46A7-8330-27AB5B83C46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60" name="Shape 3">
          <a:extLst>
            <a:ext uri="{FF2B5EF4-FFF2-40B4-BE49-F238E27FC236}">
              <a16:creationId xmlns:a16="http://schemas.microsoft.com/office/drawing/2014/main" id="{7E8D36D5-1C71-4A2E-9054-47534661B60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61" name="Shape 3">
          <a:extLst>
            <a:ext uri="{FF2B5EF4-FFF2-40B4-BE49-F238E27FC236}">
              <a16:creationId xmlns:a16="http://schemas.microsoft.com/office/drawing/2014/main" id="{C0FB30DE-7081-4559-A992-5831C067827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62" name="Shape 3">
          <a:extLst>
            <a:ext uri="{FF2B5EF4-FFF2-40B4-BE49-F238E27FC236}">
              <a16:creationId xmlns:a16="http://schemas.microsoft.com/office/drawing/2014/main" id="{82DF0856-3A41-46E1-A124-0FF2253B5D3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63" name="Shape 3">
          <a:extLst>
            <a:ext uri="{FF2B5EF4-FFF2-40B4-BE49-F238E27FC236}">
              <a16:creationId xmlns:a16="http://schemas.microsoft.com/office/drawing/2014/main" id="{42A6C14C-3EEF-4D70-B47D-2CF5B558F80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64" name="Shape 3">
          <a:extLst>
            <a:ext uri="{FF2B5EF4-FFF2-40B4-BE49-F238E27FC236}">
              <a16:creationId xmlns:a16="http://schemas.microsoft.com/office/drawing/2014/main" id="{D86135A7-AC65-4665-B7E9-FAFD1D8654A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65" name="Shape 3">
          <a:extLst>
            <a:ext uri="{FF2B5EF4-FFF2-40B4-BE49-F238E27FC236}">
              <a16:creationId xmlns:a16="http://schemas.microsoft.com/office/drawing/2014/main" id="{AD6EC3F9-0C39-4AE8-9AE8-969784F7A23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66" name="Shape 3">
          <a:extLst>
            <a:ext uri="{FF2B5EF4-FFF2-40B4-BE49-F238E27FC236}">
              <a16:creationId xmlns:a16="http://schemas.microsoft.com/office/drawing/2014/main" id="{1ECFE1D6-982C-492C-9CDF-2E3B9A3ADCC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67" name="Shape 3">
          <a:extLst>
            <a:ext uri="{FF2B5EF4-FFF2-40B4-BE49-F238E27FC236}">
              <a16:creationId xmlns:a16="http://schemas.microsoft.com/office/drawing/2014/main" id="{02C8D2F6-407D-4939-AC87-297397A7B05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68" name="Shape 3">
          <a:extLst>
            <a:ext uri="{FF2B5EF4-FFF2-40B4-BE49-F238E27FC236}">
              <a16:creationId xmlns:a16="http://schemas.microsoft.com/office/drawing/2014/main" id="{2D91310A-ED28-4B12-922C-2249B1664CC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69" name="Shape 3">
          <a:extLst>
            <a:ext uri="{FF2B5EF4-FFF2-40B4-BE49-F238E27FC236}">
              <a16:creationId xmlns:a16="http://schemas.microsoft.com/office/drawing/2014/main" id="{E2BFC3B9-923B-49D0-9E0B-8EE65B55380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70" name="Shape 3">
          <a:extLst>
            <a:ext uri="{FF2B5EF4-FFF2-40B4-BE49-F238E27FC236}">
              <a16:creationId xmlns:a16="http://schemas.microsoft.com/office/drawing/2014/main" id="{AF6B0609-CE8A-4E28-A425-40548BAE31A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71" name="Shape 3">
          <a:extLst>
            <a:ext uri="{FF2B5EF4-FFF2-40B4-BE49-F238E27FC236}">
              <a16:creationId xmlns:a16="http://schemas.microsoft.com/office/drawing/2014/main" id="{BE61A2EE-B5AC-40A6-9831-7CEF309EB1D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72" name="Shape 3">
          <a:extLst>
            <a:ext uri="{FF2B5EF4-FFF2-40B4-BE49-F238E27FC236}">
              <a16:creationId xmlns:a16="http://schemas.microsoft.com/office/drawing/2014/main" id="{D75D3714-1767-471F-BC82-4432B32BAA4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73" name="Shape 3">
          <a:extLst>
            <a:ext uri="{FF2B5EF4-FFF2-40B4-BE49-F238E27FC236}">
              <a16:creationId xmlns:a16="http://schemas.microsoft.com/office/drawing/2014/main" id="{B9E25BA0-BB1F-4CB7-B205-0FFC9965F55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74" name="Shape 3">
          <a:extLst>
            <a:ext uri="{FF2B5EF4-FFF2-40B4-BE49-F238E27FC236}">
              <a16:creationId xmlns:a16="http://schemas.microsoft.com/office/drawing/2014/main" id="{D79F0F19-0800-470D-80C0-B09AFBD393B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75" name="Shape 3">
          <a:extLst>
            <a:ext uri="{FF2B5EF4-FFF2-40B4-BE49-F238E27FC236}">
              <a16:creationId xmlns:a16="http://schemas.microsoft.com/office/drawing/2014/main" id="{1216D03B-7E53-4DD1-8C01-296CF9E1044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76" name="Shape 3">
          <a:extLst>
            <a:ext uri="{FF2B5EF4-FFF2-40B4-BE49-F238E27FC236}">
              <a16:creationId xmlns:a16="http://schemas.microsoft.com/office/drawing/2014/main" id="{121FFEB0-D924-4478-920F-F8B8DF4C33F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77" name="Shape 3">
          <a:extLst>
            <a:ext uri="{FF2B5EF4-FFF2-40B4-BE49-F238E27FC236}">
              <a16:creationId xmlns:a16="http://schemas.microsoft.com/office/drawing/2014/main" id="{CE2435BA-C55E-4F03-8851-2E1D7952E8B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78" name="Shape 3">
          <a:extLst>
            <a:ext uri="{FF2B5EF4-FFF2-40B4-BE49-F238E27FC236}">
              <a16:creationId xmlns:a16="http://schemas.microsoft.com/office/drawing/2014/main" id="{54FFDB64-931D-47C4-9936-C69F21BB460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79" name="Shape 3">
          <a:extLst>
            <a:ext uri="{FF2B5EF4-FFF2-40B4-BE49-F238E27FC236}">
              <a16:creationId xmlns:a16="http://schemas.microsoft.com/office/drawing/2014/main" id="{8F97C856-E8C5-477F-AA40-BF273725550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80" name="Shape 3">
          <a:extLst>
            <a:ext uri="{FF2B5EF4-FFF2-40B4-BE49-F238E27FC236}">
              <a16:creationId xmlns:a16="http://schemas.microsoft.com/office/drawing/2014/main" id="{734E4F13-2D65-4EA4-939C-1BB2629EBB3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81" name="Shape 3">
          <a:extLst>
            <a:ext uri="{FF2B5EF4-FFF2-40B4-BE49-F238E27FC236}">
              <a16:creationId xmlns:a16="http://schemas.microsoft.com/office/drawing/2014/main" id="{C8D0E7BE-156E-48E4-B8C9-BA2254BA8C3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82" name="Shape 3">
          <a:extLst>
            <a:ext uri="{FF2B5EF4-FFF2-40B4-BE49-F238E27FC236}">
              <a16:creationId xmlns:a16="http://schemas.microsoft.com/office/drawing/2014/main" id="{0DCEB764-7EE6-45BE-B792-1F5F12B9EF0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83" name="Shape 3">
          <a:extLst>
            <a:ext uri="{FF2B5EF4-FFF2-40B4-BE49-F238E27FC236}">
              <a16:creationId xmlns:a16="http://schemas.microsoft.com/office/drawing/2014/main" id="{1EEA2B4A-B2D4-49FA-9489-A32488E5807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84" name="Shape 3">
          <a:extLst>
            <a:ext uri="{FF2B5EF4-FFF2-40B4-BE49-F238E27FC236}">
              <a16:creationId xmlns:a16="http://schemas.microsoft.com/office/drawing/2014/main" id="{26C22958-B49F-4396-B438-DD6C95B6AFF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85" name="Shape 3">
          <a:extLst>
            <a:ext uri="{FF2B5EF4-FFF2-40B4-BE49-F238E27FC236}">
              <a16:creationId xmlns:a16="http://schemas.microsoft.com/office/drawing/2014/main" id="{602D4AA5-3FB0-4181-8BE3-AD0211EA8AF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86" name="Shape 3">
          <a:extLst>
            <a:ext uri="{FF2B5EF4-FFF2-40B4-BE49-F238E27FC236}">
              <a16:creationId xmlns:a16="http://schemas.microsoft.com/office/drawing/2014/main" id="{273D48C9-C694-4191-BE5C-315F9AB60FE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87" name="Shape 3">
          <a:extLst>
            <a:ext uri="{FF2B5EF4-FFF2-40B4-BE49-F238E27FC236}">
              <a16:creationId xmlns:a16="http://schemas.microsoft.com/office/drawing/2014/main" id="{9A8F6195-1FC5-452E-A565-27F7A776229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88" name="Shape 3">
          <a:extLst>
            <a:ext uri="{FF2B5EF4-FFF2-40B4-BE49-F238E27FC236}">
              <a16:creationId xmlns:a16="http://schemas.microsoft.com/office/drawing/2014/main" id="{8461D295-9DF8-4C93-A157-05D00DD8E31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89" name="Shape 3">
          <a:extLst>
            <a:ext uri="{FF2B5EF4-FFF2-40B4-BE49-F238E27FC236}">
              <a16:creationId xmlns:a16="http://schemas.microsoft.com/office/drawing/2014/main" id="{39972AEF-5C38-4F4A-9D54-BF105C77121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90" name="Shape 3">
          <a:extLst>
            <a:ext uri="{FF2B5EF4-FFF2-40B4-BE49-F238E27FC236}">
              <a16:creationId xmlns:a16="http://schemas.microsoft.com/office/drawing/2014/main" id="{70634D48-03BD-4314-B4DA-0A92523E1FC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91" name="Shape 3">
          <a:extLst>
            <a:ext uri="{FF2B5EF4-FFF2-40B4-BE49-F238E27FC236}">
              <a16:creationId xmlns:a16="http://schemas.microsoft.com/office/drawing/2014/main" id="{D1924310-E8E2-4887-B150-274EE31DB40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92" name="Shape 3">
          <a:extLst>
            <a:ext uri="{FF2B5EF4-FFF2-40B4-BE49-F238E27FC236}">
              <a16:creationId xmlns:a16="http://schemas.microsoft.com/office/drawing/2014/main" id="{71FC79D5-88EF-4B37-A73D-70718B0EDAD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93" name="Shape 3">
          <a:extLst>
            <a:ext uri="{FF2B5EF4-FFF2-40B4-BE49-F238E27FC236}">
              <a16:creationId xmlns:a16="http://schemas.microsoft.com/office/drawing/2014/main" id="{03247C30-ACC0-41EA-A9E1-6AFC45E9794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94" name="Shape 3">
          <a:extLst>
            <a:ext uri="{FF2B5EF4-FFF2-40B4-BE49-F238E27FC236}">
              <a16:creationId xmlns:a16="http://schemas.microsoft.com/office/drawing/2014/main" id="{51170FA2-8301-40A4-B405-5E484BFD993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95" name="Shape 3">
          <a:extLst>
            <a:ext uri="{FF2B5EF4-FFF2-40B4-BE49-F238E27FC236}">
              <a16:creationId xmlns:a16="http://schemas.microsoft.com/office/drawing/2014/main" id="{553D70A5-512F-4FE0-8864-6F15455620A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96" name="Shape 3">
          <a:extLst>
            <a:ext uri="{FF2B5EF4-FFF2-40B4-BE49-F238E27FC236}">
              <a16:creationId xmlns:a16="http://schemas.microsoft.com/office/drawing/2014/main" id="{DF1CEEBB-3553-4CC0-8B6A-30715BF41C6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97" name="Shape 3">
          <a:extLst>
            <a:ext uri="{FF2B5EF4-FFF2-40B4-BE49-F238E27FC236}">
              <a16:creationId xmlns:a16="http://schemas.microsoft.com/office/drawing/2014/main" id="{A1B2CCC6-3AF3-4FAF-A9D8-C33A595204B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98" name="Shape 3">
          <a:extLst>
            <a:ext uri="{FF2B5EF4-FFF2-40B4-BE49-F238E27FC236}">
              <a16:creationId xmlns:a16="http://schemas.microsoft.com/office/drawing/2014/main" id="{2009D76A-4162-4720-9349-E258F14D63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799" name="Shape 3">
          <a:extLst>
            <a:ext uri="{FF2B5EF4-FFF2-40B4-BE49-F238E27FC236}">
              <a16:creationId xmlns:a16="http://schemas.microsoft.com/office/drawing/2014/main" id="{83C59AE5-02CE-4AFF-AE2E-391EDFC6883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00" name="Shape 3">
          <a:extLst>
            <a:ext uri="{FF2B5EF4-FFF2-40B4-BE49-F238E27FC236}">
              <a16:creationId xmlns:a16="http://schemas.microsoft.com/office/drawing/2014/main" id="{640FC181-6BE0-4FE8-B96E-CA056FB0F38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01" name="Shape 3">
          <a:extLst>
            <a:ext uri="{FF2B5EF4-FFF2-40B4-BE49-F238E27FC236}">
              <a16:creationId xmlns:a16="http://schemas.microsoft.com/office/drawing/2014/main" id="{2FC48A83-A6FE-49F1-BC3F-3190FFA85A4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02" name="Shape 3">
          <a:extLst>
            <a:ext uri="{FF2B5EF4-FFF2-40B4-BE49-F238E27FC236}">
              <a16:creationId xmlns:a16="http://schemas.microsoft.com/office/drawing/2014/main" id="{D04DF9A4-CA09-4685-8174-E48CC483C65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03" name="Shape 3">
          <a:extLst>
            <a:ext uri="{FF2B5EF4-FFF2-40B4-BE49-F238E27FC236}">
              <a16:creationId xmlns:a16="http://schemas.microsoft.com/office/drawing/2014/main" id="{8A631E76-FAD6-4E63-B8ED-61CD2A9A73D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04" name="Shape 3">
          <a:extLst>
            <a:ext uri="{FF2B5EF4-FFF2-40B4-BE49-F238E27FC236}">
              <a16:creationId xmlns:a16="http://schemas.microsoft.com/office/drawing/2014/main" id="{8F3DA8F3-3437-4270-84A0-001CBFE7804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05" name="Shape 3">
          <a:extLst>
            <a:ext uri="{FF2B5EF4-FFF2-40B4-BE49-F238E27FC236}">
              <a16:creationId xmlns:a16="http://schemas.microsoft.com/office/drawing/2014/main" id="{0DF58EAD-C9C0-441B-B848-240D3631835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06" name="Shape 3">
          <a:extLst>
            <a:ext uri="{FF2B5EF4-FFF2-40B4-BE49-F238E27FC236}">
              <a16:creationId xmlns:a16="http://schemas.microsoft.com/office/drawing/2014/main" id="{4AE79FB5-8150-4131-A15F-5583E9C2FDE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07" name="Shape 3">
          <a:extLst>
            <a:ext uri="{FF2B5EF4-FFF2-40B4-BE49-F238E27FC236}">
              <a16:creationId xmlns:a16="http://schemas.microsoft.com/office/drawing/2014/main" id="{C3BED7E5-7E76-43AE-B3A7-4B6564EAE8C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08" name="Shape 3">
          <a:extLst>
            <a:ext uri="{FF2B5EF4-FFF2-40B4-BE49-F238E27FC236}">
              <a16:creationId xmlns:a16="http://schemas.microsoft.com/office/drawing/2014/main" id="{5AAAD737-1320-4711-9A6E-934EBCE2203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09" name="Shape 3">
          <a:extLst>
            <a:ext uri="{FF2B5EF4-FFF2-40B4-BE49-F238E27FC236}">
              <a16:creationId xmlns:a16="http://schemas.microsoft.com/office/drawing/2014/main" id="{8172BBB7-5B5D-4898-87EF-04A434CF0CD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10" name="Shape 3">
          <a:extLst>
            <a:ext uri="{FF2B5EF4-FFF2-40B4-BE49-F238E27FC236}">
              <a16:creationId xmlns:a16="http://schemas.microsoft.com/office/drawing/2014/main" id="{92A030B2-5C79-4CF6-BA9D-103794AF500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11" name="Shape 3">
          <a:extLst>
            <a:ext uri="{FF2B5EF4-FFF2-40B4-BE49-F238E27FC236}">
              <a16:creationId xmlns:a16="http://schemas.microsoft.com/office/drawing/2014/main" id="{7E6D8D18-31B2-438F-9A7A-F6669CF6C74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12" name="Shape 3">
          <a:extLst>
            <a:ext uri="{FF2B5EF4-FFF2-40B4-BE49-F238E27FC236}">
              <a16:creationId xmlns:a16="http://schemas.microsoft.com/office/drawing/2014/main" id="{86AB22B1-A9AD-4B82-B9EC-FDF87321402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13" name="Shape 3">
          <a:extLst>
            <a:ext uri="{FF2B5EF4-FFF2-40B4-BE49-F238E27FC236}">
              <a16:creationId xmlns:a16="http://schemas.microsoft.com/office/drawing/2014/main" id="{FBF89266-C765-4DE4-81F9-F0BAD660BC5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14" name="Shape 3">
          <a:extLst>
            <a:ext uri="{FF2B5EF4-FFF2-40B4-BE49-F238E27FC236}">
              <a16:creationId xmlns:a16="http://schemas.microsoft.com/office/drawing/2014/main" id="{C2FC2DD8-CA79-4FED-9B16-BA96017BD72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15" name="Shape 3">
          <a:extLst>
            <a:ext uri="{FF2B5EF4-FFF2-40B4-BE49-F238E27FC236}">
              <a16:creationId xmlns:a16="http://schemas.microsoft.com/office/drawing/2014/main" id="{7396DC6A-3BC8-4151-AC95-9370673DD3F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16" name="Shape 3">
          <a:extLst>
            <a:ext uri="{FF2B5EF4-FFF2-40B4-BE49-F238E27FC236}">
              <a16:creationId xmlns:a16="http://schemas.microsoft.com/office/drawing/2014/main" id="{C813410F-4D90-41AC-B87A-574DC32E63D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17" name="Shape 3">
          <a:extLst>
            <a:ext uri="{FF2B5EF4-FFF2-40B4-BE49-F238E27FC236}">
              <a16:creationId xmlns:a16="http://schemas.microsoft.com/office/drawing/2014/main" id="{47977EEF-B4C7-4F42-A691-BB669CC9FD4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18" name="Shape 3">
          <a:extLst>
            <a:ext uri="{FF2B5EF4-FFF2-40B4-BE49-F238E27FC236}">
              <a16:creationId xmlns:a16="http://schemas.microsoft.com/office/drawing/2014/main" id="{C745ECEB-53D3-4122-9E08-A55FC7DAE71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19" name="Shape 3">
          <a:extLst>
            <a:ext uri="{FF2B5EF4-FFF2-40B4-BE49-F238E27FC236}">
              <a16:creationId xmlns:a16="http://schemas.microsoft.com/office/drawing/2014/main" id="{9D59E964-87D3-43A3-AF7E-4B40791EE9F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20" name="Shape 3">
          <a:extLst>
            <a:ext uri="{FF2B5EF4-FFF2-40B4-BE49-F238E27FC236}">
              <a16:creationId xmlns:a16="http://schemas.microsoft.com/office/drawing/2014/main" id="{B8103CC8-457E-4612-8DDB-42610743AF2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21" name="Shape 3">
          <a:extLst>
            <a:ext uri="{FF2B5EF4-FFF2-40B4-BE49-F238E27FC236}">
              <a16:creationId xmlns:a16="http://schemas.microsoft.com/office/drawing/2014/main" id="{70891181-25CB-41BC-8FEE-36F8D8C0424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22" name="Shape 3">
          <a:extLst>
            <a:ext uri="{FF2B5EF4-FFF2-40B4-BE49-F238E27FC236}">
              <a16:creationId xmlns:a16="http://schemas.microsoft.com/office/drawing/2014/main" id="{9B1C8EA6-C3EE-48A5-8BBE-A8D573E5820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23" name="Shape 3">
          <a:extLst>
            <a:ext uri="{FF2B5EF4-FFF2-40B4-BE49-F238E27FC236}">
              <a16:creationId xmlns:a16="http://schemas.microsoft.com/office/drawing/2014/main" id="{90ADCAF0-DF5A-485A-9AA6-B1818E284BD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24" name="Shape 3">
          <a:extLst>
            <a:ext uri="{FF2B5EF4-FFF2-40B4-BE49-F238E27FC236}">
              <a16:creationId xmlns:a16="http://schemas.microsoft.com/office/drawing/2014/main" id="{336D7324-141C-4577-8F8D-24F0E576402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25" name="Shape 3">
          <a:extLst>
            <a:ext uri="{FF2B5EF4-FFF2-40B4-BE49-F238E27FC236}">
              <a16:creationId xmlns:a16="http://schemas.microsoft.com/office/drawing/2014/main" id="{C7BCB832-E40D-400C-A3FA-7757772299A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26" name="Shape 3">
          <a:extLst>
            <a:ext uri="{FF2B5EF4-FFF2-40B4-BE49-F238E27FC236}">
              <a16:creationId xmlns:a16="http://schemas.microsoft.com/office/drawing/2014/main" id="{74E56CEC-FA59-4FDB-AFA5-266E0B13C80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27" name="Shape 3">
          <a:extLst>
            <a:ext uri="{FF2B5EF4-FFF2-40B4-BE49-F238E27FC236}">
              <a16:creationId xmlns:a16="http://schemas.microsoft.com/office/drawing/2014/main" id="{4D07BCA8-BB97-42AB-9406-2EA61171788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28" name="Shape 3">
          <a:extLst>
            <a:ext uri="{FF2B5EF4-FFF2-40B4-BE49-F238E27FC236}">
              <a16:creationId xmlns:a16="http://schemas.microsoft.com/office/drawing/2014/main" id="{F1360429-5848-4C3E-8CFE-293F9264072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29" name="Shape 3">
          <a:extLst>
            <a:ext uri="{FF2B5EF4-FFF2-40B4-BE49-F238E27FC236}">
              <a16:creationId xmlns:a16="http://schemas.microsoft.com/office/drawing/2014/main" id="{1F7E3E9F-4BC0-4DE5-AEFD-9C661FE7729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30" name="Shape 3">
          <a:extLst>
            <a:ext uri="{FF2B5EF4-FFF2-40B4-BE49-F238E27FC236}">
              <a16:creationId xmlns:a16="http://schemas.microsoft.com/office/drawing/2014/main" id="{F64546D7-E3BD-48AE-AEB1-E92528BB082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31" name="Shape 3">
          <a:extLst>
            <a:ext uri="{FF2B5EF4-FFF2-40B4-BE49-F238E27FC236}">
              <a16:creationId xmlns:a16="http://schemas.microsoft.com/office/drawing/2014/main" id="{9B8E9759-00E7-4E8B-8CE2-695C3CD9604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32" name="Shape 3">
          <a:extLst>
            <a:ext uri="{FF2B5EF4-FFF2-40B4-BE49-F238E27FC236}">
              <a16:creationId xmlns:a16="http://schemas.microsoft.com/office/drawing/2014/main" id="{82E183FF-F006-4086-824D-C86790437EB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33" name="Shape 3">
          <a:extLst>
            <a:ext uri="{FF2B5EF4-FFF2-40B4-BE49-F238E27FC236}">
              <a16:creationId xmlns:a16="http://schemas.microsoft.com/office/drawing/2014/main" id="{F74DE23E-DDE0-4962-AA5A-9022C26A6E0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34" name="Shape 3">
          <a:extLst>
            <a:ext uri="{FF2B5EF4-FFF2-40B4-BE49-F238E27FC236}">
              <a16:creationId xmlns:a16="http://schemas.microsoft.com/office/drawing/2014/main" id="{0E94A2DA-0A52-4C5C-A2FF-89D81A77112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35" name="Shape 3">
          <a:extLst>
            <a:ext uri="{FF2B5EF4-FFF2-40B4-BE49-F238E27FC236}">
              <a16:creationId xmlns:a16="http://schemas.microsoft.com/office/drawing/2014/main" id="{0B7FD190-14D0-439E-A143-B97C6A1BEB0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36" name="Shape 3">
          <a:extLst>
            <a:ext uri="{FF2B5EF4-FFF2-40B4-BE49-F238E27FC236}">
              <a16:creationId xmlns:a16="http://schemas.microsoft.com/office/drawing/2014/main" id="{BC42E45F-296C-4521-A0D4-2E8814F2F99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105</xdr:row>
      <xdr:rowOff>0</xdr:rowOff>
    </xdr:from>
    <xdr:ext cx="47625" cy="285750"/>
    <xdr:sp macro="" textlink="">
      <xdr:nvSpPr>
        <xdr:cNvPr id="5837" name="Shape 3">
          <a:extLst>
            <a:ext uri="{FF2B5EF4-FFF2-40B4-BE49-F238E27FC236}">
              <a16:creationId xmlns:a16="http://schemas.microsoft.com/office/drawing/2014/main" id="{D24A6CFB-0E2A-4218-B12E-B47056FAACD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105</xdr:row>
      <xdr:rowOff>0</xdr:rowOff>
    </xdr:from>
    <xdr:ext cx="47625" cy="285750"/>
    <xdr:sp macro="" textlink="">
      <xdr:nvSpPr>
        <xdr:cNvPr id="5838" name="Shape 3">
          <a:extLst>
            <a:ext uri="{FF2B5EF4-FFF2-40B4-BE49-F238E27FC236}">
              <a16:creationId xmlns:a16="http://schemas.microsoft.com/office/drawing/2014/main" id="{708F23EC-D32B-4DFA-A9C5-4597B51D0C05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105</xdr:row>
      <xdr:rowOff>0</xdr:rowOff>
    </xdr:from>
    <xdr:ext cx="47625" cy="285750"/>
    <xdr:sp macro="" textlink="">
      <xdr:nvSpPr>
        <xdr:cNvPr id="5839" name="Shape 3">
          <a:extLst>
            <a:ext uri="{FF2B5EF4-FFF2-40B4-BE49-F238E27FC236}">
              <a16:creationId xmlns:a16="http://schemas.microsoft.com/office/drawing/2014/main" id="{628AC4BA-53D7-461F-8C3D-056641288296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40" name="Shape 3">
          <a:extLst>
            <a:ext uri="{FF2B5EF4-FFF2-40B4-BE49-F238E27FC236}">
              <a16:creationId xmlns:a16="http://schemas.microsoft.com/office/drawing/2014/main" id="{79F1B800-63E2-4A49-8705-DF14BFCAC2E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41" name="Shape 3">
          <a:extLst>
            <a:ext uri="{FF2B5EF4-FFF2-40B4-BE49-F238E27FC236}">
              <a16:creationId xmlns:a16="http://schemas.microsoft.com/office/drawing/2014/main" id="{749F786C-68E7-4527-A30E-160C6395C3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42" name="Shape 3">
          <a:extLst>
            <a:ext uri="{FF2B5EF4-FFF2-40B4-BE49-F238E27FC236}">
              <a16:creationId xmlns:a16="http://schemas.microsoft.com/office/drawing/2014/main" id="{E12D3852-6D0E-4E06-AB26-0699179A3B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43" name="Shape 3">
          <a:extLst>
            <a:ext uri="{FF2B5EF4-FFF2-40B4-BE49-F238E27FC236}">
              <a16:creationId xmlns:a16="http://schemas.microsoft.com/office/drawing/2014/main" id="{89FFF5CD-BE3A-4CC5-824B-82D36CC6538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44" name="Shape 3">
          <a:extLst>
            <a:ext uri="{FF2B5EF4-FFF2-40B4-BE49-F238E27FC236}">
              <a16:creationId xmlns:a16="http://schemas.microsoft.com/office/drawing/2014/main" id="{C635FBE7-D177-428C-80E7-889C9D9097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45" name="Shape 3">
          <a:extLst>
            <a:ext uri="{FF2B5EF4-FFF2-40B4-BE49-F238E27FC236}">
              <a16:creationId xmlns:a16="http://schemas.microsoft.com/office/drawing/2014/main" id="{6F533605-E862-4E54-ABA3-DE5420C78C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46" name="Shape 3">
          <a:extLst>
            <a:ext uri="{FF2B5EF4-FFF2-40B4-BE49-F238E27FC236}">
              <a16:creationId xmlns:a16="http://schemas.microsoft.com/office/drawing/2014/main" id="{ED01666E-545F-47B1-9A1C-BFD7293A0B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47" name="Shape 3">
          <a:extLst>
            <a:ext uri="{FF2B5EF4-FFF2-40B4-BE49-F238E27FC236}">
              <a16:creationId xmlns:a16="http://schemas.microsoft.com/office/drawing/2014/main" id="{5FAA884B-8692-4917-AA32-ED78CD399A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48" name="Shape 3">
          <a:extLst>
            <a:ext uri="{FF2B5EF4-FFF2-40B4-BE49-F238E27FC236}">
              <a16:creationId xmlns:a16="http://schemas.microsoft.com/office/drawing/2014/main" id="{6063E576-B89D-4FE5-8811-B3AED657FE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49" name="Shape 3">
          <a:extLst>
            <a:ext uri="{FF2B5EF4-FFF2-40B4-BE49-F238E27FC236}">
              <a16:creationId xmlns:a16="http://schemas.microsoft.com/office/drawing/2014/main" id="{FC3F58D6-301F-4750-94F3-A20575F70C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50" name="Shape 3">
          <a:extLst>
            <a:ext uri="{FF2B5EF4-FFF2-40B4-BE49-F238E27FC236}">
              <a16:creationId xmlns:a16="http://schemas.microsoft.com/office/drawing/2014/main" id="{3471A378-AEA4-4BF1-844F-E9B7214B5B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51" name="Shape 3">
          <a:extLst>
            <a:ext uri="{FF2B5EF4-FFF2-40B4-BE49-F238E27FC236}">
              <a16:creationId xmlns:a16="http://schemas.microsoft.com/office/drawing/2014/main" id="{C8098A94-B87A-469D-937F-D608F39B097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52" name="Shape 3">
          <a:extLst>
            <a:ext uri="{FF2B5EF4-FFF2-40B4-BE49-F238E27FC236}">
              <a16:creationId xmlns:a16="http://schemas.microsoft.com/office/drawing/2014/main" id="{EC2EA2B5-4509-4339-842B-651355304C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53" name="Shape 3">
          <a:extLst>
            <a:ext uri="{FF2B5EF4-FFF2-40B4-BE49-F238E27FC236}">
              <a16:creationId xmlns:a16="http://schemas.microsoft.com/office/drawing/2014/main" id="{8DE0CF4E-4BCC-4975-92DD-61350EDB84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54" name="Shape 3">
          <a:extLst>
            <a:ext uri="{FF2B5EF4-FFF2-40B4-BE49-F238E27FC236}">
              <a16:creationId xmlns:a16="http://schemas.microsoft.com/office/drawing/2014/main" id="{FA29FB5A-7BCB-487C-87CF-37FF89F3FC6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55" name="Shape 3">
          <a:extLst>
            <a:ext uri="{FF2B5EF4-FFF2-40B4-BE49-F238E27FC236}">
              <a16:creationId xmlns:a16="http://schemas.microsoft.com/office/drawing/2014/main" id="{AC36A273-3011-4C31-8963-0FC6E3CAA45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56" name="Shape 3">
          <a:extLst>
            <a:ext uri="{FF2B5EF4-FFF2-40B4-BE49-F238E27FC236}">
              <a16:creationId xmlns:a16="http://schemas.microsoft.com/office/drawing/2014/main" id="{6C40890B-E1FB-4B0C-A220-8753E56F1D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57" name="Shape 3">
          <a:extLst>
            <a:ext uri="{FF2B5EF4-FFF2-40B4-BE49-F238E27FC236}">
              <a16:creationId xmlns:a16="http://schemas.microsoft.com/office/drawing/2014/main" id="{2C95ECCE-5423-4CFD-8E49-62336A5D02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58" name="Shape 3">
          <a:extLst>
            <a:ext uri="{FF2B5EF4-FFF2-40B4-BE49-F238E27FC236}">
              <a16:creationId xmlns:a16="http://schemas.microsoft.com/office/drawing/2014/main" id="{7A36BD03-4848-4FE3-8712-049D2B6DA6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59" name="Shape 3">
          <a:extLst>
            <a:ext uri="{FF2B5EF4-FFF2-40B4-BE49-F238E27FC236}">
              <a16:creationId xmlns:a16="http://schemas.microsoft.com/office/drawing/2014/main" id="{E40DC7F8-5D8D-4914-AE60-73397AD676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60" name="Shape 3">
          <a:extLst>
            <a:ext uri="{FF2B5EF4-FFF2-40B4-BE49-F238E27FC236}">
              <a16:creationId xmlns:a16="http://schemas.microsoft.com/office/drawing/2014/main" id="{742CFD93-7BE5-4C43-A678-327D9079F0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61" name="Shape 3">
          <a:extLst>
            <a:ext uri="{FF2B5EF4-FFF2-40B4-BE49-F238E27FC236}">
              <a16:creationId xmlns:a16="http://schemas.microsoft.com/office/drawing/2014/main" id="{0280FCE6-BDB8-42A5-9E93-76468640B4F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62" name="Shape 3">
          <a:extLst>
            <a:ext uri="{FF2B5EF4-FFF2-40B4-BE49-F238E27FC236}">
              <a16:creationId xmlns:a16="http://schemas.microsoft.com/office/drawing/2014/main" id="{E092BF03-B59E-4047-936C-84C2301B7D2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63" name="Shape 3">
          <a:extLst>
            <a:ext uri="{FF2B5EF4-FFF2-40B4-BE49-F238E27FC236}">
              <a16:creationId xmlns:a16="http://schemas.microsoft.com/office/drawing/2014/main" id="{CC22085B-26FA-42D3-8055-CA23CD1BD1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64" name="Shape 3">
          <a:extLst>
            <a:ext uri="{FF2B5EF4-FFF2-40B4-BE49-F238E27FC236}">
              <a16:creationId xmlns:a16="http://schemas.microsoft.com/office/drawing/2014/main" id="{AEBBCF44-7C08-416D-9BB5-29C1C2A9AF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65" name="Shape 3">
          <a:extLst>
            <a:ext uri="{FF2B5EF4-FFF2-40B4-BE49-F238E27FC236}">
              <a16:creationId xmlns:a16="http://schemas.microsoft.com/office/drawing/2014/main" id="{BAF361A2-70A6-49B5-92B3-3471DE114CA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66" name="Shape 3">
          <a:extLst>
            <a:ext uri="{FF2B5EF4-FFF2-40B4-BE49-F238E27FC236}">
              <a16:creationId xmlns:a16="http://schemas.microsoft.com/office/drawing/2014/main" id="{74D2E213-9748-4BB3-BFC4-7917EFF260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67" name="Shape 3">
          <a:extLst>
            <a:ext uri="{FF2B5EF4-FFF2-40B4-BE49-F238E27FC236}">
              <a16:creationId xmlns:a16="http://schemas.microsoft.com/office/drawing/2014/main" id="{5EEDB02B-1A5D-4D0C-B7D4-80C2126DDD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68" name="Shape 3">
          <a:extLst>
            <a:ext uri="{FF2B5EF4-FFF2-40B4-BE49-F238E27FC236}">
              <a16:creationId xmlns:a16="http://schemas.microsoft.com/office/drawing/2014/main" id="{8F6A1D3A-5380-499C-9329-B2AD9DBE6D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69" name="Shape 3">
          <a:extLst>
            <a:ext uri="{FF2B5EF4-FFF2-40B4-BE49-F238E27FC236}">
              <a16:creationId xmlns:a16="http://schemas.microsoft.com/office/drawing/2014/main" id="{2D5875E7-571E-4A2C-B9BB-79FA6BBAFD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70" name="Shape 3">
          <a:extLst>
            <a:ext uri="{FF2B5EF4-FFF2-40B4-BE49-F238E27FC236}">
              <a16:creationId xmlns:a16="http://schemas.microsoft.com/office/drawing/2014/main" id="{242445ED-3395-47B6-BEF3-87B8F922EF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71" name="Shape 3">
          <a:extLst>
            <a:ext uri="{FF2B5EF4-FFF2-40B4-BE49-F238E27FC236}">
              <a16:creationId xmlns:a16="http://schemas.microsoft.com/office/drawing/2014/main" id="{AF28C93C-C862-4045-AF0B-E33AAFAE95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72" name="Shape 3">
          <a:extLst>
            <a:ext uri="{FF2B5EF4-FFF2-40B4-BE49-F238E27FC236}">
              <a16:creationId xmlns:a16="http://schemas.microsoft.com/office/drawing/2014/main" id="{1B7A7D93-7EC6-4676-9D28-4B815FB86B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73" name="Shape 3">
          <a:extLst>
            <a:ext uri="{FF2B5EF4-FFF2-40B4-BE49-F238E27FC236}">
              <a16:creationId xmlns:a16="http://schemas.microsoft.com/office/drawing/2014/main" id="{53A84EE9-B7EB-447B-866A-7AB1F6D216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74" name="Shape 3">
          <a:extLst>
            <a:ext uri="{FF2B5EF4-FFF2-40B4-BE49-F238E27FC236}">
              <a16:creationId xmlns:a16="http://schemas.microsoft.com/office/drawing/2014/main" id="{E67ACD80-651D-4E63-AEDB-4B57E10735C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75" name="Shape 3">
          <a:extLst>
            <a:ext uri="{FF2B5EF4-FFF2-40B4-BE49-F238E27FC236}">
              <a16:creationId xmlns:a16="http://schemas.microsoft.com/office/drawing/2014/main" id="{3C1190BD-79F0-47D9-8700-66AD8273EE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76" name="Shape 3">
          <a:extLst>
            <a:ext uri="{FF2B5EF4-FFF2-40B4-BE49-F238E27FC236}">
              <a16:creationId xmlns:a16="http://schemas.microsoft.com/office/drawing/2014/main" id="{CA761DF9-9F87-4FE0-A2F0-44822DC05F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77" name="Shape 3">
          <a:extLst>
            <a:ext uri="{FF2B5EF4-FFF2-40B4-BE49-F238E27FC236}">
              <a16:creationId xmlns:a16="http://schemas.microsoft.com/office/drawing/2014/main" id="{6A42839E-42A5-43DF-B261-86E86252D5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78" name="Shape 3">
          <a:extLst>
            <a:ext uri="{FF2B5EF4-FFF2-40B4-BE49-F238E27FC236}">
              <a16:creationId xmlns:a16="http://schemas.microsoft.com/office/drawing/2014/main" id="{929A2064-4ACE-4A11-B651-99205C1DD4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79" name="Shape 3">
          <a:extLst>
            <a:ext uri="{FF2B5EF4-FFF2-40B4-BE49-F238E27FC236}">
              <a16:creationId xmlns:a16="http://schemas.microsoft.com/office/drawing/2014/main" id="{2DA5FA9E-E8B4-47B7-9C9B-0BCF22BD13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80" name="Shape 3">
          <a:extLst>
            <a:ext uri="{FF2B5EF4-FFF2-40B4-BE49-F238E27FC236}">
              <a16:creationId xmlns:a16="http://schemas.microsoft.com/office/drawing/2014/main" id="{950DFA8F-7962-4413-A72A-74CF74D282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81" name="Shape 3">
          <a:extLst>
            <a:ext uri="{FF2B5EF4-FFF2-40B4-BE49-F238E27FC236}">
              <a16:creationId xmlns:a16="http://schemas.microsoft.com/office/drawing/2014/main" id="{410BCA56-F308-4154-BAAE-E0CCC8646B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82" name="Shape 3">
          <a:extLst>
            <a:ext uri="{FF2B5EF4-FFF2-40B4-BE49-F238E27FC236}">
              <a16:creationId xmlns:a16="http://schemas.microsoft.com/office/drawing/2014/main" id="{DA54F072-4D93-474D-AE14-873B197116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83" name="Shape 3">
          <a:extLst>
            <a:ext uri="{FF2B5EF4-FFF2-40B4-BE49-F238E27FC236}">
              <a16:creationId xmlns:a16="http://schemas.microsoft.com/office/drawing/2014/main" id="{065C742F-2FE6-4728-AC67-C1DB01DC73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84" name="Shape 3">
          <a:extLst>
            <a:ext uri="{FF2B5EF4-FFF2-40B4-BE49-F238E27FC236}">
              <a16:creationId xmlns:a16="http://schemas.microsoft.com/office/drawing/2014/main" id="{DE0CE38F-CBAE-4200-A980-28D06ECC9F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85" name="Shape 3">
          <a:extLst>
            <a:ext uri="{FF2B5EF4-FFF2-40B4-BE49-F238E27FC236}">
              <a16:creationId xmlns:a16="http://schemas.microsoft.com/office/drawing/2014/main" id="{1EE4A545-10D1-47D0-ADD9-6B4FC24D25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86" name="Shape 3">
          <a:extLst>
            <a:ext uri="{FF2B5EF4-FFF2-40B4-BE49-F238E27FC236}">
              <a16:creationId xmlns:a16="http://schemas.microsoft.com/office/drawing/2014/main" id="{74E07ADC-E27C-43D8-A26A-0541F9D0398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87" name="Shape 3">
          <a:extLst>
            <a:ext uri="{FF2B5EF4-FFF2-40B4-BE49-F238E27FC236}">
              <a16:creationId xmlns:a16="http://schemas.microsoft.com/office/drawing/2014/main" id="{4DE0309B-BFA1-498E-9321-A472CDE6C9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88" name="Shape 3">
          <a:extLst>
            <a:ext uri="{FF2B5EF4-FFF2-40B4-BE49-F238E27FC236}">
              <a16:creationId xmlns:a16="http://schemas.microsoft.com/office/drawing/2014/main" id="{2AEDFFDA-D598-4F66-BADB-960BCC47A6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89" name="Shape 3">
          <a:extLst>
            <a:ext uri="{FF2B5EF4-FFF2-40B4-BE49-F238E27FC236}">
              <a16:creationId xmlns:a16="http://schemas.microsoft.com/office/drawing/2014/main" id="{3FF545A5-8DDF-427E-A028-0B82649B78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90" name="Shape 3">
          <a:extLst>
            <a:ext uri="{FF2B5EF4-FFF2-40B4-BE49-F238E27FC236}">
              <a16:creationId xmlns:a16="http://schemas.microsoft.com/office/drawing/2014/main" id="{DBDA716E-6292-4FAF-B549-D1B9D52872F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91" name="Shape 3">
          <a:extLst>
            <a:ext uri="{FF2B5EF4-FFF2-40B4-BE49-F238E27FC236}">
              <a16:creationId xmlns:a16="http://schemas.microsoft.com/office/drawing/2014/main" id="{541F647A-4768-4FAD-BDF7-9F2EDBB58E7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92" name="Shape 3">
          <a:extLst>
            <a:ext uri="{FF2B5EF4-FFF2-40B4-BE49-F238E27FC236}">
              <a16:creationId xmlns:a16="http://schemas.microsoft.com/office/drawing/2014/main" id="{4EE4EE4F-973D-4E96-9557-1016EB8BD03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93" name="Shape 3">
          <a:extLst>
            <a:ext uri="{FF2B5EF4-FFF2-40B4-BE49-F238E27FC236}">
              <a16:creationId xmlns:a16="http://schemas.microsoft.com/office/drawing/2014/main" id="{2E6CE820-FE66-4B8F-BBB1-B001503013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94" name="Shape 3">
          <a:extLst>
            <a:ext uri="{FF2B5EF4-FFF2-40B4-BE49-F238E27FC236}">
              <a16:creationId xmlns:a16="http://schemas.microsoft.com/office/drawing/2014/main" id="{8D8EB215-FAFD-4F51-B5E5-B610C43583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95" name="Shape 3">
          <a:extLst>
            <a:ext uri="{FF2B5EF4-FFF2-40B4-BE49-F238E27FC236}">
              <a16:creationId xmlns:a16="http://schemas.microsoft.com/office/drawing/2014/main" id="{C7F7EB61-7E05-4CA7-8374-1C513AD64A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96" name="Shape 3">
          <a:extLst>
            <a:ext uri="{FF2B5EF4-FFF2-40B4-BE49-F238E27FC236}">
              <a16:creationId xmlns:a16="http://schemas.microsoft.com/office/drawing/2014/main" id="{41714FB6-B765-48A6-99DD-364AA84019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97" name="Shape 3">
          <a:extLst>
            <a:ext uri="{FF2B5EF4-FFF2-40B4-BE49-F238E27FC236}">
              <a16:creationId xmlns:a16="http://schemas.microsoft.com/office/drawing/2014/main" id="{EF406F42-0BDF-4D41-AF06-F33F7E06E5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98" name="Shape 3">
          <a:extLst>
            <a:ext uri="{FF2B5EF4-FFF2-40B4-BE49-F238E27FC236}">
              <a16:creationId xmlns:a16="http://schemas.microsoft.com/office/drawing/2014/main" id="{2571B2CA-835F-43E0-AA9B-B342EB7949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899" name="Shape 3">
          <a:extLst>
            <a:ext uri="{FF2B5EF4-FFF2-40B4-BE49-F238E27FC236}">
              <a16:creationId xmlns:a16="http://schemas.microsoft.com/office/drawing/2014/main" id="{B612C4A5-1BA7-40E0-B1A4-6CF3A71E81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00" name="Shape 3">
          <a:extLst>
            <a:ext uri="{FF2B5EF4-FFF2-40B4-BE49-F238E27FC236}">
              <a16:creationId xmlns:a16="http://schemas.microsoft.com/office/drawing/2014/main" id="{9B06530C-827C-4174-85B5-7439FA69A9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01" name="Shape 3">
          <a:extLst>
            <a:ext uri="{FF2B5EF4-FFF2-40B4-BE49-F238E27FC236}">
              <a16:creationId xmlns:a16="http://schemas.microsoft.com/office/drawing/2014/main" id="{7062AD21-4A91-4C18-8984-025D90BE14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02" name="Shape 3">
          <a:extLst>
            <a:ext uri="{FF2B5EF4-FFF2-40B4-BE49-F238E27FC236}">
              <a16:creationId xmlns:a16="http://schemas.microsoft.com/office/drawing/2014/main" id="{41FB32AD-3AA7-4CDF-9841-7B6E748E56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03" name="Shape 3">
          <a:extLst>
            <a:ext uri="{FF2B5EF4-FFF2-40B4-BE49-F238E27FC236}">
              <a16:creationId xmlns:a16="http://schemas.microsoft.com/office/drawing/2014/main" id="{D1A9F2EE-A632-4E25-8C29-E978BF1B5C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04" name="Shape 3">
          <a:extLst>
            <a:ext uri="{FF2B5EF4-FFF2-40B4-BE49-F238E27FC236}">
              <a16:creationId xmlns:a16="http://schemas.microsoft.com/office/drawing/2014/main" id="{A5C6848C-0A88-4DFF-A919-1A4EA41A01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05" name="Shape 3">
          <a:extLst>
            <a:ext uri="{FF2B5EF4-FFF2-40B4-BE49-F238E27FC236}">
              <a16:creationId xmlns:a16="http://schemas.microsoft.com/office/drawing/2014/main" id="{EC07A2DD-73FA-4523-AD08-0A2B6ADB231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06" name="Shape 3">
          <a:extLst>
            <a:ext uri="{FF2B5EF4-FFF2-40B4-BE49-F238E27FC236}">
              <a16:creationId xmlns:a16="http://schemas.microsoft.com/office/drawing/2014/main" id="{7A2A605E-DDE7-4ADA-8C8A-9B61D0AC0D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07" name="Shape 3">
          <a:extLst>
            <a:ext uri="{FF2B5EF4-FFF2-40B4-BE49-F238E27FC236}">
              <a16:creationId xmlns:a16="http://schemas.microsoft.com/office/drawing/2014/main" id="{930895DA-3285-4AA5-865B-FA180E45AB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08" name="Shape 3">
          <a:extLst>
            <a:ext uri="{FF2B5EF4-FFF2-40B4-BE49-F238E27FC236}">
              <a16:creationId xmlns:a16="http://schemas.microsoft.com/office/drawing/2014/main" id="{6742AE9F-4A59-478C-881D-F49EB915FE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09" name="Shape 3">
          <a:extLst>
            <a:ext uri="{FF2B5EF4-FFF2-40B4-BE49-F238E27FC236}">
              <a16:creationId xmlns:a16="http://schemas.microsoft.com/office/drawing/2014/main" id="{0ACC92B6-8F3D-4771-95A7-6FBD9AFFC7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10" name="Shape 3">
          <a:extLst>
            <a:ext uri="{FF2B5EF4-FFF2-40B4-BE49-F238E27FC236}">
              <a16:creationId xmlns:a16="http://schemas.microsoft.com/office/drawing/2014/main" id="{912DB993-14C3-4423-9A88-9D2EE1929C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11" name="Shape 3">
          <a:extLst>
            <a:ext uri="{FF2B5EF4-FFF2-40B4-BE49-F238E27FC236}">
              <a16:creationId xmlns:a16="http://schemas.microsoft.com/office/drawing/2014/main" id="{9CCD5470-507E-49CB-BDBA-8084D652873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12" name="Shape 3">
          <a:extLst>
            <a:ext uri="{FF2B5EF4-FFF2-40B4-BE49-F238E27FC236}">
              <a16:creationId xmlns:a16="http://schemas.microsoft.com/office/drawing/2014/main" id="{F605627A-C0BB-47CD-B5A3-B3398405F0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13" name="Shape 3">
          <a:extLst>
            <a:ext uri="{FF2B5EF4-FFF2-40B4-BE49-F238E27FC236}">
              <a16:creationId xmlns:a16="http://schemas.microsoft.com/office/drawing/2014/main" id="{304A2519-ABF3-4F46-8E0B-B9588AF177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14" name="Shape 3">
          <a:extLst>
            <a:ext uri="{FF2B5EF4-FFF2-40B4-BE49-F238E27FC236}">
              <a16:creationId xmlns:a16="http://schemas.microsoft.com/office/drawing/2014/main" id="{2FC50AA9-09F9-491E-82E4-E5E9DD091B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15" name="Shape 3">
          <a:extLst>
            <a:ext uri="{FF2B5EF4-FFF2-40B4-BE49-F238E27FC236}">
              <a16:creationId xmlns:a16="http://schemas.microsoft.com/office/drawing/2014/main" id="{A9527CF9-72A0-4252-B43D-4357B6470F2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16" name="Shape 3">
          <a:extLst>
            <a:ext uri="{FF2B5EF4-FFF2-40B4-BE49-F238E27FC236}">
              <a16:creationId xmlns:a16="http://schemas.microsoft.com/office/drawing/2014/main" id="{6707B731-5259-42B8-96A7-88356FD87F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17" name="Shape 3">
          <a:extLst>
            <a:ext uri="{FF2B5EF4-FFF2-40B4-BE49-F238E27FC236}">
              <a16:creationId xmlns:a16="http://schemas.microsoft.com/office/drawing/2014/main" id="{1ACF10FA-109C-4868-B2C0-3DE62E5C4E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18" name="Shape 3">
          <a:extLst>
            <a:ext uri="{FF2B5EF4-FFF2-40B4-BE49-F238E27FC236}">
              <a16:creationId xmlns:a16="http://schemas.microsoft.com/office/drawing/2014/main" id="{21E026BD-E0F5-4623-99D0-2854E06B20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19" name="Shape 3">
          <a:extLst>
            <a:ext uri="{FF2B5EF4-FFF2-40B4-BE49-F238E27FC236}">
              <a16:creationId xmlns:a16="http://schemas.microsoft.com/office/drawing/2014/main" id="{C91378C9-D1D4-46CF-8B9F-F95572C234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20" name="Shape 3">
          <a:extLst>
            <a:ext uri="{FF2B5EF4-FFF2-40B4-BE49-F238E27FC236}">
              <a16:creationId xmlns:a16="http://schemas.microsoft.com/office/drawing/2014/main" id="{F089F2B4-ACB4-474C-B061-5C83C6D6799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21" name="Shape 3">
          <a:extLst>
            <a:ext uri="{FF2B5EF4-FFF2-40B4-BE49-F238E27FC236}">
              <a16:creationId xmlns:a16="http://schemas.microsoft.com/office/drawing/2014/main" id="{B7465EDC-1793-4929-BB5E-5A6DAC8ABCC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22" name="Shape 3">
          <a:extLst>
            <a:ext uri="{FF2B5EF4-FFF2-40B4-BE49-F238E27FC236}">
              <a16:creationId xmlns:a16="http://schemas.microsoft.com/office/drawing/2014/main" id="{522E1745-50D9-47A9-B02A-CDBA175B3E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23" name="Shape 3">
          <a:extLst>
            <a:ext uri="{FF2B5EF4-FFF2-40B4-BE49-F238E27FC236}">
              <a16:creationId xmlns:a16="http://schemas.microsoft.com/office/drawing/2014/main" id="{4FF7BD85-481E-4A1A-A671-845274B337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24" name="Shape 3">
          <a:extLst>
            <a:ext uri="{FF2B5EF4-FFF2-40B4-BE49-F238E27FC236}">
              <a16:creationId xmlns:a16="http://schemas.microsoft.com/office/drawing/2014/main" id="{D2C89C45-E2B4-4688-A754-D552E7654E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25" name="Shape 3">
          <a:extLst>
            <a:ext uri="{FF2B5EF4-FFF2-40B4-BE49-F238E27FC236}">
              <a16:creationId xmlns:a16="http://schemas.microsoft.com/office/drawing/2014/main" id="{4C800A17-38E8-4A1A-9C8E-118C72149A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105</xdr:row>
      <xdr:rowOff>0</xdr:rowOff>
    </xdr:from>
    <xdr:ext cx="47625" cy="285750"/>
    <xdr:sp macro="" textlink="">
      <xdr:nvSpPr>
        <xdr:cNvPr id="5926" name="Shape 3">
          <a:extLst>
            <a:ext uri="{FF2B5EF4-FFF2-40B4-BE49-F238E27FC236}">
              <a16:creationId xmlns:a16="http://schemas.microsoft.com/office/drawing/2014/main" id="{5A15F8F1-AE71-408F-8BF3-F0D2EF1C81F2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105</xdr:row>
      <xdr:rowOff>0</xdr:rowOff>
    </xdr:from>
    <xdr:ext cx="47625" cy="285750"/>
    <xdr:sp macro="" textlink="">
      <xdr:nvSpPr>
        <xdr:cNvPr id="5927" name="Shape 3">
          <a:extLst>
            <a:ext uri="{FF2B5EF4-FFF2-40B4-BE49-F238E27FC236}">
              <a16:creationId xmlns:a16="http://schemas.microsoft.com/office/drawing/2014/main" id="{FAC702AC-1DE1-4EAB-BBF0-1AB22A613E19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28" name="Shape 3">
          <a:extLst>
            <a:ext uri="{FF2B5EF4-FFF2-40B4-BE49-F238E27FC236}">
              <a16:creationId xmlns:a16="http://schemas.microsoft.com/office/drawing/2014/main" id="{E5C2AD77-5E92-44E9-912D-3C19FC26C6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29" name="Shape 3">
          <a:extLst>
            <a:ext uri="{FF2B5EF4-FFF2-40B4-BE49-F238E27FC236}">
              <a16:creationId xmlns:a16="http://schemas.microsoft.com/office/drawing/2014/main" id="{3E82EA68-18B1-4342-A9E0-0437FDCA2F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30" name="Shape 3">
          <a:extLst>
            <a:ext uri="{FF2B5EF4-FFF2-40B4-BE49-F238E27FC236}">
              <a16:creationId xmlns:a16="http://schemas.microsoft.com/office/drawing/2014/main" id="{26139764-994D-46FF-A791-818D6C3E6E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31" name="Shape 3">
          <a:extLst>
            <a:ext uri="{FF2B5EF4-FFF2-40B4-BE49-F238E27FC236}">
              <a16:creationId xmlns:a16="http://schemas.microsoft.com/office/drawing/2014/main" id="{AA6F19EB-8D10-4C63-8E04-A0A0794505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32" name="Shape 3">
          <a:extLst>
            <a:ext uri="{FF2B5EF4-FFF2-40B4-BE49-F238E27FC236}">
              <a16:creationId xmlns:a16="http://schemas.microsoft.com/office/drawing/2014/main" id="{DCE70F24-AF9F-4729-9401-F8FEA70967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33" name="Shape 3">
          <a:extLst>
            <a:ext uri="{FF2B5EF4-FFF2-40B4-BE49-F238E27FC236}">
              <a16:creationId xmlns:a16="http://schemas.microsoft.com/office/drawing/2014/main" id="{50606BB4-FF5F-45DC-B0C5-5DA4BDA970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34" name="Shape 3">
          <a:extLst>
            <a:ext uri="{FF2B5EF4-FFF2-40B4-BE49-F238E27FC236}">
              <a16:creationId xmlns:a16="http://schemas.microsoft.com/office/drawing/2014/main" id="{D5A757D1-CF59-46E1-8FA9-C670074629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35" name="Shape 3">
          <a:extLst>
            <a:ext uri="{FF2B5EF4-FFF2-40B4-BE49-F238E27FC236}">
              <a16:creationId xmlns:a16="http://schemas.microsoft.com/office/drawing/2014/main" id="{C60FB3CE-3B07-4787-B219-6F62FEB266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36" name="Shape 3">
          <a:extLst>
            <a:ext uri="{FF2B5EF4-FFF2-40B4-BE49-F238E27FC236}">
              <a16:creationId xmlns:a16="http://schemas.microsoft.com/office/drawing/2014/main" id="{2873AC03-915E-4E9E-9375-14DE98E106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37" name="Shape 3">
          <a:extLst>
            <a:ext uri="{FF2B5EF4-FFF2-40B4-BE49-F238E27FC236}">
              <a16:creationId xmlns:a16="http://schemas.microsoft.com/office/drawing/2014/main" id="{5A062B26-9D5F-4274-B7A3-18AA073DF4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38" name="Shape 3">
          <a:extLst>
            <a:ext uri="{FF2B5EF4-FFF2-40B4-BE49-F238E27FC236}">
              <a16:creationId xmlns:a16="http://schemas.microsoft.com/office/drawing/2014/main" id="{0B51CF82-1952-4D71-B5C8-2E8E122093C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39" name="Shape 3">
          <a:extLst>
            <a:ext uri="{FF2B5EF4-FFF2-40B4-BE49-F238E27FC236}">
              <a16:creationId xmlns:a16="http://schemas.microsoft.com/office/drawing/2014/main" id="{1D6195AC-1A9F-42BA-B839-B0A19C08C9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40" name="Shape 3">
          <a:extLst>
            <a:ext uri="{FF2B5EF4-FFF2-40B4-BE49-F238E27FC236}">
              <a16:creationId xmlns:a16="http://schemas.microsoft.com/office/drawing/2014/main" id="{DBD72412-18C0-4547-91D1-706EA00338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41" name="Shape 3">
          <a:extLst>
            <a:ext uri="{FF2B5EF4-FFF2-40B4-BE49-F238E27FC236}">
              <a16:creationId xmlns:a16="http://schemas.microsoft.com/office/drawing/2014/main" id="{DEB0CC64-E3F9-40E2-B3DA-9A55950FB1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42" name="Shape 3">
          <a:extLst>
            <a:ext uri="{FF2B5EF4-FFF2-40B4-BE49-F238E27FC236}">
              <a16:creationId xmlns:a16="http://schemas.microsoft.com/office/drawing/2014/main" id="{43BB5AD1-4983-4431-90AA-5BB8E38B6B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43" name="Shape 3">
          <a:extLst>
            <a:ext uri="{FF2B5EF4-FFF2-40B4-BE49-F238E27FC236}">
              <a16:creationId xmlns:a16="http://schemas.microsoft.com/office/drawing/2014/main" id="{A9A8B25E-3618-4622-B66F-36EE44A395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44" name="Shape 3">
          <a:extLst>
            <a:ext uri="{FF2B5EF4-FFF2-40B4-BE49-F238E27FC236}">
              <a16:creationId xmlns:a16="http://schemas.microsoft.com/office/drawing/2014/main" id="{30C0180A-A0C8-4204-9E27-4B25D5C40D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45" name="Shape 3">
          <a:extLst>
            <a:ext uri="{FF2B5EF4-FFF2-40B4-BE49-F238E27FC236}">
              <a16:creationId xmlns:a16="http://schemas.microsoft.com/office/drawing/2014/main" id="{BFD7A500-95FF-4E70-9FFD-C147415EEEA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46" name="Shape 3">
          <a:extLst>
            <a:ext uri="{FF2B5EF4-FFF2-40B4-BE49-F238E27FC236}">
              <a16:creationId xmlns:a16="http://schemas.microsoft.com/office/drawing/2014/main" id="{D3D72F88-DC9F-4BB9-A9DA-670E6116ABA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47" name="Shape 3">
          <a:extLst>
            <a:ext uri="{FF2B5EF4-FFF2-40B4-BE49-F238E27FC236}">
              <a16:creationId xmlns:a16="http://schemas.microsoft.com/office/drawing/2014/main" id="{B9D38F3D-1F02-438F-87DE-B7EC0FD2D1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48" name="Shape 3">
          <a:extLst>
            <a:ext uri="{FF2B5EF4-FFF2-40B4-BE49-F238E27FC236}">
              <a16:creationId xmlns:a16="http://schemas.microsoft.com/office/drawing/2014/main" id="{DA30E11A-789A-4261-90BC-12192335FA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49" name="Shape 3">
          <a:extLst>
            <a:ext uri="{FF2B5EF4-FFF2-40B4-BE49-F238E27FC236}">
              <a16:creationId xmlns:a16="http://schemas.microsoft.com/office/drawing/2014/main" id="{3B83351B-18E1-4844-ADCA-6BD8D01D5E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50" name="Shape 3">
          <a:extLst>
            <a:ext uri="{FF2B5EF4-FFF2-40B4-BE49-F238E27FC236}">
              <a16:creationId xmlns:a16="http://schemas.microsoft.com/office/drawing/2014/main" id="{36A8F6FB-A036-4BFB-B9EA-1221A5BA18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51" name="Shape 3">
          <a:extLst>
            <a:ext uri="{FF2B5EF4-FFF2-40B4-BE49-F238E27FC236}">
              <a16:creationId xmlns:a16="http://schemas.microsoft.com/office/drawing/2014/main" id="{3DF9C050-1E50-417E-B811-2A087AA4B9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52" name="Shape 3">
          <a:extLst>
            <a:ext uri="{FF2B5EF4-FFF2-40B4-BE49-F238E27FC236}">
              <a16:creationId xmlns:a16="http://schemas.microsoft.com/office/drawing/2014/main" id="{4A05BA7B-6887-4C0B-818C-6ABE67EA51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53" name="Shape 3">
          <a:extLst>
            <a:ext uri="{FF2B5EF4-FFF2-40B4-BE49-F238E27FC236}">
              <a16:creationId xmlns:a16="http://schemas.microsoft.com/office/drawing/2014/main" id="{A101D437-849C-4E05-88E7-2B5A34FA68A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54" name="Shape 3">
          <a:extLst>
            <a:ext uri="{FF2B5EF4-FFF2-40B4-BE49-F238E27FC236}">
              <a16:creationId xmlns:a16="http://schemas.microsoft.com/office/drawing/2014/main" id="{269BEAB9-BABE-4F42-847E-3AEE94865D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55" name="Shape 3">
          <a:extLst>
            <a:ext uri="{FF2B5EF4-FFF2-40B4-BE49-F238E27FC236}">
              <a16:creationId xmlns:a16="http://schemas.microsoft.com/office/drawing/2014/main" id="{FDDA5122-4678-4965-835F-BCF4DB2C3D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56" name="Shape 3">
          <a:extLst>
            <a:ext uri="{FF2B5EF4-FFF2-40B4-BE49-F238E27FC236}">
              <a16:creationId xmlns:a16="http://schemas.microsoft.com/office/drawing/2014/main" id="{55134EA6-417E-433F-A7DA-18217267BB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57" name="Shape 3">
          <a:extLst>
            <a:ext uri="{FF2B5EF4-FFF2-40B4-BE49-F238E27FC236}">
              <a16:creationId xmlns:a16="http://schemas.microsoft.com/office/drawing/2014/main" id="{1C9C69C2-196A-41EA-B498-97C23D378B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58" name="Shape 3">
          <a:extLst>
            <a:ext uri="{FF2B5EF4-FFF2-40B4-BE49-F238E27FC236}">
              <a16:creationId xmlns:a16="http://schemas.microsoft.com/office/drawing/2014/main" id="{ABBF7590-3469-4B92-930A-11BD0F9D762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59" name="Shape 3">
          <a:extLst>
            <a:ext uri="{FF2B5EF4-FFF2-40B4-BE49-F238E27FC236}">
              <a16:creationId xmlns:a16="http://schemas.microsoft.com/office/drawing/2014/main" id="{B54F2C4A-B8F8-4C4E-B46D-BA11DD2BF3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60" name="Shape 3">
          <a:extLst>
            <a:ext uri="{FF2B5EF4-FFF2-40B4-BE49-F238E27FC236}">
              <a16:creationId xmlns:a16="http://schemas.microsoft.com/office/drawing/2014/main" id="{5A72C9A7-2BA5-4D84-99F4-D4E123C2CE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61" name="Shape 3">
          <a:extLst>
            <a:ext uri="{FF2B5EF4-FFF2-40B4-BE49-F238E27FC236}">
              <a16:creationId xmlns:a16="http://schemas.microsoft.com/office/drawing/2014/main" id="{9DDD4F63-1E5B-4773-9FE3-A5711A5974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62" name="Shape 3">
          <a:extLst>
            <a:ext uri="{FF2B5EF4-FFF2-40B4-BE49-F238E27FC236}">
              <a16:creationId xmlns:a16="http://schemas.microsoft.com/office/drawing/2014/main" id="{6A2B6E7C-390C-4FAA-871B-2BFE6D3C86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63" name="Shape 3">
          <a:extLst>
            <a:ext uri="{FF2B5EF4-FFF2-40B4-BE49-F238E27FC236}">
              <a16:creationId xmlns:a16="http://schemas.microsoft.com/office/drawing/2014/main" id="{92517492-8358-4E01-9C6F-40A58AD55A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64" name="Shape 3">
          <a:extLst>
            <a:ext uri="{FF2B5EF4-FFF2-40B4-BE49-F238E27FC236}">
              <a16:creationId xmlns:a16="http://schemas.microsoft.com/office/drawing/2014/main" id="{658F9AE0-4228-4DC7-AA38-EB6EB3F947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65" name="Shape 3">
          <a:extLst>
            <a:ext uri="{FF2B5EF4-FFF2-40B4-BE49-F238E27FC236}">
              <a16:creationId xmlns:a16="http://schemas.microsoft.com/office/drawing/2014/main" id="{FAE80E53-CB04-4AFC-AB2F-A766439878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66" name="Shape 3">
          <a:extLst>
            <a:ext uri="{FF2B5EF4-FFF2-40B4-BE49-F238E27FC236}">
              <a16:creationId xmlns:a16="http://schemas.microsoft.com/office/drawing/2014/main" id="{F35D9C8B-2570-4639-99E4-6325A1953D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67" name="Shape 3">
          <a:extLst>
            <a:ext uri="{FF2B5EF4-FFF2-40B4-BE49-F238E27FC236}">
              <a16:creationId xmlns:a16="http://schemas.microsoft.com/office/drawing/2014/main" id="{1897FCF4-F99C-415E-8925-6F3E68E138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68" name="Shape 3">
          <a:extLst>
            <a:ext uri="{FF2B5EF4-FFF2-40B4-BE49-F238E27FC236}">
              <a16:creationId xmlns:a16="http://schemas.microsoft.com/office/drawing/2014/main" id="{2E735F10-1326-4A4C-A21E-9C67EAECB3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69" name="Shape 3">
          <a:extLst>
            <a:ext uri="{FF2B5EF4-FFF2-40B4-BE49-F238E27FC236}">
              <a16:creationId xmlns:a16="http://schemas.microsoft.com/office/drawing/2014/main" id="{EAE66FE3-3143-467C-AC05-C247DD91C4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70" name="Shape 3">
          <a:extLst>
            <a:ext uri="{FF2B5EF4-FFF2-40B4-BE49-F238E27FC236}">
              <a16:creationId xmlns:a16="http://schemas.microsoft.com/office/drawing/2014/main" id="{3132D673-7C20-4900-89A2-CBF0927081D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71" name="Shape 3">
          <a:extLst>
            <a:ext uri="{FF2B5EF4-FFF2-40B4-BE49-F238E27FC236}">
              <a16:creationId xmlns:a16="http://schemas.microsoft.com/office/drawing/2014/main" id="{0CFD501C-D501-4927-900D-894728D795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72" name="Shape 3">
          <a:extLst>
            <a:ext uri="{FF2B5EF4-FFF2-40B4-BE49-F238E27FC236}">
              <a16:creationId xmlns:a16="http://schemas.microsoft.com/office/drawing/2014/main" id="{D7B09EF2-F40F-46E1-BAFD-89687F257F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73" name="Shape 3">
          <a:extLst>
            <a:ext uri="{FF2B5EF4-FFF2-40B4-BE49-F238E27FC236}">
              <a16:creationId xmlns:a16="http://schemas.microsoft.com/office/drawing/2014/main" id="{83C04C52-EF6A-422E-AF0B-08504168E65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74" name="Shape 3">
          <a:extLst>
            <a:ext uri="{FF2B5EF4-FFF2-40B4-BE49-F238E27FC236}">
              <a16:creationId xmlns:a16="http://schemas.microsoft.com/office/drawing/2014/main" id="{9F4DFE29-CD4D-4692-8C14-9F8B9BA9F9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75" name="Shape 3">
          <a:extLst>
            <a:ext uri="{FF2B5EF4-FFF2-40B4-BE49-F238E27FC236}">
              <a16:creationId xmlns:a16="http://schemas.microsoft.com/office/drawing/2014/main" id="{E97AE203-6F8B-485A-A6E3-40BD1E7718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76" name="Shape 3">
          <a:extLst>
            <a:ext uri="{FF2B5EF4-FFF2-40B4-BE49-F238E27FC236}">
              <a16:creationId xmlns:a16="http://schemas.microsoft.com/office/drawing/2014/main" id="{9D90EC28-2880-4263-B963-A676A2C4F6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77" name="Shape 3">
          <a:extLst>
            <a:ext uri="{FF2B5EF4-FFF2-40B4-BE49-F238E27FC236}">
              <a16:creationId xmlns:a16="http://schemas.microsoft.com/office/drawing/2014/main" id="{5E7D513E-305A-4FF9-B5EB-1CEC34D1605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78" name="Shape 3">
          <a:extLst>
            <a:ext uri="{FF2B5EF4-FFF2-40B4-BE49-F238E27FC236}">
              <a16:creationId xmlns:a16="http://schemas.microsoft.com/office/drawing/2014/main" id="{4742AE10-03F6-4070-8629-D3D2AC8FD9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79" name="Shape 3">
          <a:extLst>
            <a:ext uri="{FF2B5EF4-FFF2-40B4-BE49-F238E27FC236}">
              <a16:creationId xmlns:a16="http://schemas.microsoft.com/office/drawing/2014/main" id="{DD4691F5-AA09-43A4-A8CE-F15A8E8BBA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80" name="Shape 3">
          <a:extLst>
            <a:ext uri="{FF2B5EF4-FFF2-40B4-BE49-F238E27FC236}">
              <a16:creationId xmlns:a16="http://schemas.microsoft.com/office/drawing/2014/main" id="{06D4930A-426B-4ABA-90D0-9DC259DBA9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81" name="Shape 3">
          <a:extLst>
            <a:ext uri="{FF2B5EF4-FFF2-40B4-BE49-F238E27FC236}">
              <a16:creationId xmlns:a16="http://schemas.microsoft.com/office/drawing/2014/main" id="{9370ADA8-6BDE-4BB3-9ED5-A450C1E82C9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82" name="Shape 3">
          <a:extLst>
            <a:ext uri="{FF2B5EF4-FFF2-40B4-BE49-F238E27FC236}">
              <a16:creationId xmlns:a16="http://schemas.microsoft.com/office/drawing/2014/main" id="{9800043F-8B15-45CC-B2D2-BBB83664B6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83" name="Shape 3">
          <a:extLst>
            <a:ext uri="{FF2B5EF4-FFF2-40B4-BE49-F238E27FC236}">
              <a16:creationId xmlns:a16="http://schemas.microsoft.com/office/drawing/2014/main" id="{650A0DB6-2BBF-405C-9C82-C815285EC6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84" name="Shape 3">
          <a:extLst>
            <a:ext uri="{FF2B5EF4-FFF2-40B4-BE49-F238E27FC236}">
              <a16:creationId xmlns:a16="http://schemas.microsoft.com/office/drawing/2014/main" id="{1CF1275C-6A25-4529-9F54-AB6B33EC7D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85" name="Shape 3">
          <a:extLst>
            <a:ext uri="{FF2B5EF4-FFF2-40B4-BE49-F238E27FC236}">
              <a16:creationId xmlns:a16="http://schemas.microsoft.com/office/drawing/2014/main" id="{CB3E8552-27E4-4F8E-9FF3-9A96FE7DC5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86" name="Shape 3">
          <a:extLst>
            <a:ext uri="{FF2B5EF4-FFF2-40B4-BE49-F238E27FC236}">
              <a16:creationId xmlns:a16="http://schemas.microsoft.com/office/drawing/2014/main" id="{F210C9BD-4A0D-4AB1-81C6-201308FB39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87" name="Shape 3">
          <a:extLst>
            <a:ext uri="{FF2B5EF4-FFF2-40B4-BE49-F238E27FC236}">
              <a16:creationId xmlns:a16="http://schemas.microsoft.com/office/drawing/2014/main" id="{A3A19E6B-2072-468B-BE88-4FAA7F18C1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88" name="Shape 3">
          <a:extLst>
            <a:ext uri="{FF2B5EF4-FFF2-40B4-BE49-F238E27FC236}">
              <a16:creationId xmlns:a16="http://schemas.microsoft.com/office/drawing/2014/main" id="{A35E2FB9-F7E8-457D-B9A2-3E21279FAA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89" name="Shape 3">
          <a:extLst>
            <a:ext uri="{FF2B5EF4-FFF2-40B4-BE49-F238E27FC236}">
              <a16:creationId xmlns:a16="http://schemas.microsoft.com/office/drawing/2014/main" id="{D14CB8F3-7990-4D0E-849B-DAE5F6DCFF4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90" name="Shape 3">
          <a:extLst>
            <a:ext uri="{FF2B5EF4-FFF2-40B4-BE49-F238E27FC236}">
              <a16:creationId xmlns:a16="http://schemas.microsoft.com/office/drawing/2014/main" id="{E179357E-50BD-443B-95A2-4CAAD496433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91" name="Shape 3">
          <a:extLst>
            <a:ext uri="{FF2B5EF4-FFF2-40B4-BE49-F238E27FC236}">
              <a16:creationId xmlns:a16="http://schemas.microsoft.com/office/drawing/2014/main" id="{461395F1-F767-4A90-9CF0-06BF6887C29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92" name="Shape 3">
          <a:extLst>
            <a:ext uri="{FF2B5EF4-FFF2-40B4-BE49-F238E27FC236}">
              <a16:creationId xmlns:a16="http://schemas.microsoft.com/office/drawing/2014/main" id="{7E4722F5-ACF8-4588-A133-569FCB7D60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93" name="Shape 3">
          <a:extLst>
            <a:ext uri="{FF2B5EF4-FFF2-40B4-BE49-F238E27FC236}">
              <a16:creationId xmlns:a16="http://schemas.microsoft.com/office/drawing/2014/main" id="{292ECE68-24DD-4F69-8EC8-04972E986B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94" name="Shape 3">
          <a:extLst>
            <a:ext uri="{FF2B5EF4-FFF2-40B4-BE49-F238E27FC236}">
              <a16:creationId xmlns:a16="http://schemas.microsoft.com/office/drawing/2014/main" id="{5CE90525-7C7F-4348-9EC9-E5EFFA1291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95" name="Shape 3">
          <a:extLst>
            <a:ext uri="{FF2B5EF4-FFF2-40B4-BE49-F238E27FC236}">
              <a16:creationId xmlns:a16="http://schemas.microsoft.com/office/drawing/2014/main" id="{D909CD55-7AFD-4253-A874-8497775836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96" name="Shape 3">
          <a:extLst>
            <a:ext uri="{FF2B5EF4-FFF2-40B4-BE49-F238E27FC236}">
              <a16:creationId xmlns:a16="http://schemas.microsoft.com/office/drawing/2014/main" id="{3B359FDD-F971-47AC-B793-99FBD657A5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97" name="Shape 3">
          <a:extLst>
            <a:ext uri="{FF2B5EF4-FFF2-40B4-BE49-F238E27FC236}">
              <a16:creationId xmlns:a16="http://schemas.microsoft.com/office/drawing/2014/main" id="{F2B04B11-BB06-4EA0-8ACD-81D1977F9B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98" name="Shape 3">
          <a:extLst>
            <a:ext uri="{FF2B5EF4-FFF2-40B4-BE49-F238E27FC236}">
              <a16:creationId xmlns:a16="http://schemas.microsoft.com/office/drawing/2014/main" id="{A475BB57-05AD-4206-88CB-148BD70EF9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5999" name="Shape 3">
          <a:extLst>
            <a:ext uri="{FF2B5EF4-FFF2-40B4-BE49-F238E27FC236}">
              <a16:creationId xmlns:a16="http://schemas.microsoft.com/office/drawing/2014/main" id="{DBF68A5A-BC3E-4EA3-975F-9BFD30761F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00" name="Shape 3">
          <a:extLst>
            <a:ext uri="{FF2B5EF4-FFF2-40B4-BE49-F238E27FC236}">
              <a16:creationId xmlns:a16="http://schemas.microsoft.com/office/drawing/2014/main" id="{BC003602-F1D0-4E5B-8296-3FC0E6C3E6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01" name="Shape 3">
          <a:extLst>
            <a:ext uri="{FF2B5EF4-FFF2-40B4-BE49-F238E27FC236}">
              <a16:creationId xmlns:a16="http://schemas.microsoft.com/office/drawing/2014/main" id="{ABF5FC98-5768-457E-949D-43E1603187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02" name="Shape 3">
          <a:extLst>
            <a:ext uri="{FF2B5EF4-FFF2-40B4-BE49-F238E27FC236}">
              <a16:creationId xmlns:a16="http://schemas.microsoft.com/office/drawing/2014/main" id="{3A9717D5-CD95-4EAA-A6F3-27E41172FA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03" name="Shape 3">
          <a:extLst>
            <a:ext uri="{FF2B5EF4-FFF2-40B4-BE49-F238E27FC236}">
              <a16:creationId xmlns:a16="http://schemas.microsoft.com/office/drawing/2014/main" id="{131A1081-42B7-4D9C-B8AE-90AE6E1BF7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04" name="Shape 3">
          <a:extLst>
            <a:ext uri="{FF2B5EF4-FFF2-40B4-BE49-F238E27FC236}">
              <a16:creationId xmlns:a16="http://schemas.microsoft.com/office/drawing/2014/main" id="{9F8559A0-E1D6-4D42-A81F-CD80774AD3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05" name="Shape 3">
          <a:extLst>
            <a:ext uri="{FF2B5EF4-FFF2-40B4-BE49-F238E27FC236}">
              <a16:creationId xmlns:a16="http://schemas.microsoft.com/office/drawing/2014/main" id="{2D2DE1DF-F372-4804-B9EA-5DA1B48169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06" name="Shape 3">
          <a:extLst>
            <a:ext uri="{FF2B5EF4-FFF2-40B4-BE49-F238E27FC236}">
              <a16:creationId xmlns:a16="http://schemas.microsoft.com/office/drawing/2014/main" id="{27404E29-A636-4641-AEE6-1022E6ECEC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07" name="Shape 3">
          <a:extLst>
            <a:ext uri="{FF2B5EF4-FFF2-40B4-BE49-F238E27FC236}">
              <a16:creationId xmlns:a16="http://schemas.microsoft.com/office/drawing/2014/main" id="{6E1AE3CD-AD23-45A0-A518-E023BF4F1B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08" name="Shape 3">
          <a:extLst>
            <a:ext uri="{FF2B5EF4-FFF2-40B4-BE49-F238E27FC236}">
              <a16:creationId xmlns:a16="http://schemas.microsoft.com/office/drawing/2014/main" id="{2B569D3B-6580-494C-A0F2-4D81EE3120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09" name="Shape 3">
          <a:extLst>
            <a:ext uri="{FF2B5EF4-FFF2-40B4-BE49-F238E27FC236}">
              <a16:creationId xmlns:a16="http://schemas.microsoft.com/office/drawing/2014/main" id="{0516165A-F15E-4D47-90C4-1C8DD3011D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10" name="Shape 3">
          <a:extLst>
            <a:ext uri="{FF2B5EF4-FFF2-40B4-BE49-F238E27FC236}">
              <a16:creationId xmlns:a16="http://schemas.microsoft.com/office/drawing/2014/main" id="{D9A58B7B-8CED-44A1-BF74-779804C607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11" name="Shape 3">
          <a:extLst>
            <a:ext uri="{FF2B5EF4-FFF2-40B4-BE49-F238E27FC236}">
              <a16:creationId xmlns:a16="http://schemas.microsoft.com/office/drawing/2014/main" id="{AB48B642-C043-462E-8A20-AFD05B82AE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12" name="Shape 3">
          <a:extLst>
            <a:ext uri="{FF2B5EF4-FFF2-40B4-BE49-F238E27FC236}">
              <a16:creationId xmlns:a16="http://schemas.microsoft.com/office/drawing/2014/main" id="{DCEDFE8B-C3C8-43B9-8E67-2F5B2775D1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13" name="Shape 3">
          <a:extLst>
            <a:ext uri="{FF2B5EF4-FFF2-40B4-BE49-F238E27FC236}">
              <a16:creationId xmlns:a16="http://schemas.microsoft.com/office/drawing/2014/main" id="{A584D750-C91C-408C-BD20-37C18DB95A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105</xdr:row>
      <xdr:rowOff>0</xdr:rowOff>
    </xdr:from>
    <xdr:ext cx="47625" cy="285750"/>
    <xdr:sp macro="" textlink="">
      <xdr:nvSpPr>
        <xdr:cNvPr id="6014" name="Shape 3">
          <a:extLst>
            <a:ext uri="{FF2B5EF4-FFF2-40B4-BE49-F238E27FC236}">
              <a16:creationId xmlns:a16="http://schemas.microsoft.com/office/drawing/2014/main" id="{2C835C28-51CE-4B4D-A343-825B285A821B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105</xdr:row>
      <xdr:rowOff>0</xdr:rowOff>
    </xdr:from>
    <xdr:ext cx="47625" cy="285750"/>
    <xdr:sp macro="" textlink="">
      <xdr:nvSpPr>
        <xdr:cNvPr id="6015" name="Shape 3">
          <a:extLst>
            <a:ext uri="{FF2B5EF4-FFF2-40B4-BE49-F238E27FC236}">
              <a16:creationId xmlns:a16="http://schemas.microsoft.com/office/drawing/2014/main" id="{E94186BE-76B0-467F-B389-45E919666CFF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16" name="Shape 3">
          <a:extLst>
            <a:ext uri="{FF2B5EF4-FFF2-40B4-BE49-F238E27FC236}">
              <a16:creationId xmlns:a16="http://schemas.microsoft.com/office/drawing/2014/main" id="{2CAB1B35-ACFC-4A33-8F88-80E42D4CEE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17" name="Shape 3">
          <a:extLst>
            <a:ext uri="{FF2B5EF4-FFF2-40B4-BE49-F238E27FC236}">
              <a16:creationId xmlns:a16="http://schemas.microsoft.com/office/drawing/2014/main" id="{689F13D8-79C4-4F35-82F7-940343E781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18" name="Shape 3">
          <a:extLst>
            <a:ext uri="{FF2B5EF4-FFF2-40B4-BE49-F238E27FC236}">
              <a16:creationId xmlns:a16="http://schemas.microsoft.com/office/drawing/2014/main" id="{5F88CA8F-16B9-4BF4-A176-55450A83DB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19" name="Shape 3">
          <a:extLst>
            <a:ext uri="{FF2B5EF4-FFF2-40B4-BE49-F238E27FC236}">
              <a16:creationId xmlns:a16="http://schemas.microsoft.com/office/drawing/2014/main" id="{68F62BC2-D209-495A-B012-9FDEC46C224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20" name="Shape 3">
          <a:extLst>
            <a:ext uri="{FF2B5EF4-FFF2-40B4-BE49-F238E27FC236}">
              <a16:creationId xmlns:a16="http://schemas.microsoft.com/office/drawing/2014/main" id="{D92F66EC-6591-4789-9695-B176222AD34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21" name="Shape 3">
          <a:extLst>
            <a:ext uri="{FF2B5EF4-FFF2-40B4-BE49-F238E27FC236}">
              <a16:creationId xmlns:a16="http://schemas.microsoft.com/office/drawing/2014/main" id="{F3759170-EFF2-4525-AD18-2CC7CD9232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22" name="Shape 3">
          <a:extLst>
            <a:ext uri="{FF2B5EF4-FFF2-40B4-BE49-F238E27FC236}">
              <a16:creationId xmlns:a16="http://schemas.microsoft.com/office/drawing/2014/main" id="{C29AB15C-0796-4672-8C02-771F6982A3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23" name="Shape 3">
          <a:extLst>
            <a:ext uri="{FF2B5EF4-FFF2-40B4-BE49-F238E27FC236}">
              <a16:creationId xmlns:a16="http://schemas.microsoft.com/office/drawing/2014/main" id="{ED7E1810-1659-437A-852F-55FB05FAC2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24" name="Shape 3">
          <a:extLst>
            <a:ext uri="{FF2B5EF4-FFF2-40B4-BE49-F238E27FC236}">
              <a16:creationId xmlns:a16="http://schemas.microsoft.com/office/drawing/2014/main" id="{03D439B9-47BF-47DC-BF7A-AA71A65796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25" name="Shape 3">
          <a:extLst>
            <a:ext uri="{FF2B5EF4-FFF2-40B4-BE49-F238E27FC236}">
              <a16:creationId xmlns:a16="http://schemas.microsoft.com/office/drawing/2014/main" id="{89B43FEE-400D-480E-9B54-EF4E9C4B79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26" name="Shape 3">
          <a:extLst>
            <a:ext uri="{FF2B5EF4-FFF2-40B4-BE49-F238E27FC236}">
              <a16:creationId xmlns:a16="http://schemas.microsoft.com/office/drawing/2014/main" id="{45A9AD06-8C5B-4FB6-A50A-AEDD2BFC31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27" name="Shape 3">
          <a:extLst>
            <a:ext uri="{FF2B5EF4-FFF2-40B4-BE49-F238E27FC236}">
              <a16:creationId xmlns:a16="http://schemas.microsoft.com/office/drawing/2014/main" id="{2D713892-46AC-4C42-A5B7-924CE8AE56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28" name="Shape 3">
          <a:extLst>
            <a:ext uri="{FF2B5EF4-FFF2-40B4-BE49-F238E27FC236}">
              <a16:creationId xmlns:a16="http://schemas.microsoft.com/office/drawing/2014/main" id="{5A866DC2-16BF-4325-95E0-F612A36DE04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29" name="Shape 3">
          <a:extLst>
            <a:ext uri="{FF2B5EF4-FFF2-40B4-BE49-F238E27FC236}">
              <a16:creationId xmlns:a16="http://schemas.microsoft.com/office/drawing/2014/main" id="{017AEAD2-4153-4643-8A88-6CC23B07DF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30" name="Shape 3">
          <a:extLst>
            <a:ext uri="{FF2B5EF4-FFF2-40B4-BE49-F238E27FC236}">
              <a16:creationId xmlns:a16="http://schemas.microsoft.com/office/drawing/2014/main" id="{6997CE4F-32F1-4609-917B-1AC560CB9F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31" name="Shape 3">
          <a:extLst>
            <a:ext uri="{FF2B5EF4-FFF2-40B4-BE49-F238E27FC236}">
              <a16:creationId xmlns:a16="http://schemas.microsoft.com/office/drawing/2014/main" id="{9250FF73-7E31-407B-802F-4E187B037A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32" name="Shape 3">
          <a:extLst>
            <a:ext uri="{FF2B5EF4-FFF2-40B4-BE49-F238E27FC236}">
              <a16:creationId xmlns:a16="http://schemas.microsoft.com/office/drawing/2014/main" id="{CCA96E74-6EE6-45EC-8182-8DE0EE5CB7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33" name="Shape 3">
          <a:extLst>
            <a:ext uri="{FF2B5EF4-FFF2-40B4-BE49-F238E27FC236}">
              <a16:creationId xmlns:a16="http://schemas.microsoft.com/office/drawing/2014/main" id="{FF85FD53-BEA3-4CED-81E2-6C2DF92B32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34" name="Shape 3">
          <a:extLst>
            <a:ext uri="{FF2B5EF4-FFF2-40B4-BE49-F238E27FC236}">
              <a16:creationId xmlns:a16="http://schemas.microsoft.com/office/drawing/2014/main" id="{AEBFC232-3CF8-41C0-A290-8830F586AA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35" name="Shape 3">
          <a:extLst>
            <a:ext uri="{FF2B5EF4-FFF2-40B4-BE49-F238E27FC236}">
              <a16:creationId xmlns:a16="http://schemas.microsoft.com/office/drawing/2014/main" id="{47FB4E70-9A39-4E0C-A113-5725AB0FB6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36" name="Shape 3">
          <a:extLst>
            <a:ext uri="{FF2B5EF4-FFF2-40B4-BE49-F238E27FC236}">
              <a16:creationId xmlns:a16="http://schemas.microsoft.com/office/drawing/2014/main" id="{5F6F8961-2878-4F4D-BF77-7B4886FBCB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37" name="Shape 3">
          <a:extLst>
            <a:ext uri="{FF2B5EF4-FFF2-40B4-BE49-F238E27FC236}">
              <a16:creationId xmlns:a16="http://schemas.microsoft.com/office/drawing/2014/main" id="{C5248067-F0B6-4E15-8076-4070CE9925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38" name="Shape 3">
          <a:extLst>
            <a:ext uri="{FF2B5EF4-FFF2-40B4-BE49-F238E27FC236}">
              <a16:creationId xmlns:a16="http://schemas.microsoft.com/office/drawing/2014/main" id="{067525D4-0FF8-47DA-85E7-9904DE34D6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39" name="Shape 3">
          <a:extLst>
            <a:ext uri="{FF2B5EF4-FFF2-40B4-BE49-F238E27FC236}">
              <a16:creationId xmlns:a16="http://schemas.microsoft.com/office/drawing/2014/main" id="{E9CAB05E-87DC-426F-B3E8-375E841C63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40" name="Shape 3">
          <a:extLst>
            <a:ext uri="{FF2B5EF4-FFF2-40B4-BE49-F238E27FC236}">
              <a16:creationId xmlns:a16="http://schemas.microsoft.com/office/drawing/2014/main" id="{CDDC4CAD-AEED-4EFF-B934-08EBD95E22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41" name="Shape 3">
          <a:extLst>
            <a:ext uri="{FF2B5EF4-FFF2-40B4-BE49-F238E27FC236}">
              <a16:creationId xmlns:a16="http://schemas.microsoft.com/office/drawing/2014/main" id="{B70C9EF1-763F-4AAE-8C2D-C363569160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42" name="Shape 3">
          <a:extLst>
            <a:ext uri="{FF2B5EF4-FFF2-40B4-BE49-F238E27FC236}">
              <a16:creationId xmlns:a16="http://schemas.microsoft.com/office/drawing/2014/main" id="{179A7D93-E849-4251-A3F1-84B8A2B172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43" name="Shape 3">
          <a:extLst>
            <a:ext uri="{FF2B5EF4-FFF2-40B4-BE49-F238E27FC236}">
              <a16:creationId xmlns:a16="http://schemas.microsoft.com/office/drawing/2014/main" id="{EADB1937-4E01-489A-9347-200D6BBE848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44" name="Shape 3">
          <a:extLst>
            <a:ext uri="{FF2B5EF4-FFF2-40B4-BE49-F238E27FC236}">
              <a16:creationId xmlns:a16="http://schemas.microsoft.com/office/drawing/2014/main" id="{B123BF8B-1658-4190-AC68-CC0DDA47BD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45" name="Shape 3">
          <a:extLst>
            <a:ext uri="{FF2B5EF4-FFF2-40B4-BE49-F238E27FC236}">
              <a16:creationId xmlns:a16="http://schemas.microsoft.com/office/drawing/2014/main" id="{6FEED201-637C-46DD-8903-EF925C0741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46" name="Shape 3">
          <a:extLst>
            <a:ext uri="{FF2B5EF4-FFF2-40B4-BE49-F238E27FC236}">
              <a16:creationId xmlns:a16="http://schemas.microsoft.com/office/drawing/2014/main" id="{ADA499D8-1496-43CB-B3C0-94C491A7D6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47" name="Shape 3">
          <a:extLst>
            <a:ext uri="{FF2B5EF4-FFF2-40B4-BE49-F238E27FC236}">
              <a16:creationId xmlns:a16="http://schemas.microsoft.com/office/drawing/2014/main" id="{68597A7E-68CE-4126-B1C2-5DAD2DC99C4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48" name="Shape 3">
          <a:extLst>
            <a:ext uri="{FF2B5EF4-FFF2-40B4-BE49-F238E27FC236}">
              <a16:creationId xmlns:a16="http://schemas.microsoft.com/office/drawing/2014/main" id="{7FE439D3-9829-4613-8248-744947F89A8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49" name="Shape 3">
          <a:extLst>
            <a:ext uri="{FF2B5EF4-FFF2-40B4-BE49-F238E27FC236}">
              <a16:creationId xmlns:a16="http://schemas.microsoft.com/office/drawing/2014/main" id="{B42C61A6-6E7D-4C3E-B854-6CF97CEB464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50" name="Shape 3">
          <a:extLst>
            <a:ext uri="{FF2B5EF4-FFF2-40B4-BE49-F238E27FC236}">
              <a16:creationId xmlns:a16="http://schemas.microsoft.com/office/drawing/2014/main" id="{15711772-2ABD-4A78-99B9-B8CFDB478A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51" name="Shape 3">
          <a:extLst>
            <a:ext uri="{FF2B5EF4-FFF2-40B4-BE49-F238E27FC236}">
              <a16:creationId xmlns:a16="http://schemas.microsoft.com/office/drawing/2014/main" id="{3F6E8A1F-03DC-4FAD-A477-71581B081B5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52" name="Shape 3">
          <a:extLst>
            <a:ext uri="{FF2B5EF4-FFF2-40B4-BE49-F238E27FC236}">
              <a16:creationId xmlns:a16="http://schemas.microsoft.com/office/drawing/2014/main" id="{12F2EE5D-F621-4CEF-9298-82965B8009F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53" name="Shape 3">
          <a:extLst>
            <a:ext uri="{FF2B5EF4-FFF2-40B4-BE49-F238E27FC236}">
              <a16:creationId xmlns:a16="http://schemas.microsoft.com/office/drawing/2014/main" id="{2D17A746-8047-4F52-90B4-35AB4516D5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54" name="Shape 3">
          <a:extLst>
            <a:ext uri="{FF2B5EF4-FFF2-40B4-BE49-F238E27FC236}">
              <a16:creationId xmlns:a16="http://schemas.microsoft.com/office/drawing/2014/main" id="{7C1D0493-C66C-4295-9BBA-5C2B50E4A2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55" name="Shape 3">
          <a:extLst>
            <a:ext uri="{FF2B5EF4-FFF2-40B4-BE49-F238E27FC236}">
              <a16:creationId xmlns:a16="http://schemas.microsoft.com/office/drawing/2014/main" id="{50103115-11C2-4B73-9153-F0513ECAF9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56" name="Shape 3">
          <a:extLst>
            <a:ext uri="{FF2B5EF4-FFF2-40B4-BE49-F238E27FC236}">
              <a16:creationId xmlns:a16="http://schemas.microsoft.com/office/drawing/2014/main" id="{0A9ECFB0-F6AE-487B-8E01-41D9D2F51E5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57" name="Shape 3">
          <a:extLst>
            <a:ext uri="{FF2B5EF4-FFF2-40B4-BE49-F238E27FC236}">
              <a16:creationId xmlns:a16="http://schemas.microsoft.com/office/drawing/2014/main" id="{96FE7935-8210-4E40-B79C-06267B4948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58" name="Shape 3">
          <a:extLst>
            <a:ext uri="{FF2B5EF4-FFF2-40B4-BE49-F238E27FC236}">
              <a16:creationId xmlns:a16="http://schemas.microsoft.com/office/drawing/2014/main" id="{5EFFCEFC-264E-45F7-A8E8-8421F7417C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59" name="Shape 3">
          <a:extLst>
            <a:ext uri="{FF2B5EF4-FFF2-40B4-BE49-F238E27FC236}">
              <a16:creationId xmlns:a16="http://schemas.microsoft.com/office/drawing/2014/main" id="{11788B1E-A2EF-4C39-AE49-28E19137B8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60" name="Shape 3">
          <a:extLst>
            <a:ext uri="{FF2B5EF4-FFF2-40B4-BE49-F238E27FC236}">
              <a16:creationId xmlns:a16="http://schemas.microsoft.com/office/drawing/2014/main" id="{010E89A0-F6D7-47B3-AB8A-7C2DDF2719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61" name="Shape 3">
          <a:extLst>
            <a:ext uri="{FF2B5EF4-FFF2-40B4-BE49-F238E27FC236}">
              <a16:creationId xmlns:a16="http://schemas.microsoft.com/office/drawing/2014/main" id="{EA77EC63-3129-419B-A576-2BE49ECBC4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62" name="Shape 3">
          <a:extLst>
            <a:ext uri="{FF2B5EF4-FFF2-40B4-BE49-F238E27FC236}">
              <a16:creationId xmlns:a16="http://schemas.microsoft.com/office/drawing/2014/main" id="{55D93E3E-97D8-4254-9CAF-BC1AD61FC2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63" name="Shape 3">
          <a:extLst>
            <a:ext uri="{FF2B5EF4-FFF2-40B4-BE49-F238E27FC236}">
              <a16:creationId xmlns:a16="http://schemas.microsoft.com/office/drawing/2014/main" id="{2F325820-A5B8-42B7-A7BA-36849B7E0D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64" name="Shape 3">
          <a:extLst>
            <a:ext uri="{FF2B5EF4-FFF2-40B4-BE49-F238E27FC236}">
              <a16:creationId xmlns:a16="http://schemas.microsoft.com/office/drawing/2014/main" id="{D8E2659A-580A-40F8-8B8A-97553CE624F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65" name="Shape 3">
          <a:extLst>
            <a:ext uri="{FF2B5EF4-FFF2-40B4-BE49-F238E27FC236}">
              <a16:creationId xmlns:a16="http://schemas.microsoft.com/office/drawing/2014/main" id="{30F57210-6A29-4E05-93AE-CF443DB7E8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66" name="Shape 3">
          <a:extLst>
            <a:ext uri="{FF2B5EF4-FFF2-40B4-BE49-F238E27FC236}">
              <a16:creationId xmlns:a16="http://schemas.microsoft.com/office/drawing/2014/main" id="{80E89F15-1584-4504-B60F-8B9FADC03A1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67" name="Shape 3">
          <a:extLst>
            <a:ext uri="{FF2B5EF4-FFF2-40B4-BE49-F238E27FC236}">
              <a16:creationId xmlns:a16="http://schemas.microsoft.com/office/drawing/2014/main" id="{53F19AC7-F6A3-41E8-AB9B-CB30E6FCB4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68" name="Shape 3">
          <a:extLst>
            <a:ext uri="{FF2B5EF4-FFF2-40B4-BE49-F238E27FC236}">
              <a16:creationId xmlns:a16="http://schemas.microsoft.com/office/drawing/2014/main" id="{BF94EFFE-7074-42CF-935B-64C40E00550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69" name="Shape 3">
          <a:extLst>
            <a:ext uri="{FF2B5EF4-FFF2-40B4-BE49-F238E27FC236}">
              <a16:creationId xmlns:a16="http://schemas.microsoft.com/office/drawing/2014/main" id="{B4D5600E-6FAE-4B51-8DC5-49175250B3D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70" name="Shape 3">
          <a:extLst>
            <a:ext uri="{FF2B5EF4-FFF2-40B4-BE49-F238E27FC236}">
              <a16:creationId xmlns:a16="http://schemas.microsoft.com/office/drawing/2014/main" id="{D21FAEF2-9D39-417F-919F-3CEF9B2DD6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71" name="Shape 3">
          <a:extLst>
            <a:ext uri="{FF2B5EF4-FFF2-40B4-BE49-F238E27FC236}">
              <a16:creationId xmlns:a16="http://schemas.microsoft.com/office/drawing/2014/main" id="{7266DCAB-F304-46EE-ABE9-543A29B402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72" name="Shape 3">
          <a:extLst>
            <a:ext uri="{FF2B5EF4-FFF2-40B4-BE49-F238E27FC236}">
              <a16:creationId xmlns:a16="http://schemas.microsoft.com/office/drawing/2014/main" id="{C80B5377-D185-4309-9E69-A11A1BEE4A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73" name="Shape 3">
          <a:extLst>
            <a:ext uri="{FF2B5EF4-FFF2-40B4-BE49-F238E27FC236}">
              <a16:creationId xmlns:a16="http://schemas.microsoft.com/office/drawing/2014/main" id="{588156E5-414F-44C8-BE07-E999E2060E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74" name="Shape 3">
          <a:extLst>
            <a:ext uri="{FF2B5EF4-FFF2-40B4-BE49-F238E27FC236}">
              <a16:creationId xmlns:a16="http://schemas.microsoft.com/office/drawing/2014/main" id="{5D8118E2-4554-4AFF-BA08-819781E20F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75" name="Shape 3">
          <a:extLst>
            <a:ext uri="{FF2B5EF4-FFF2-40B4-BE49-F238E27FC236}">
              <a16:creationId xmlns:a16="http://schemas.microsoft.com/office/drawing/2014/main" id="{1E888095-3F75-4E0C-AE52-0CB8A329A4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76" name="Shape 3">
          <a:extLst>
            <a:ext uri="{FF2B5EF4-FFF2-40B4-BE49-F238E27FC236}">
              <a16:creationId xmlns:a16="http://schemas.microsoft.com/office/drawing/2014/main" id="{6D6B579C-23C5-469B-8573-AF32C9E7DF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77" name="Shape 3">
          <a:extLst>
            <a:ext uri="{FF2B5EF4-FFF2-40B4-BE49-F238E27FC236}">
              <a16:creationId xmlns:a16="http://schemas.microsoft.com/office/drawing/2014/main" id="{6F032F39-D568-4C6E-9919-5B70707689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78" name="Shape 3">
          <a:extLst>
            <a:ext uri="{FF2B5EF4-FFF2-40B4-BE49-F238E27FC236}">
              <a16:creationId xmlns:a16="http://schemas.microsoft.com/office/drawing/2014/main" id="{31A8B9EC-FC4D-4EC7-ABF7-D551356DC0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79" name="Shape 3">
          <a:extLst>
            <a:ext uri="{FF2B5EF4-FFF2-40B4-BE49-F238E27FC236}">
              <a16:creationId xmlns:a16="http://schemas.microsoft.com/office/drawing/2014/main" id="{C40EBE09-BCDF-415C-B4FB-E2357A7BEB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80" name="Shape 3">
          <a:extLst>
            <a:ext uri="{FF2B5EF4-FFF2-40B4-BE49-F238E27FC236}">
              <a16:creationId xmlns:a16="http://schemas.microsoft.com/office/drawing/2014/main" id="{F5045A3E-92C3-445C-A796-BAD7D9CD91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81" name="Shape 3">
          <a:extLst>
            <a:ext uri="{FF2B5EF4-FFF2-40B4-BE49-F238E27FC236}">
              <a16:creationId xmlns:a16="http://schemas.microsoft.com/office/drawing/2014/main" id="{1D5FFF29-9BD3-417B-B29B-476CF61CCB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82" name="Shape 3">
          <a:extLst>
            <a:ext uri="{FF2B5EF4-FFF2-40B4-BE49-F238E27FC236}">
              <a16:creationId xmlns:a16="http://schemas.microsoft.com/office/drawing/2014/main" id="{C2F410AA-01F7-4308-94BC-1EB0313B8F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83" name="Shape 3">
          <a:extLst>
            <a:ext uri="{FF2B5EF4-FFF2-40B4-BE49-F238E27FC236}">
              <a16:creationId xmlns:a16="http://schemas.microsoft.com/office/drawing/2014/main" id="{919BBE96-BE0C-4573-968C-DFC8B7C5FE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84" name="Shape 3">
          <a:extLst>
            <a:ext uri="{FF2B5EF4-FFF2-40B4-BE49-F238E27FC236}">
              <a16:creationId xmlns:a16="http://schemas.microsoft.com/office/drawing/2014/main" id="{64492783-8773-4011-844C-F6E508BC7E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85" name="Shape 3">
          <a:extLst>
            <a:ext uri="{FF2B5EF4-FFF2-40B4-BE49-F238E27FC236}">
              <a16:creationId xmlns:a16="http://schemas.microsoft.com/office/drawing/2014/main" id="{C0F8FE18-164B-42AD-B3B5-4CFFD68A2B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86" name="Shape 3">
          <a:extLst>
            <a:ext uri="{FF2B5EF4-FFF2-40B4-BE49-F238E27FC236}">
              <a16:creationId xmlns:a16="http://schemas.microsoft.com/office/drawing/2014/main" id="{905730C4-ABD0-4843-ABE1-7F00435FD7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87" name="Shape 3">
          <a:extLst>
            <a:ext uri="{FF2B5EF4-FFF2-40B4-BE49-F238E27FC236}">
              <a16:creationId xmlns:a16="http://schemas.microsoft.com/office/drawing/2014/main" id="{FBB391E1-8840-4787-8431-80487C2781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88" name="Shape 3">
          <a:extLst>
            <a:ext uri="{FF2B5EF4-FFF2-40B4-BE49-F238E27FC236}">
              <a16:creationId xmlns:a16="http://schemas.microsoft.com/office/drawing/2014/main" id="{0A1BCF84-56E9-4CFE-86AB-E5F7DCE906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89" name="Shape 3">
          <a:extLst>
            <a:ext uri="{FF2B5EF4-FFF2-40B4-BE49-F238E27FC236}">
              <a16:creationId xmlns:a16="http://schemas.microsoft.com/office/drawing/2014/main" id="{C9E8AD96-78FC-4D02-A400-B4A715901D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90" name="Shape 3">
          <a:extLst>
            <a:ext uri="{FF2B5EF4-FFF2-40B4-BE49-F238E27FC236}">
              <a16:creationId xmlns:a16="http://schemas.microsoft.com/office/drawing/2014/main" id="{8B4E56B9-2508-477C-8F53-87E5AA10668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91" name="Shape 3">
          <a:extLst>
            <a:ext uri="{FF2B5EF4-FFF2-40B4-BE49-F238E27FC236}">
              <a16:creationId xmlns:a16="http://schemas.microsoft.com/office/drawing/2014/main" id="{4C21CFC8-3FF9-4217-BF38-0B9C07E85F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92" name="Shape 3">
          <a:extLst>
            <a:ext uri="{FF2B5EF4-FFF2-40B4-BE49-F238E27FC236}">
              <a16:creationId xmlns:a16="http://schemas.microsoft.com/office/drawing/2014/main" id="{E4B8372B-8DAE-4DA9-A1C8-06D506F27B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93" name="Shape 3">
          <a:extLst>
            <a:ext uri="{FF2B5EF4-FFF2-40B4-BE49-F238E27FC236}">
              <a16:creationId xmlns:a16="http://schemas.microsoft.com/office/drawing/2014/main" id="{630CA384-314C-4D64-9C7F-2468A11866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94" name="Shape 3">
          <a:extLst>
            <a:ext uri="{FF2B5EF4-FFF2-40B4-BE49-F238E27FC236}">
              <a16:creationId xmlns:a16="http://schemas.microsoft.com/office/drawing/2014/main" id="{829C9366-90A1-40B2-BAE4-92D3EB8058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95" name="Shape 3">
          <a:extLst>
            <a:ext uri="{FF2B5EF4-FFF2-40B4-BE49-F238E27FC236}">
              <a16:creationId xmlns:a16="http://schemas.microsoft.com/office/drawing/2014/main" id="{4AAE3E82-5E17-4660-A702-2DF2214C1D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96" name="Shape 3">
          <a:extLst>
            <a:ext uri="{FF2B5EF4-FFF2-40B4-BE49-F238E27FC236}">
              <a16:creationId xmlns:a16="http://schemas.microsoft.com/office/drawing/2014/main" id="{AD2A7906-2D42-4749-94FE-D9FE17DDE9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97" name="Shape 3">
          <a:extLst>
            <a:ext uri="{FF2B5EF4-FFF2-40B4-BE49-F238E27FC236}">
              <a16:creationId xmlns:a16="http://schemas.microsoft.com/office/drawing/2014/main" id="{4769DEFC-12C0-477A-80AC-BE78F7FFFB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98" name="Shape 3">
          <a:extLst>
            <a:ext uri="{FF2B5EF4-FFF2-40B4-BE49-F238E27FC236}">
              <a16:creationId xmlns:a16="http://schemas.microsoft.com/office/drawing/2014/main" id="{C66828C7-ACE4-4EE3-8EB9-64EFEE9180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099" name="Shape 3">
          <a:extLst>
            <a:ext uri="{FF2B5EF4-FFF2-40B4-BE49-F238E27FC236}">
              <a16:creationId xmlns:a16="http://schemas.microsoft.com/office/drawing/2014/main" id="{168FF541-397A-4351-96AF-069CB53B3B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100" name="Shape 3">
          <a:extLst>
            <a:ext uri="{FF2B5EF4-FFF2-40B4-BE49-F238E27FC236}">
              <a16:creationId xmlns:a16="http://schemas.microsoft.com/office/drawing/2014/main" id="{042A522B-0F77-413C-8941-7611DEB669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105</xdr:row>
      <xdr:rowOff>0</xdr:rowOff>
    </xdr:from>
    <xdr:ext cx="47625" cy="285750"/>
    <xdr:sp macro="" textlink="">
      <xdr:nvSpPr>
        <xdr:cNvPr id="6101" name="Shape 3">
          <a:extLst>
            <a:ext uri="{FF2B5EF4-FFF2-40B4-BE49-F238E27FC236}">
              <a16:creationId xmlns:a16="http://schemas.microsoft.com/office/drawing/2014/main" id="{7295CD73-F416-47E3-8854-1CD31E0C6A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105</xdr:row>
      <xdr:rowOff>0</xdr:rowOff>
    </xdr:from>
    <xdr:ext cx="47625" cy="285750"/>
    <xdr:sp macro="" textlink="">
      <xdr:nvSpPr>
        <xdr:cNvPr id="6102" name="Shape 3">
          <a:extLst>
            <a:ext uri="{FF2B5EF4-FFF2-40B4-BE49-F238E27FC236}">
              <a16:creationId xmlns:a16="http://schemas.microsoft.com/office/drawing/2014/main" id="{20271A34-C9C0-4DF4-BF1C-F5189F024BE0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105</xdr:row>
      <xdr:rowOff>0</xdr:rowOff>
    </xdr:from>
    <xdr:ext cx="47625" cy="285750"/>
    <xdr:sp macro="" textlink="">
      <xdr:nvSpPr>
        <xdr:cNvPr id="6103" name="Shape 3">
          <a:extLst>
            <a:ext uri="{FF2B5EF4-FFF2-40B4-BE49-F238E27FC236}">
              <a16:creationId xmlns:a16="http://schemas.microsoft.com/office/drawing/2014/main" id="{2D3FE5C6-6696-449F-938E-7D51F3FCC4EE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04" name="Shape 3">
          <a:extLst>
            <a:ext uri="{FF2B5EF4-FFF2-40B4-BE49-F238E27FC236}">
              <a16:creationId xmlns:a16="http://schemas.microsoft.com/office/drawing/2014/main" id="{0F15C5B7-F84E-449C-B042-2802D598C91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05" name="Shape 3">
          <a:extLst>
            <a:ext uri="{FF2B5EF4-FFF2-40B4-BE49-F238E27FC236}">
              <a16:creationId xmlns:a16="http://schemas.microsoft.com/office/drawing/2014/main" id="{2B5E4DF6-F953-425F-9A39-8BCB023E8E7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06" name="Shape 3">
          <a:extLst>
            <a:ext uri="{FF2B5EF4-FFF2-40B4-BE49-F238E27FC236}">
              <a16:creationId xmlns:a16="http://schemas.microsoft.com/office/drawing/2014/main" id="{28E13B07-BF9C-418A-A59E-1433696C676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07" name="Shape 3">
          <a:extLst>
            <a:ext uri="{FF2B5EF4-FFF2-40B4-BE49-F238E27FC236}">
              <a16:creationId xmlns:a16="http://schemas.microsoft.com/office/drawing/2014/main" id="{48BC58A7-35EA-4E62-B3C3-9E477E853C8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08" name="Shape 3">
          <a:extLst>
            <a:ext uri="{FF2B5EF4-FFF2-40B4-BE49-F238E27FC236}">
              <a16:creationId xmlns:a16="http://schemas.microsoft.com/office/drawing/2014/main" id="{F098021A-5FD7-4D64-9DBE-74BD0EF1FAE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09" name="Shape 3">
          <a:extLst>
            <a:ext uri="{FF2B5EF4-FFF2-40B4-BE49-F238E27FC236}">
              <a16:creationId xmlns:a16="http://schemas.microsoft.com/office/drawing/2014/main" id="{9FDA9385-EC1A-4CD5-A4B5-310D8F8DF23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10" name="Shape 3">
          <a:extLst>
            <a:ext uri="{FF2B5EF4-FFF2-40B4-BE49-F238E27FC236}">
              <a16:creationId xmlns:a16="http://schemas.microsoft.com/office/drawing/2014/main" id="{FFADF9D1-6524-40DB-8C5E-C4C99283E36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11" name="Shape 3">
          <a:extLst>
            <a:ext uri="{FF2B5EF4-FFF2-40B4-BE49-F238E27FC236}">
              <a16:creationId xmlns:a16="http://schemas.microsoft.com/office/drawing/2014/main" id="{B6CC9F20-5F03-431D-AD2C-C8E0D8D71A3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12" name="Shape 3">
          <a:extLst>
            <a:ext uri="{FF2B5EF4-FFF2-40B4-BE49-F238E27FC236}">
              <a16:creationId xmlns:a16="http://schemas.microsoft.com/office/drawing/2014/main" id="{A7B02D49-A36F-4091-8E65-D9DB6BA56EC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13" name="Shape 3">
          <a:extLst>
            <a:ext uri="{FF2B5EF4-FFF2-40B4-BE49-F238E27FC236}">
              <a16:creationId xmlns:a16="http://schemas.microsoft.com/office/drawing/2014/main" id="{1E52C754-EDE3-448D-BD7A-5770344EB6F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14" name="Shape 3">
          <a:extLst>
            <a:ext uri="{FF2B5EF4-FFF2-40B4-BE49-F238E27FC236}">
              <a16:creationId xmlns:a16="http://schemas.microsoft.com/office/drawing/2014/main" id="{B430AD3D-F716-4AA0-ADAE-044D8C26404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15" name="Shape 3">
          <a:extLst>
            <a:ext uri="{FF2B5EF4-FFF2-40B4-BE49-F238E27FC236}">
              <a16:creationId xmlns:a16="http://schemas.microsoft.com/office/drawing/2014/main" id="{0B515C79-6E55-40FC-B9B7-056650E37D7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16" name="Shape 3">
          <a:extLst>
            <a:ext uri="{FF2B5EF4-FFF2-40B4-BE49-F238E27FC236}">
              <a16:creationId xmlns:a16="http://schemas.microsoft.com/office/drawing/2014/main" id="{1A24E3D4-AB46-4A55-A99D-357CFAF7726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17" name="Shape 3">
          <a:extLst>
            <a:ext uri="{FF2B5EF4-FFF2-40B4-BE49-F238E27FC236}">
              <a16:creationId xmlns:a16="http://schemas.microsoft.com/office/drawing/2014/main" id="{BB146947-D849-4A30-AC9A-CAF46305D62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18" name="Shape 3">
          <a:extLst>
            <a:ext uri="{FF2B5EF4-FFF2-40B4-BE49-F238E27FC236}">
              <a16:creationId xmlns:a16="http://schemas.microsoft.com/office/drawing/2014/main" id="{D1D90917-4CD5-4136-AB06-EF1E81CEBDD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19" name="Shape 3">
          <a:extLst>
            <a:ext uri="{FF2B5EF4-FFF2-40B4-BE49-F238E27FC236}">
              <a16:creationId xmlns:a16="http://schemas.microsoft.com/office/drawing/2014/main" id="{9892AF93-BD7E-472F-BC36-E79C456EAD5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20" name="Shape 3">
          <a:extLst>
            <a:ext uri="{FF2B5EF4-FFF2-40B4-BE49-F238E27FC236}">
              <a16:creationId xmlns:a16="http://schemas.microsoft.com/office/drawing/2014/main" id="{7ABBA6FA-5CBD-438C-8EF5-488790ED157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21" name="Shape 3">
          <a:extLst>
            <a:ext uri="{FF2B5EF4-FFF2-40B4-BE49-F238E27FC236}">
              <a16:creationId xmlns:a16="http://schemas.microsoft.com/office/drawing/2014/main" id="{980CF202-A2A4-41D4-8AB7-ABD668539C0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22" name="Shape 3">
          <a:extLst>
            <a:ext uri="{FF2B5EF4-FFF2-40B4-BE49-F238E27FC236}">
              <a16:creationId xmlns:a16="http://schemas.microsoft.com/office/drawing/2014/main" id="{80D192F5-A366-440F-8925-1805786E594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23" name="Shape 3">
          <a:extLst>
            <a:ext uri="{FF2B5EF4-FFF2-40B4-BE49-F238E27FC236}">
              <a16:creationId xmlns:a16="http://schemas.microsoft.com/office/drawing/2014/main" id="{FAE618B4-1D60-4EF2-82CB-BC4AE9F608A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24" name="Shape 3">
          <a:extLst>
            <a:ext uri="{FF2B5EF4-FFF2-40B4-BE49-F238E27FC236}">
              <a16:creationId xmlns:a16="http://schemas.microsoft.com/office/drawing/2014/main" id="{51763D34-07EA-47C2-B1CA-5F34647A1CA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25" name="Shape 3">
          <a:extLst>
            <a:ext uri="{FF2B5EF4-FFF2-40B4-BE49-F238E27FC236}">
              <a16:creationId xmlns:a16="http://schemas.microsoft.com/office/drawing/2014/main" id="{870DB506-ED85-4B4F-A5E6-D14328DFE33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26" name="Shape 3">
          <a:extLst>
            <a:ext uri="{FF2B5EF4-FFF2-40B4-BE49-F238E27FC236}">
              <a16:creationId xmlns:a16="http://schemas.microsoft.com/office/drawing/2014/main" id="{33DA0C61-EBC1-481F-8C79-631DC4F7CD1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27" name="Shape 3">
          <a:extLst>
            <a:ext uri="{FF2B5EF4-FFF2-40B4-BE49-F238E27FC236}">
              <a16:creationId xmlns:a16="http://schemas.microsoft.com/office/drawing/2014/main" id="{5B1F7F75-6B18-4F68-B125-698E30C6376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28" name="Shape 3">
          <a:extLst>
            <a:ext uri="{FF2B5EF4-FFF2-40B4-BE49-F238E27FC236}">
              <a16:creationId xmlns:a16="http://schemas.microsoft.com/office/drawing/2014/main" id="{9D043368-B3F6-410E-BF28-91371F4D925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29" name="Shape 3">
          <a:extLst>
            <a:ext uri="{FF2B5EF4-FFF2-40B4-BE49-F238E27FC236}">
              <a16:creationId xmlns:a16="http://schemas.microsoft.com/office/drawing/2014/main" id="{5E6EA53E-B111-46BA-894C-38BBD5F1EEE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30" name="Shape 3">
          <a:extLst>
            <a:ext uri="{FF2B5EF4-FFF2-40B4-BE49-F238E27FC236}">
              <a16:creationId xmlns:a16="http://schemas.microsoft.com/office/drawing/2014/main" id="{40B3D6D3-09F1-42C1-8B08-180FBE3F083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31" name="Shape 3">
          <a:extLst>
            <a:ext uri="{FF2B5EF4-FFF2-40B4-BE49-F238E27FC236}">
              <a16:creationId xmlns:a16="http://schemas.microsoft.com/office/drawing/2014/main" id="{59D912AE-EF11-478E-963D-A8DCA92F001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32" name="Shape 3">
          <a:extLst>
            <a:ext uri="{FF2B5EF4-FFF2-40B4-BE49-F238E27FC236}">
              <a16:creationId xmlns:a16="http://schemas.microsoft.com/office/drawing/2014/main" id="{904FD6FB-B094-4D8B-8176-927B94B832E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33" name="Shape 3">
          <a:extLst>
            <a:ext uri="{FF2B5EF4-FFF2-40B4-BE49-F238E27FC236}">
              <a16:creationId xmlns:a16="http://schemas.microsoft.com/office/drawing/2014/main" id="{B22630E3-F03A-4877-8E16-4DAC0D27539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34" name="Shape 3">
          <a:extLst>
            <a:ext uri="{FF2B5EF4-FFF2-40B4-BE49-F238E27FC236}">
              <a16:creationId xmlns:a16="http://schemas.microsoft.com/office/drawing/2014/main" id="{7178D485-75E7-43C0-83B9-79EAC23E054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35" name="Shape 3">
          <a:extLst>
            <a:ext uri="{FF2B5EF4-FFF2-40B4-BE49-F238E27FC236}">
              <a16:creationId xmlns:a16="http://schemas.microsoft.com/office/drawing/2014/main" id="{A3F8FA31-17BF-45C7-93AD-F35D496214B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36" name="Shape 3">
          <a:extLst>
            <a:ext uri="{FF2B5EF4-FFF2-40B4-BE49-F238E27FC236}">
              <a16:creationId xmlns:a16="http://schemas.microsoft.com/office/drawing/2014/main" id="{C8ED46C1-2022-4D95-9C41-679FC88CDBB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37" name="Shape 3">
          <a:extLst>
            <a:ext uri="{FF2B5EF4-FFF2-40B4-BE49-F238E27FC236}">
              <a16:creationId xmlns:a16="http://schemas.microsoft.com/office/drawing/2014/main" id="{BA8E6E1E-0A6E-4884-BC99-77B70B582B3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38" name="Shape 3">
          <a:extLst>
            <a:ext uri="{FF2B5EF4-FFF2-40B4-BE49-F238E27FC236}">
              <a16:creationId xmlns:a16="http://schemas.microsoft.com/office/drawing/2014/main" id="{B02F3291-5B82-48F7-881E-74CD8D46EFE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39" name="Shape 3">
          <a:extLst>
            <a:ext uri="{FF2B5EF4-FFF2-40B4-BE49-F238E27FC236}">
              <a16:creationId xmlns:a16="http://schemas.microsoft.com/office/drawing/2014/main" id="{8F05D41A-0B4C-4C45-9CBF-4F1FD630672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40" name="Shape 3">
          <a:extLst>
            <a:ext uri="{FF2B5EF4-FFF2-40B4-BE49-F238E27FC236}">
              <a16:creationId xmlns:a16="http://schemas.microsoft.com/office/drawing/2014/main" id="{BF23B07E-38E2-4AC5-A6C4-A9A3325DE82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41" name="Shape 3">
          <a:extLst>
            <a:ext uri="{FF2B5EF4-FFF2-40B4-BE49-F238E27FC236}">
              <a16:creationId xmlns:a16="http://schemas.microsoft.com/office/drawing/2014/main" id="{89C8C6EB-9CDB-4269-8327-AEB7AB9F76C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42" name="Shape 3">
          <a:extLst>
            <a:ext uri="{FF2B5EF4-FFF2-40B4-BE49-F238E27FC236}">
              <a16:creationId xmlns:a16="http://schemas.microsoft.com/office/drawing/2014/main" id="{DB46FE60-C76D-412F-9F38-DB78F9E1DF4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43" name="Shape 3">
          <a:extLst>
            <a:ext uri="{FF2B5EF4-FFF2-40B4-BE49-F238E27FC236}">
              <a16:creationId xmlns:a16="http://schemas.microsoft.com/office/drawing/2014/main" id="{B9E7ED30-8D16-4322-BDCB-763E35A4C3E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44" name="Shape 3">
          <a:extLst>
            <a:ext uri="{FF2B5EF4-FFF2-40B4-BE49-F238E27FC236}">
              <a16:creationId xmlns:a16="http://schemas.microsoft.com/office/drawing/2014/main" id="{87E5F44D-4919-44C1-96E1-85BA20F0BFC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45" name="Shape 3">
          <a:extLst>
            <a:ext uri="{FF2B5EF4-FFF2-40B4-BE49-F238E27FC236}">
              <a16:creationId xmlns:a16="http://schemas.microsoft.com/office/drawing/2014/main" id="{E5110F2A-7713-4A47-9A99-D130E5A68A7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46" name="Shape 3">
          <a:extLst>
            <a:ext uri="{FF2B5EF4-FFF2-40B4-BE49-F238E27FC236}">
              <a16:creationId xmlns:a16="http://schemas.microsoft.com/office/drawing/2014/main" id="{74FB4EA4-7C44-4512-AB36-7FD17E2F93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47" name="Shape 3">
          <a:extLst>
            <a:ext uri="{FF2B5EF4-FFF2-40B4-BE49-F238E27FC236}">
              <a16:creationId xmlns:a16="http://schemas.microsoft.com/office/drawing/2014/main" id="{6FB43C2F-0580-4716-AFDF-63319DEFA96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48" name="Shape 3">
          <a:extLst>
            <a:ext uri="{FF2B5EF4-FFF2-40B4-BE49-F238E27FC236}">
              <a16:creationId xmlns:a16="http://schemas.microsoft.com/office/drawing/2014/main" id="{DCBEA139-0CB4-4A7A-8B59-B9B675BB4BB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49" name="Shape 3">
          <a:extLst>
            <a:ext uri="{FF2B5EF4-FFF2-40B4-BE49-F238E27FC236}">
              <a16:creationId xmlns:a16="http://schemas.microsoft.com/office/drawing/2014/main" id="{9D037605-3442-4D70-B24A-79A3137F5C8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50" name="Shape 3">
          <a:extLst>
            <a:ext uri="{FF2B5EF4-FFF2-40B4-BE49-F238E27FC236}">
              <a16:creationId xmlns:a16="http://schemas.microsoft.com/office/drawing/2014/main" id="{C95942B1-DE83-4B00-B11B-AB94C0EF95A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51" name="Shape 3">
          <a:extLst>
            <a:ext uri="{FF2B5EF4-FFF2-40B4-BE49-F238E27FC236}">
              <a16:creationId xmlns:a16="http://schemas.microsoft.com/office/drawing/2014/main" id="{CF819330-363C-4A24-9383-C3B2DB08D54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52" name="Shape 3">
          <a:extLst>
            <a:ext uri="{FF2B5EF4-FFF2-40B4-BE49-F238E27FC236}">
              <a16:creationId xmlns:a16="http://schemas.microsoft.com/office/drawing/2014/main" id="{5977C33E-EADE-4331-80DE-92CA641B021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53" name="Shape 3">
          <a:extLst>
            <a:ext uri="{FF2B5EF4-FFF2-40B4-BE49-F238E27FC236}">
              <a16:creationId xmlns:a16="http://schemas.microsoft.com/office/drawing/2014/main" id="{2B131D77-7551-4055-B51C-1B953F4A8EC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54" name="Shape 3">
          <a:extLst>
            <a:ext uri="{FF2B5EF4-FFF2-40B4-BE49-F238E27FC236}">
              <a16:creationId xmlns:a16="http://schemas.microsoft.com/office/drawing/2014/main" id="{85856ACC-C5B9-4F0F-8AFC-59DB1816AF0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55" name="Shape 3">
          <a:extLst>
            <a:ext uri="{FF2B5EF4-FFF2-40B4-BE49-F238E27FC236}">
              <a16:creationId xmlns:a16="http://schemas.microsoft.com/office/drawing/2014/main" id="{D3623E54-7AA7-4244-9433-31BF56C7BEE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56" name="Shape 3">
          <a:extLst>
            <a:ext uri="{FF2B5EF4-FFF2-40B4-BE49-F238E27FC236}">
              <a16:creationId xmlns:a16="http://schemas.microsoft.com/office/drawing/2014/main" id="{0E472C4C-8CBD-408A-84CB-01E10100401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57" name="Shape 3">
          <a:extLst>
            <a:ext uri="{FF2B5EF4-FFF2-40B4-BE49-F238E27FC236}">
              <a16:creationId xmlns:a16="http://schemas.microsoft.com/office/drawing/2014/main" id="{503673E4-AC4B-4C29-A5D3-ED8AAB35BBB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58" name="Shape 3">
          <a:extLst>
            <a:ext uri="{FF2B5EF4-FFF2-40B4-BE49-F238E27FC236}">
              <a16:creationId xmlns:a16="http://schemas.microsoft.com/office/drawing/2014/main" id="{0CB03B30-48BF-4389-8599-E1FAF2EF597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59" name="Shape 3">
          <a:extLst>
            <a:ext uri="{FF2B5EF4-FFF2-40B4-BE49-F238E27FC236}">
              <a16:creationId xmlns:a16="http://schemas.microsoft.com/office/drawing/2014/main" id="{DA10F33A-E454-443A-87E0-2A20EE0858B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60" name="Shape 3">
          <a:extLst>
            <a:ext uri="{FF2B5EF4-FFF2-40B4-BE49-F238E27FC236}">
              <a16:creationId xmlns:a16="http://schemas.microsoft.com/office/drawing/2014/main" id="{CC50A15C-74C6-471F-976A-E82EE1F4518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61" name="Shape 3">
          <a:extLst>
            <a:ext uri="{FF2B5EF4-FFF2-40B4-BE49-F238E27FC236}">
              <a16:creationId xmlns:a16="http://schemas.microsoft.com/office/drawing/2014/main" id="{09A41167-5261-4447-A5DF-D67445DB950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62" name="Shape 3">
          <a:extLst>
            <a:ext uri="{FF2B5EF4-FFF2-40B4-BE49-F238E27FC236}">
              <a16:creationId xmlns:a16="http://schemas.microsoft.com/office/drawing/2014/main" id="{E4BE88EF-EABF-47A2-B1A1-660019270E1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63" name="Shape 3">
          <a:extLst>
            <a:ext uri="{FF2B5EF4-FFF2-40B4-BE49-F238E27FC236}">
              <a16:creationId xmlns:a16="http://schemas.microsoft.com/office/drawing/2014/main" id="{7F632B8B-D082-425A-AD3A-6FB5C78B694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64" name="Shape 3">
          <a:extLst>
            <a:ext uri="{FF2B5EF4-FFF2-40B4-BE49-F238E27FC236}">
              <a16:creationId xmlns:a16="http://schemas.microsoft.com/office/drawing/2014/main" id="{03C456EC-CC4D-4F01-AA89-1C4519CD5D1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65" name="Shape 3">
          <a:extLst>
            <a:ext uri="{FF2B5EF4-FFF2-40B4-BE49-F238E27FC236}">
              <a16:creationId xmlns:a16="http://schemas.microsoft.com/office/drawing/2014/main" id="{3C13033D-644B-44AF-99E7-0E37C86E09E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66" name="Shape 3">
          <a:extLst>
            <a:ext uri="{FF2B5EF4-FFF2-40B4-BE49-F238E27FC236}">
              <a16:creationId xmlns:a16="http://schemas.microsoft.com/office/drawing/2014/main" id="{24FE8749-0D5E-4FCA-B409-546B5C9987A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67" name="Shape 3">
          <a:extLst>
            <a:ext uri="{FF2B5EF4-FFF2-40B4-BE49-F238E27FC236}">
              <a16:creationId xmlns:a16="http://schemas.microsoft.com/office/drawing/2014/main" id="{4E566D34-E64D-426D-80B9-2849168180C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68" name="Shape 3">
          <a:extLst>
            <a:ext uri="{FF2B5EF4-FFF2-40B4-BE49-F238E27FC236}">
              <a16:creationId xmlns:a16="http://schemas.microsoft.com/office/drawing/2014/main" id="{8EA7442A-E928-4713-86CA-5D525FD7532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69" name="Shape 3">
          <a:extLst>
            <a:ext uri="{FF2B5EF4-FFF2-40B4-BE49-F238E27FC236}">
              <a16:creationId xmlns:a16="http://schemas.microsoft.com/office/drawing/2014/main" id="{5D254E3E-6936-4393-B0FF-4611F43BA61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70" name="Shape 3">
          <a:extLst>
            <a:ext uri="{FF2B5EF4-FFF2-40B4-BE49-F238E27FC236}">
              <a16:creationId xmlns:a16="http://schemas.microsoft.com/office/drawing/2014/main" id="{384D9BBA-1F7A-4552-9929-17BAEE7FBD6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71" name="Shape 3">
          <a:extLst>
            <a:ext uri="{FF2B5EF4-FFF2-40B4-BE49-F238E27FC236}">
              <a16:creationId xmlns:a16="http://schemas.microsoft.com/office/drawing/2014/main" id="{F846F50B-3952-4F29-9197-788769A547C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72" name="Shape 3">
          <a:extLst>
            <a:ext uri="{FF2B5EF4-FFF2-40B4-BE49-F238E27FC236}">
              <a16:creationId xmlns:a16="http://schemas.microsoft.com/office/drawing/2014/main" id="{EB9C93B2-D44F-42E4-B1B7-267AD1F0F2A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73" name="Shape 3">
          <a:extLst>
            <a:ext uri="{FF2B5EF4-FFF2-40B4-BE49-F238E27FC236}">
              <a16:creationId xmlns:a16="http://schemas.microsoft.com/office/drawing/2014/main" id="{56D1890E-EA54-4739-BE94-36FF7456B3F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74" name="Shape 3">
          <a:extLst>
            <a:ext uri="{FF2B5EF4-FFF2-40B4-BE49-F238E27FC236}">
              <a16:creationId xmlns:a16="http://schemas.microsoft.com/office/drawing/2014/main" id="{14A8C0E4-5722-46AE-B311-C23F495B848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75" name="Shape 3">
          <a:extLst>
            <a:ext uri="{FF2B5EF4-FFF2-40B4-BE49-F238E27FC236}">
              <a16:creationId xmlns:a16="http://schemas.microsoft.com/office/drawing/2014/main" id="{C89E1C59-5F86-4666-B386-F25495B76F7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76" name="Shape 3">
          <a:extLst>
            <a:ext uri="{FF2B5EF4-FFF2-40B4-BE49-F238E27FC236}">
              <a16:creationId xmlns:a16="http://schemas.microsoft.com/office/drawing/2014/main" id="{94D7AB70-9940-4DE4-A834-B6153F149FE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77" name="Shape 3">
          <a:extLst>
            <a:ext uri="{FF2B5EF4-FFF2-40B4-BE49-F238E27FC236}">
              <a16:creationId xmlns:a16="http://schemas.microsoft.com/office/drawing/2014/main" id="{F0CC7403-F864-4DE5-AECC-DB114511F3E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78" name="Shape 3">
          <a:extLst>
            <a:ext uri="{FF2B5EF4-FFF2-40B4-BE49-F238E27FC236}">
              <a16:creationId xmlns:a16="http://schemas.microsoft.com/office/drawing/2014/main" id="{8A654351-1844-4668-9622-A007BB7F9B3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79" name="Shape 3">
          <a:extLst>
            <a:ext uri="{FF2B5EF4-FFF2-40B4-BE49-F238E27FC236}">
              <a16:creationId xmlns:a16="http://schemas.microsoft.com/office/drawing/2014/main" id="{D456A4B0-715F-4506-AF92-9748ED2D2B2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80" name="Shape 3">
          <a:extLst>
            <a:ext uri="{FF2B5EF4-FFF2-40B4-BE49-F238E27FC236}">
              <a16:creationId xmlns:a16="http://schemas.microsoft.com/office/drawing/2014/main" id="{32B831DE-3653-4F07-9A3D-38AAD091F81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81" name="Shape 3">
          <a:extLst>
            <a:ext uri="{FF2B5EF4-FFF2-40B4-BE49-F238E27FC236}">
              <a16:creationId xmlns:a16="http://schemas.microsoft.com/office/drawing/2014/main" id="{E696D58A-D214-44C0-BAD0-2571634A617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82" name="Shape 3">
          <a:extLst>
            <a:ext uri="{FF2B5EF4-FFF2-40B4-BE49-F238E27FC236}">
              <a16:creationId xmlns:a16="http://schemas.microsoft.com/office/drawing/2014/main" id="{3876085D-91CC-4AE7-A57F-4E4092BF045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83" name="Shape 3">
          <a:extLst>
            <a:ext uri="{FF2B5EF4-FFF2-40B4-BE49-F238E27FC236}">
              <a16:creationId xmlns:a16="http://schemas.microsoft.com/office/drawing/2014/main" id="{97CF602B-F246-496E-9449-721F697ABAD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84" name="Shape 3">
          <a:extLst>
            <a:ext uri="{FF2B5EF4-FFF2-40B4-BE49-F238E27FC236}">
              <a16:creationId xmlns:a16="http://schemas.microsoft.com/office/drawing/2014/main" id="{EC7E5AF9-3898-41C6-95EC-89403ED7869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85" name="Shape 3">
          <a:extLst>
            <a:ext uri="{FF2B5EF4-FFF2-40B4-BE49-F238E27FC236}">
              <a16:creationId xmlns:a16="http://schemas.microsoft.com/office/drawing/2014/main" id="{89E75596-BFEE-4B78-824D-78D703691A0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86" name="Shape 3">
          <a:extLst>
            <a:ext uri="{FF2B5EF4-FFF2-40B4-BE49-F238E27FC236}">
              <a16:creationId xmlns:a16="http://schemas.microsoft.com/office/drawing/2014/main" id="{F49BD819-68DE-49CA-BC94-B6E5529D3F4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87" name="Shape 3">
          <a:extLst>
            <a:ext uri="{FF2B5EF4-FFF2-40B4-BE49-F238E27FC236}">
              <a16:creationId xmlns:a16="http://schemas.microsoft.com/office/drawing/2014/main" id="{02916058-6862-42DA-8EAB-8EDA217E5BC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88" name="Shape 3">
          <a:extLst>
            <a:ext uri="{FF2B5EF4-FFF2-40B4-BE49-F238E27FC236}">
              <a16:creationId xmlns:a16="http://schemas.microsoft.com/office/drawing/2014/main" id="{04012165-EA3B-49FE-A63D-D15F5D8C226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106</xdr:row>
      <xdr:rowOff>0</xdr:rowOff>
    </xdr:from>
    <xdr:ext cx="47625" cy="285750"/>
    <xdr:sp macro="" textlink="">
      <xdr:nvSpPr>
        <xdr:cNvPr id="6189" name="Shape 3">
          <a:extLst>
            <a:ext uri="{FF2B5EF4-FFF2-40B4-BE49-F238E27FC236}">
              <a16:creationId xmlns:a16="http://schemas.microsoft.com/office/drawing/2014/main" id="{952D54F4-D363-49DE-9E53-6D0763C3EA3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106</xdr:row>
      <xdr:rowOff>0</xdr:rowOff>
    </xdr:from>
    <xdr:ext cx="47625" cy="285750"/>
    <xdr:sp macro="" textlink="">
      <xdr:nvSpPr>
        <xdr:cNvPr id="6190" name="Shape 3">
          <a:extLst>
            <a:ext uri="{FF2B5EF4-FFF2-40B4-BE49-F238E27FC236}">
              <a16:creationId xmlns:a16="http://schemas.microsoft.com/office/drawing/2014/main" id="{BFDEE219-9359-4145-B875-5AA7C2A335B7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106</xdr:row>
      <xdr:rowOff>0</xdr:rowOff>
    </xdr:from>
    <xdr:ext cx="47625" cy="285750"/>
    <xdr:sp macro="" textlink="">
      <xdr:nvSpPr>
        <xdr:cNvPr id="6191" name="Shape 3">
          <a:extLst>
            <a:ext uri="{FF2B5EF4-FFF2-40B4-BE49-F238E27FC236}">
              <a16:creationId xmlns:a16="http://schemas.microsoft.com/office/drawing/2014/main" id="{EE68FBDD-7AEF-413B-87F7-232F594E6502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192" name="Shape 3">
          <a:extLst>
            <a:ext uri="{FF2B5EF4-FFF2-40B4-BE49-F238E27FC236}">
              <a16:creationId xmlns:a16="http://schemas.microsoft.com/office/drawing/2014/main" id="{2335B4E2-3026-4E70-91D6-24537ACE0A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193" name="Shape 3">
          <a:extLst>
            <a:ext uri="{FF2B5EF4-FFF2-40B4-BE49-F238E27FC236}">
              <a16:creationId xmlns:a16="http://schemas.microsoft.com/office/drawing/2014/main" id="{7003106D-54B5-4D31-AD41-00617B287E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194" name="Shape 3">
          <a:extLst>
            <a:ext uri="{FF2B5EF4-FFF2-40B4-BE49-F238E27FC236}">
              <a16:creationId xmlns:a16="http://schemas.microsoft.com/office/drawing/2014/main" id="{974E143D-B436-495A-93A7-5BA401528E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195" name="Shape 3">
          <a:extLst>
            <a:ext uri="{FF2B5EF4-FFF2-40B4-BE49-F238E27FC236}">
              <a16:creationId xmlns:a16="http://schemas.microsoft.com/office/drawing/2014/main" id="{6D54D46F-4B7B-4C1F-A623-96F3D845EC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196" name="Shape 3">
          <a:extLst>
            <a:ext uri="{FF2B5EF4-FFF2-40B4-BE49-F238E27FC236}">
              <a16:creationId xmlns:a16="http://schemas.microsoft.com/office/drawing/2014/main" id="{1A78C677-12EC-45F7-A356-FA028A4787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197" name="Shape 3">
          <a:extLst>
            <a:ext uri="{FF2B5EF4-FFF2-40B4-BE49-F238E27FC236}">
              <a16:creationId xmlns:a16="http://schemas.microsoft.com/office/drawing/2014/main" id="{64951852-07F7-4BAC-82FB-0D93C58CBF1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198" name="Shape 3">
          <a:extLst>
            <a:ext uri="{FF2B5EF4-FFF2-40B4-BE49-F238E27FC236}">
              <a16:creationId xmlns:a16="http://schemas.microsoft.com/office/drawing/2014/main" id="{CAFC98CC-EDED-4B2E-8CBD-CC2483696A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199" name="Shape 3">
          <a:extLst>
            <a:ext uri="{FF2B5EF4-FFF2-40B4-BE49-F238E27FC236}">
              <a16:creationId xmlns:a16="http://schemas.microsoft.com/office/drawing/2014/main" id="{DEAB902B-5959-406D-9B98-B92C201FEF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00" name="Shape 3">
          <a:extLst>
            <a:ext uri="{FF2B5EF4-FFF2-40B4-BE49-F238E27FC236}">
              <a16:creationId xmlns:a16="http://schemas.microsoft.com/office/drawing/2014/main" id="{4038EBF4-4E95-4523-8CC0-D9B60D1893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01" name="Shape 3">
          <a:extLst>
            <a:ext uri="{FF2B5EF4-FFF2-40B4-BE49-F238E27FC236}">
              <a16:creationId xmlns:a16="http://schemas.microsoft.com/office/drawing/2014/main" id="{0C9A7454-E7CE-451C-8AEF-4C08B82E22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02" name="Shape 3">
          <a:extLst>
            <a:ext uri="{FF2B5EF4-FFF2-40B4-BE49-F238E27FC236}">
              <a16:creationId xmlns:a16="http://schemas.microsoft.com/office/drawing/2014/main" id="{37077D8B-31EC-4C81-88FC-0026C1D042D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03" name="Shape 3">
          <a:extLst>
            <a:ext uri="{FF2B5EF4-FFF2-40B4-BE49-F238E27FC236}">
              <a16:creationId xmlns:a16="http://schemas.microsoft.com/office/drawing/2014/main" id="{94C04867-604C-4FFD-859F-A80FD98273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04" name="Shape 3">
          <a:extLst>
            <a:ext uri="{FF2B5EF4-FFF2-40B4-BE49-F238E27FC236}">
              <a16:creationId xmlns:a16="http://schemas.microsoft.com/office/drawing/2014/main" id="{BBAB86BA-DA5A-4FEE-ACE2-6F3E25BD2F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05" name="Shape 3">
          <a:extLst>
            <a:ext uri="{FF2B5EF4-FFF2-40B4-BE49-F238E27FC236}">
              <a16:creationId xmlns:a16="http://schemas.microsoft.com/office/drawing/2014/main" id="{3D6B9CC3-2724-4057-B882-F1EFD3E4AA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06" name="Shape 3">
          <a:extLst>
            <a:ext uri="{FF2B5EF4-FFF2-40B4-BE49-F238E27FC236}">
              <a16:creationId xmlns:a16="http://schemas.microsoft.com/office/drawing/2014/main" id="{B05878F8-E577-4CEE-BD55-C21CFB3833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07" name="Shape 3">
          <a:extLst>
            <a:ext uri="{FF2B5EF4-FFF2-40B4-BE49-F238E27FC236}">
              <a16:creationId xmlns:a16="http://schemas.microsoft.com/office/drawing/2014/main" id="{2C501347-92E7-4F39-AFCF-393B837CB6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08" name="Shape 3">
          <a:extLst>
            <a:ext uri="{FF2B5EF4-FFF2-40B4-BE49-F238E27FC236}">
              <a16:creationId xmlns:a16="http://schemas.microsoft.com/office/drawing/2014/main" id="{6C4C15D3-9C4B-4252-B832-EDF4DD9027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09" name="Shape 3">
          <a:extLst>
            <a:ext uri="{FF2B5EF4-FFF2-40B4-BE49-F238E27FC236}">
              <a16:creationId xmlns:a16="http://schemas.microsoft.com/office/drawing/2014/main" id="{0D0309CD-3CB6-4E7E-B762-C640BE62B66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10" name="Shape 3">
          <a:extLst>
            <a:ext uri="{FF2B5EF4-FFF2-40B4-BE49-F238E27FC236}">
              <a16:creationId xmlns:a16="http://schemas.microsoft.com/office/drawing/2014/main" id="{87600670-4996-44D0-BA82-1170A4F856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11" name="Shape 3">
          <a:extLst>
            <a:ext uri="{FF2B5EF4-FFF2-40B4-BE49-F238E27FC236}">
              <a16:creationId xmlns:a16="http://schemas.microsoft.com/office/drawing/2014/main" id="{5E079E0A-77E2-4BC2-998C-B80959F893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12" name="Shape 3">
          <a:extLst>
            <a:ext uri="{FF2B5EF4-FFF2-40B4-BE49-F238E27FC236}">
              <a16:creationId xmlns:a16="http://schemas.microsoft.com/office/drawing/2014/main" id="{CE33272E-3581-4E3E-9278-B954638471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13" name="Shape 3">
          <a:extLst>
            <a:ext uri="{FF2B5EF4-FFF2-40B4-BE49-F238E27FC236}">
              <a16:creationId xmlns:a16="http://schemas.microsoft.com/office/drawing/2014/main" id="{7A05BBCC-1BA1-4886-BF19-1500D3A99D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14" name="Shape 3">
          <a:extLst>
            <a:ext uri="{FF2B5EF4-FFF2-40B4-BE49-F238E27FC236}">
              <a16:creationId xmlns:a16="http://schemas.microsoft.com/office/drawing/2014/main" id="{3508D4CB-F625-4F68-A3C7-19B055E7D5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15" name="Shape 3">
          <a:extLst>
            <a:ext uri="{FF2B5EF4-FFF2-40B4-BE49-F238E27FC236}">
              <a16:creationId xmlns:a16="http://schemas.microsoft.com/office/drawing/2014/main" id="{02256D8D-8023-494A-A353-4DBCCED8DE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16" name="Shape 3">
          <a:extLst>
            <a:ext uri="{FF2B5EF4-FFF2-40B4-BE49-F238E27FC236}">
              <a16:creationId xmlns:a16="http://schemas.microsoft.com/office/drawing/2014/main" id="{BE86A1D2-0FA3-4325-8E07-A5CD2DE62A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17" name="Shape 3">
          <a:extLst>
            <a:ext uri="{FF2B5EF4-FFF2-40B4-BE49-F238E27FC236}">
              <a16:creationId xmlns:a16="http://schemas.microsoft.com/office/drawing/2014/main" id="{08FC47F7-56B0-4D99-BDC3-48CD6E455AC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18" name="Shape 3">
          <a:extLst>
            <a:ext uri="{FF2B5EF4-FFF2-40B4-BE49-F238E27FC236}">
              <a16:creationId xmlns:a16="http://schemas.microsoft.com/office/drawing/2014/main" id="{C5D51DBC-F3FF-4FA5-BD7F-3A11404EB6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19" name="Shape 3">
          <a:extLst>
            <a:ext uri="{FF2B5EF4-FFF2-40B4-BE49-F238E27FC236}">
              <a16:creationId xmlns:a16="http://schemas.microsoft.com/office/drawing/2014/main" id="{A7FB13DB-618B-41AB-9BE1-E248566B39E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20" name="Shape 3">
          <a:extLst>
            <a:ext uri="{FF2B5EF4-FFF2-40B4-BE49-F238E27FC236}">
              <a16:creationId xmlns:a16="http://schemas.microsoft.com/office/drawing/2014/main" id="{E01E1CFD-FE94-461A-8B53-13F0C205A3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21" name="Shape 3">
          <a:extLst>
            <a:ext uri="{FF2B5EF4-FFF2-40B4-BE49-F238E27FC236}">
              <a16:creationId xmlns:a16="http://schemas.microsoft.com/office/drawing/2014/main" id="{AC4BEC66-CCB0-4F9F-8ABF-CAD1575484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22" name="Shape 3">
          <a:extLst>
            <a:ext uri="{FF2B5EF4-FFF2-40B4-BE49-F238E27FC236}">
              <a16:creationId xmlns:a16="http://schemas.microsoft.com/office/drawing/2014/main" id="{44617F62-B495-48F8-BDFD-3E9A4261A6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23" name="Shape 3">
          <a:extLst>
            <a:ext uri="{FF2B5EF4-FFF2-40B4-BE49-F238E27FC236}">
              <a16:creationId xmlns:a16="http://schemas.microsoft.com/office/drawing/2014/main" id="{AE9E2798-8C54-4A3B-9F65-2A96C80E84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24" name="Shape 3">
          <a:extLst>
            <a:ext uri="{FF2B5EF4-FFF2-40B4-BE49-F238E27FC236}">
              <a16:creationId xmlns:a16="http://schemas.microsoft.com/office/drawing/2014/main" id="{DA925296-DF87-400A-A080-EF1E4D2995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25" name="Shape 3">
          <a:extLst>
            <a:ext uri="{FF2B5EF4-FFF2-40B4-BE49-F238E27FC236}">
              <a16:creationId xmlns:a16="http://schemas.microsoft.com/office/drawing/2014/main" id="{6EA0CF19-43BF-4850-AF2C-AA167CC28E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26" name="Shape 3">
          <a:extLst>
            <a:ext uri="{FF2B5EF4-FFF2-40B4-BE49-F238E27FC236}">
              <a16:creationId xmlns:a16="http://schemas.microsoft.com/office/drawing/2014/main" id="{F9D97DE0-CEAC-4315-AA3B-E98BFBE596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27" name="Shape 3">
          <a:extLst>
            <a:ext uri="{FF2B5EF4-FFF2-40B4-BE49-F238E27FC236}">
              <a16:creationId xmlns:a16="http://schemas.microsoft.com/office/drawing/2014/main" id="{2D5D8A31-6765-457F-A0FD-034433AADF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28" name="Shape 3">
          <a:extLst>
            <a:ext uri="{FF2B5EF4-FFF2-40B4-BE49-F238E27FC236}">
              <a16:creationId xmlns:a16="http://schemas.microsoft.com/office/drawing/2014/main" id="{BDBD1487-DD5E-426A-91D7-000D800ED3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29" name="Shape 3">
          <a:extLst>
            <a:ext uri="{FF2B5EF4-FFF2-40B4-BE49-F238E27FC236}">
              <a16:creationId xmlns:a16="http://schemas.microsoft.com/office/drawing/2014/main" id="{9FC76A27-241D-4DAD-99C4-DA630955B8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30" name="Shape 3">
          <a:extLst>
            <a:ext uri="{FF2B5EF4-FFF2-40B4-BE49-F238E27FC236}">
              <a16:creationId xmlns:a16="http://schemas.microsoft.com/office/drawing/2014/main" id="{204EC6D1-AD2B-480F-9EC2-CAB65CD317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31" name="Shape 3">
          <a:extLst>
            <a:ext uri="{FF2B5EF4-FFF2-40B4-BE49-F238E27FC236}">
              <a16:creationId xmlns:a16="http://schemas.microsoft.com/office/drawing/2014/main" id="{12DB4393-7CBB-4C6E-8BBA-4EA4B0FD9F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32" name="Shape 3">
          <a:extLst>
            <a:ext uri="{FF2B5EF4-FFF2-40B4-BE49-F238E27FC236}">
              <a16:creationId xmlns:a16="http://schemas.microsoft.com/office/drawing/2014/main" id="{0ECA8330-F931-478B-8124-557312333D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33" name="Shape 3">
          <a:extLst>
            <a:ext uri="{FF2B5EF4-FFF2-40B4-BE49-F238E27FC236}">
              <a16:creationId xmlns:a16="http://schemas.microsoft.com/office/drawing/2014/main" id="{BF05C57B-EB5B-495B-9933-510A3EECF89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34" name="Shape 3">
          <a:extLst>
            <a:ext uri="{FF2B5EF4-FFF2-40B4-BE49-F238E27FC236}">
              <a16:creationId xmlns:a16="http://schemas.microsoft.com/office/drawing/2014/main" id="{74D2AEF5-23F1-4F95-8D6A-D66457320E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35" name="Shape 3">
          <a:extLst>
            <a:ext uri="{FF2B5EF4-FFF2-40B4-BE49-F238E27FC236}">
              <a16:creationId xmlns:a16="http://schemas.microsoft.com/office/drawing/2014/main" id="{834DC458-5D09-4E34-A616-E9C91444B2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36" name="Shape 3">
          <a:extLst>
            <a:ext uri="{FF2B5EF4-FFF2-40B4-BE49-F238E27FC236}">
              <a16:creationId xmlns:a16="http://schemas.microsoft.com/office/drawing/2014/main" id="{912D5F2D-CDFF-4E77-ADB0-A41746499A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37" name="Shape 3">
          <a:extLst>
            <a:ext uri="{FF2B5EF4-FFF2-40B4-BE49-F238E27FC236}">
              <a16:creationId xmlns:a16="http://schemas.microsoft.com/office/drawing/2014/main" id="{0414E161-4E53-4E3E-B9F4-D88A28A22ED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38" name="Shape 3">
          <a:extLst>
            <a:ext uri="{FF2B5EF4-FFF2-40B4-BE49-F238E27FC236}">
              <a16:creationId xmlns:a16="http://schemas.microsoft.com/office/drawing/2014/main" id="{E2185884-6BA6-4BB5-A30C-42F2DD911BF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39" name="Shape 3">
          <a:extLst>
            <a:ext uri="{FF2B5EF4-FFF2-40B4-BE49-F238E27FC236}">
              <a16:creationId xmlns:a16="http://schemas.microsoft.com/office/drawing/2014/main" id="{1592FAA5-A2E9-4A65-AE67-37B82FC127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40" name="Shape 3">
          <a:extLst>
            <a:ext uri="{FF2B5EF4-FFF2-40B4-BE49-F238E27FC236}">
              <a16:creationId xmlns:a16="http://schemas.microsoft.com/office/drawing/2014/main" id="{EA4B0F20-76CD-4791-9748-C2011885E3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41" name="Shape 3">
          <a:extLst>
            <a:ext uri="{FF2B5EF4-FFF2-40B4-BE49-F238E27FC236}">
              <a16:creationId xmlns:a16="http://schemas.microsoft.com/office/drawing/2014/main" id="{59C69580-3B94-49F9-8063-8F26AC2323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42" name="Shape 3">
          <a:extLst>
            <a:ext uri="{FF2B5EF4-FFF2-40B4-BE49-F238E27FC236}">
              <a16:creationId xmlns:a16="http://schemas.microsoft.com/office/drawing/2014/main" id="{85524AB3-8831-4ADB-AD20-191793B08C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43" name="Shape 3">
          <a:extLst>
            <a:ext uri="{FF2B5EF4-FFF2-40B4-BE49-F238E27FC236}">
              <a16:creationId xmlns:a16="http://schemas.microsoft.com/office/drawing/2014/main" id="{9A455D8F-76D3-4B99-8C3D-A2EC823781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44" name="Shape 3">
          <a:extLst>
            <a:ext uri="{FF2B5EF4-FFF2-40B4-BE49-F238E27FC236}">
              <a16:creationId xmlns:a16="http://schemas.microsoft.com/office/drawing/2014/main" id="{916DA8CF-E80C-48F4-9D09-F26CCD4CFD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45" name="Shape 3">
          <a:extLst>
            <a:ext uri="{FF2B5EF4-FFF2-40B4-BE49-F238E27FC236}">
              <a16:creationId xmlns:a16="http://schemas.microsoft.com/office/drawing/2014/main" id="{B9F71A00-B7AD-49D7-BAB9-837C5A088F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46" name="Shape 3">
          <a:extLst>
            <a:ext uri="{FF2B5EF4-FFF2-40B4-BE49-F238E27FC236}">
              <a16:creationId xmlns:a16="http://schemas.microsoft.com/office/drawing/2014/main" id="{7845B20E-D883-43F8-9249-ED8FB9DE79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47" name="Shape 3">
          <a:extLst>
            <a:ext uri="{FF2B5EF4-FFF2-40B4-BE49-F238E27FC236}">
              <a16:creationId xmlns:a16="http://schemas.microsoft.com/office/drawing/2014/main" id="{4C656852-4BD3-4961-AC27-BDD8A4648E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48" name="Shape 3">
          <a:extLst>
            <a:ext uri="{FF2B5EF4-FFF2-40B4-BE49-F238E27FC236}">
              <a16:creationId xmlns:a16="http://schemas.microsoft.com/office/drawing/2014/main" id="{03886B49-0A01-4601-B088-9B0432D397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49" name="Shape 3">
          <a:extLst>
            <a:ext uri="{FF2B5EF4-FFF2-40B4-BE49-F238E27FC236}">
              <a16:creationId xmlns:a16="http://schemas.microsoft.com/office/drawing/2014/main" id="{9D29CADE-CD19-4F7F-978F-A08EECA08B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50" name="Shape 3">
          <a:extLst>
            <a:ext uri="{FF2B5EF4-FFF2-40B4-BE49-F238E27FC236}">
              <a16:creationId xmlns:a16="http://schemas.microsoft.com/office/drawing/2014/main" id="{32DB15E9-0CBB-4DC2-8553-7366615A30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51" name="Shape 3">
          <a:extLst>
            <a:ext uri="{FF2B5EF4-FFF2-40B4-BE49-F238E27FC236}">
              <a16:creationId xmlns:a16="http://schemas.microsoft.com/office/drawing/2014/main" id="{23EEBFA2-0425-4E5B-80EE-9A88027AC2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52" name="Shape 3">
          <a:extLst>
            <a:ext uri="{FF2B5EF4-FFF2-40B4-BE49-F238E27FC236}">
              <a16:creationId xmlns:a16="http://schemas.microsoft.com/office/drawing/2014/main" id="{B43E8DCB-2FA0-48CC-BBFE-9DA23765E6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53" name="Shape 3">
          <a:extLst>
            <a:ext uri="{FF2B5EF4-FFF2-40B4-BE49-F238E27FC236}">
              <a16:creationId xmlns:a16="http://schemas.microsoft.com/office/drawing/2014/main" id="{6ACF11C7-4B6F-4DD8-AA2D-32FA3788E5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54" name="Shape 3">
          <a:extLst>
            <a:ext uri="{FF2B5EF4-FFF2-40B4-BE49-F238E27FC236}">
              <a16:creationId xmlns:a16="http://schemas.microsoft.com/office/drawing/2014/main" id="{C3F326B7-EFF1-4656-811E-2D6EAA53B6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55" name="Shape 3">
          <a:extLst>
            <a:ext uri="{FF2B5EF4-FFF2-40B4-BE49-F238E27FC236}">
              <a16:creationId xmlns:a16="http://schemas.microsoft.com/office/drawing/2014/main" id="{A8180065-51CB-420B-AB00-5CAA06B823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56" name="Shape 3">
          <a:extLst>
            <a:ext uri="{FF2B5EF4-FFF2-40B4-BE49-F238E27FC236}">
              <a16:creationId xmlns:a16="http://schemas.microsoft.com/office/drawing/2014/main" id="{2A8F3C5D-F566-44CC-BAB1-5A29FAE451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57" name="Shape 3">
          <a:extLst>
            <a:ext uri="{FF2B5EF4-FFF2-40B4-BE49-F238E27FC236}">
              <a16:creationId xmlns:a16="http://schemas.microsoft.com/office/drawing/2014/main" id="{9EFC13BA-5C0F-40BD-968D-B92296F3B2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58" name="Shape 3">
          <a:extLst>
            <a:ext uri="{FF2B5EF4-FFF2-40B4-BE49-F238E27FC236}">
              <a16:creationId xmlns:a16="http://schemas.microsoft.com/office/drawing/2014/main" id="{1346DCF9-003F-4755-AE83-96586F7C1B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59" name="Shape 3">
          <a:extLst>
            <a:ext uri="{FF2B5EF4-FFF2-40B4-BE49-F238E27FC236}">
              <a16:creationId xmlns:a16="http://schemas.microsoft.com/office/drawing/2014/main" id="{3C2EC1D2-2130-46E4-BC67-5DD019B2E92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60" name="Shape 3">
          <a:extLst>
            <a:ext uri="{FF2B5EF4-FFF2-40B4-BE49-F238E27FC236}">
              <a16:creationId xmlns:a16="http://schemas.microsoft.com/office/drawing/2014/main" id="{0D51ADA0-2D08-4C75-B4DC-003C02076F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61" name="Shape 3">
          <a:extLst>
            <a:ext uri="{FF2B5EF4-FFF2-40B4-BE49-F238E27FC236}">
              <a16:creationId xmlns:a16="http://schemas.microsoft.com/office/drawing/2014/main" id="{E0909614-A31C-4382-927D-53BEEC90DC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62" name="Shape 3">
          <a:extLst>
            <a:ext uri="{FF2B5EF4-FFF2-40B4-BE49-F238E27FC236}">
              <a16:creationId xmlns:a16="http://schemas.microsoft.com/office/drawing/2014/main" id="{0698C541-9419-4D3D-8F7C-6DE47199C5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63" name="Shape 3">
          <a:extLst>
            <a:ext uri="{FF2B5EF4-FFF2-40B4-BE49-F238E27FC236}">
              <a16:creationId xmlns:a16="http://schemas.microsoft.com/office/drawing/2014/main" id="{7671F806-8E2F-4584-9D87-6265861C55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64" name="Shape 3">
          <a:extLst>
            <a:ext uri="{FF2B5EF4-FFF2-40B4-BE49-F238E27FC236}">
              <a16:creationId xmlns:a16="http://schemas.microsoft.com/office/drawing/2014/main" id="{B743AC87-97E4-440D-9341-5F31A1E1D3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65" name="Shape 3">
          <a:extLst>
            <a:ext uri="{FF2B5EF4-FFF2-40B4-BE49-F238E27FC236}">
              <a16:creationId xmlns:a16="http://schemas.microsoft.com/office/drawing/2014/main" id="{74112A83-BF13-4924-8695-2157D18369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66" name="Shape 3">
          <a:extLst>
            <a:ext uri="{FF2B5EF4-FFF2-40B4-BE49-F238E27FC236}">
              <a16:creationId xmlns:a16="http://schemas.microsoft.com/office/drawing/2014/main" id="{A1800190-D493-4C65-B63B-2043BCE0B4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67" name="Shape 3">
          <a:extLst>
            <a:ext uri="{FF2B5EF4-FFF2-40B4-BE49-F238E27FC236}">
              <a16:creationId xmlns:a16="http://schemas.microsoft.com/office/drawing/2014/main" id="{3EAC97C0-42A3-462C-B194-C20C5D34C2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68" name="Shape 3">
          <a:extLst>
            <a:ext uri="{FF2B5EF4-FFF2-40B4-BE49-F238E27FC236}">
              <a16:creationId xmlns:a16="http://schemas.microsoft.com/office/drawing/2014/main" id="{C91E54DB-59B2-4142-ACAA-8EA0414ED8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69" name="Shape 3">
          <a:extLst>
            <a:ext uri="{FF2B5EF4-FFF2-40B4-BE49-F238E27FC236}">
              <a16:creationId xmlns:a16="http://schemas.microsoft.com/office/drawing/2014/main" id="{BCC8EE63-26A4-4102-AB51-3DDBD96FB8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70" name="Shape 3">
          <a:extLst>
            <a:ext uri="{FF2B5EF4-FFF2-40B4-BE49-F238E27FC236}">
              <a16:creationId xmlns:a16="http://schemas.microsoft.com/office/drawing/2014/main" id="{FB2C68EF-A874-4353-9005-BC9E8A1006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71" name="Shape 3">
          <a:extLst>
            <a:ext uri="{FF2B5EF4-FFF2-40B4-BE49-F238E27FC236}">
              <a16:creationId xmlns:a16="http://schemas.microsoft.com/office/drawing/2014/main" id="{EF71439E-7E28-4277-B115-D9DE6AD32D5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72" name="Shape 3">
          <a:extLst>
            <a:ext uri="{FF2B5EF4-FFF2-40B4-BE49-F238E27FC236}">
              <a16:creationId xmlns:a16="http://schemas.microsoft.com/office/drawing/2014/main" id="{1842AD8D-5313-4834-8AC2-CF3997DCA4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73" name="Shape 3">
          <a:extLst>
            <a:ext uri="{FF2B5EF4-FFF2-40B4-BE49-F238E27FC236}">
              <a16:creationId xmlns:a16="http://schemas.microsoft.com/office/drawing/2014/main" id="{C8ECB938-E7BA-4343-95A3-946566E222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74" name="Shape 3">
          <a:extLst>
            <a:ext uri="{FF2B5EF4-FFF2-40B4-BE49-F238E27FC236}">
              <a16:creationId xmlns:a16="http://schemas.microsoft.com/office/drawing/2014/main" id="{BB82802A-BAE7-4310-A0E2-BC0BE12C96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75" name="Shape 3">
          <a:extLst>
            <a:ext uri="{FF2B5EF4-FFF2-40B4-BE49-F238E27FC236}">
              <a16:creationId xmlns:a16="http://schemas.microsoft.com/office/drawing/2014/main" id="{BED20D85-4020-4168-893E-607D8F1462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76" name="Shape 3">
          <a:extLst>
            <a:ext uri="{FF2B5EF4-FFF2-40B4-BE49-F238E27FC236}">
              <a16:creationId xmlns:a16="http://schemas.microsoft.com/office/drawing/2014/main" id="{A2F47738-98F4-4E20-B358-DA27481959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77" name="Shape 3">
          <a:extLst>
            <a:ext uri="{FF2B5EF4-FFF2-40B4-BE49-F238E27FC236}">
              <a16:creationId xmlns:a16="http://schemas.microsoft.com/office/drawing/2014/main" id="{C9B9E0A7-86E6-4C2E-841E-49396762E0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106</xdr:row>
      <xdr:rowOff>0</xdr:rowOff>
    </xdr:from>
    <xdr:ext cx="47625" cy="285750"/>
    <xdr:sp macro="" textlink="">
      <xdr:nvSpPr>
        <xdr:cNvPr id="6278" name="Shape 3">
          <a:extLst>
            <a:ext uri="{FF2B5EF4-FFF2-40B4-BE49-F238E27FC236}">
              <a16:creationId xmlns:a16="http://schemas.microsoft.com/office/drawing/2014/main" id="{C593D835-1C46-49DC-8430-22E07AC6B4D6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106</xdr:row>
      <xdr:rowOff>0</xdr:rowOff>
    </xdr:from>
    <xdr:ext cx="47625" cy="285750"/>
    <xdr:sp macro="" textlink="">
      <xdr:nvSpPr>
        <xdr:cNvPr id="6279" name="Shape 3">
          <a:extLst>
            <a:ext uri="{FF2B5EF4-FFF2-40B4-BE49-F238E27FC236}">
              <a16:creationId xmlns:a16="http://schemas.microsoft.com/office/drawing/2014/main" id="{FFCCEAC1-5F34-4B34-96FD-44FF912E6830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80" name="Shape 3">
          <a:extLst>
            <a:ext uri="{FF2B5EF4-FFF2-40B4-BE49-F238E27FC236}">
              <a16:creationId xmlns:a16="http://schemas.microsoft.com/office/drawing/2014/main" id="{85B9920A-A214-4039-BF59-E4A98D5432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81" name="Shape 3">
          <a:extLst>
            <a:ext uri="{FF2B5EF4-FFF2-40B4-BE49-F238E27FC236}">
              <a16:creationId xmlns:a16="http://schemas.microsoft.com/office/drawing/2014/main" id="{D7516A76-B7B6-453B-B8E4-3741A1DE6B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82" name="Shape 3">
          <a:extLst>
            <a:ext uri="{FF2B5EF4-FFF2-40B4-BE49-F238E27FC236}">
              <a16:creationId xmlns:a16="http://schemas.microsoft.com/office/drawing/2014/main" id="{06EE1D02-20C4-4B81-9DF8-70FB7F7F65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83" name="Shape 3">
          <a:extLst>
            <a:ext uri="{FF2B5EF4-FFF2-40B4-BE49-F238E27FC236}">
              <a16:creationId xmlns:a16="http://schemas.microsoft.com/office/drawing/2014/main" id="{0B5FDAA1-2601-4256-BF52-792481FCF9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84" name="Shape 3">
          <a:extLst>
            <a:ext uri="{FF2B5EF4-FFF2-40B4-BE49-F238E27FC236}">
              <a16:creationId xmlns:a16="http://schemas.microsoft.com/office/drawing/2014/main" id="{241B16B1-FAF6-4E8B-8F4E-8760DB705B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85" name="Shape 3">
          <a:extLst>
            <a:ext uri="{FF2B5EF4-FFF2-40B4-BE49-F238E27FC236}">
              <a16:creationId xmlns:a16="http://schemas.microsoft.com/office/drawing/2014/main" id="{429FC632-345A-463F-8A2C-CD5EA2212E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86" name="Shape 3">
          <a:extLst>
            <a:ext uri="{FF2B5EF4-FFF2-40B4-BE49-F238E27FC236}">
              <a16:creationId xmlns:a16="http://schemas.microsoft.com/office/drawing/2014/main" id="{45C461CD-D0D7-4017-8BBD-F1C9558BB2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87" name="Shape 3">
          <a:extLst>
            <a:ext uri="{FF2B5EF4-FFF2-40B4-BE49-F238E27FC236}">
              <a16:creationId xmlns:a16="http://schemas.microsoft.com/office/drawing/2014/main" id="{6012BEE0-D9CF-4AFB-A822-07875D158A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88" name="Shape 3">
          <a:extLst>
            <a:ext uri="{FF2B5EF4-FFF2-40B4-BE49-F238E27FC236}">
              <a16:creationId xmlns:a16="http://schemas.microsoft.com/office/drawing/2014/main" id="{1B385E09-7055-4EDC-83DC-5FE7866489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89" name="Shape 3">
          <a:extLst>
            <a:ext uri="{FF2B5EF4-FFF2-40B4-BE49-F238E27FC236}">
              <a16:creationId xmlns:a16="http://schemas.microsoft.com/office/drawing/2014/main" id="{B8E47338-ECE1-4B80-B7BC-E3CC71B5B0F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90" name="Shape 3">
          <a:extLst>
            <a:ext uri="{FF2B5EF4-FFF2-40B4-BE49-F238E27FC236}">
              <a16:creationId xmlns:a16="http://schemas.microsoft.com/office/drawing/2014/main" id="{802EF270-FD0D-48BC-848F-611FBA50FEF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91" name="Shape 3">
          <a:extLst>
            <a:ext uri="{FF2B5EF4-FFF2-40B4-BE49-F238E27FC236}">
              <a16:creationId xmlns:a16="http://schemas.microsoft.com/office/drawing/2014/main" id="{E5E4F22A-DAE9-4543-9615-70B70D14FD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92" name="Shape 3">
          <a:extLst>
            <a:ext uri="{FF2B5EF4-FFF2-40B4-BE49-F238E27FC236}">
              <a16:creationId xmlns:a16="http://schemas.microsoft.com/office/drawing/2014/main" id="{B1F5E4E1-16B5-4264-85AA-4CB8716FD7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93" name="Shape 3">
          <a:extLst>
            <a:ext uri="{FF2B5EF4-FFF2-40B4-BE49-F238E27FC236}">
              <a16:creationId xmlns:a16="http://schemas.microsoft.com/office/drawing/2014/main" id="{201E04B4-59B2-4F1E-A51D-535A9E5DA4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94" name="Shape 3">
          <a:extLst>
            <a:ext uri="{FF2B5EF4-FFF2-40B4-BE49-F238E27FC236}">
              <a16:creationId xmlns:a16="http://schemas.microsoft.com/office/drawing/2014/main" id="{D7A1C95E-CB5C-4C0B-82EA-6835A200FB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95" name="Shape 3">
          <a:extLst>
            <a:ext uri="{FF2B5EF4-FFF2-40B4-BE49-F238E27FC236}">
              <a16:creationId xmlns:a16="http://schemas.microsoft.com/office/drawing/2014/main" id="{C60954AD-7877-47F7-8E65-D177F4B2A6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96" name="Shape 3">
          <a:extLst>
            <a:ext uri="{FF2B5EF4-FFF2-40B4-BE49-F238E27FC236}">
              <a16:creationId xmlns:a16="http://schemas.microsoft.com/office/drawing/2014/main" id="{973F69BA-D945-45CF-9973-75328D7164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97" name="Shape 3">
          <a:extLst>
            <a:ext uri="{FF2B5EF4-FFF2-40B4-BE49-F238E27FC236}">
              <a16:creationId xmlns:a16="http://schemas.microsoft.com/office/drawing/2014/main" id="{5D5AA8E2-FC3A-45B4-B2B0-19678020D0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98" name="Shape 3">
          <a:extLst>
            <a:ext uri="{FF2B5EF4-FFF2-40B4-BE49-F238E27FC236}">
              <a16:creationId xmlns:a16="http://schemas.microsoft.com/office/drawing/2014/main" id="{CB2D02B4-9762-4451-886F-F1DB1ABAC5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299" name="Shape 3">
          <a:extLst>
            <a:ext uri="{FF2B5EF4-FFF2-40B4-BE49-F238E27FC236}">
              <a16:creationId xmlns:a16="http://schemas.microsoft.com/office/drawing/2014/main" id="{2BFED8E3-9456-4FCE-8638-E44DBF1235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00" name="Shape 3">
          <a:extLst>
            <a:ext uri="{FF2B5EF4-FFF2-40B4-BE49-F238E27FC236}">
              <a16:creationId xmlns:a16="http://schemas.microsoft.com/office/drawing/2014/main" id="{CF8CAD02-16E7-4155-850D-3B87A0E37B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01" name="Shape 3">
          <a:extLst>
            <a:ext uri="{FF2B5EF4-FFF2-40B4-BE49-F238E27FC236}">
              <a16:creationId xmlns:a16="http://schemas.microsoft.com/office/drawing/2014/main" id="{9FBE5EB4-A5C7-44CB-871D-33869A23A9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02" name="Shape 3">
          <a:extLst>
            <a:ext uri="{FF2B5EF4-FFF2-40B4-BE49-F238E27FC236}">
              <a16:creationId xmlns:a16="http://schemas.microsoft.com/office/drawing/2014/main" id="{E6A67FAA-36B9-486A-AC68-7F116AA1C2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03" name="Shape 3">
          <a:extLst>
            <a:ext uri="{FF2B5EF4-FFF2-40B4-BE49-F238E27FC236}">
              <a16:creationId xmlns:a16="http://schemas.microsoft.com/office/drawing/2014/main" id="{4854CB59-369C-45A1-8813-1CCB25ED4B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04" name="Shape 3">
          <a:extLst>
            <a:ext uri="{FF2B5EF4-FFF2-40B4-BE49-F238E27FC236}">
              <a16:creationId xmlns:a16="http://schemas.microsoft.com/office/drawing/2014/main" id="{F75E05B4-898F-49D0-824E-B9E454F407F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05" name="Shape 3">
          <a:extLst>
            <a:ext uri="{FF2B5EF4-FFF2-40B4-BE49-F238E27FC236}">
              <a16:creationId xmlns:a16="http://schemas.microsoft.com/office/drawing/2014/main" id="{641DB996-2FCF-453D-B3FA-B813E6A3CB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06" name="Shape 3">
          <a:extLst>
            <a:ext uri="{FF2B5EF4-FFF2-40B4-BE49-F238E27FC236}">
              <a16:creationId xmlns:a16="http://schemas.microsoft.com/office/drawing/2014/main" id="{D3129DA2-C228-4F9E-A8DE-7BBBE7B8B7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07" name="Shape 3">
          <a:extLst>
            <a:ext uri="{FF2B5EF4-FFF2-40B4-BE49-F238E27FC236}">
              <a16:creationId xmlns:a16="http://schemas.microsoft.com/office/drawing/2014/main" id="{727F6431-8328-402B-BC3A-E70D139517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08" name="Shape 3">
          <a:extLst>
            <a:ext uri="{FF2B5EF4-FFF2-40B4-BE49-F238E27FC236}">
              <a16:creationId xmlns:a16="http://schemas.microsoft.com/office/drawing/2014/main" id="{7FA432AB-DF7F-4AD5-A0CE-D22895A197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09" name="Shape 3">
          <a:extLst>
            <a:ext uri="{FF2B5EF4-FFF2-40B4-BE49-F238E27FC236}">
              <a16:creationId xmlns:a16="http://schemas.microsoft.com/office/drawing/2014/main" id="{F470964B-3713-4B3B-81BB-94B977DABB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10" name="Shape 3">
          <a:extLst>
            <a:ext uri="{FF2B5EF4-FFF2-40B4-BE49-F238E27FC236}">
              <a16:creationId xmlns:a16="http://schemas.microsoft.com/office/drawing/2014/main" id="{DB92FB8B-A9A1-4F1F-ADBC-836B03F1E2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11" name="Shape 3">
          <a:extLst>
            <a:ext uri="{FF2B5EF4-FFF2-40B4-BE49-F238E27FC236}">
              <a16:creationId xmlns:a16="http://schemas.microsoft.com/office/drawing/2014/main" id="{4683C5B2-5ED8-4A52-80EF-AA9E2A39E4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12" name="Shape 3">
          <a:extLst>
            <a:ext uri="{FF2B5EF4-FFF2-40B4-BE49-F238E27FC236}">
              <a16:creationId xmlns:a16="http://schemas.microsoft.com/office/drawing/2014/main" id="{06A25305-849B-41BA-ADD3-645376FF54F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13" name="Shape 3">
          <a:extLst>
            <a:ext uri="{FF2B5EF4-FFF2-40B4-BE49-F238E27FC236}">
              <a16:creationId xmlns:a16="http://schemas.microsoft.com/office/drawing/2014/main" id="{6E109846-8E67-471E-9B81-295F014B1E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14" name="Shape 3">
          <a:extLst>
            <a:ext uri="{FF2B5EF4-FFF2-40B4-BE49-F238E27FC236}">
              <a16:creationId xmlns:a16="http://schemas.microsoft.com/office/drawing/2014/main" id="{5D927FB5-5688-4B61-9D62-4451B411FE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15" name="Shape 3">
          <a:extLst>
            <a:ext uri="{FF2B5EF4-FFF2-40B4-BE49-F238E27FC236}">
              <a16:creationId xmlns:a16="http://schemas.microsoft.com/office/drawing/2014/main" id="{CDE65EA2-332D-41C9-936E-975E3E90B6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16" name="Shape 3">
          <a:extLst>
            <a:ext uri="{FF2B5EF4-FFF2-40B4-BE49-F238E27FC236}">
              <a16:creationId xmlns:a16="http://schemas.microsoft.com/office/drawing/2014/main" id="{91F15400-B439-422D-B1BF-3982806F09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17" name="Shape 3">
          <a:extLst>
            <a:ext uri="{FF2B5EF4-FFF2-40B4-BE49-F238E27FC236}">
              <a16:creationId xmlns:a16="http://schemas.microsoft.com/office/drawing/2014/main" id="{E23B9431-7676-403A-8AAB-9459B8124E0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18" name="Shape 3">
          <a:extLst>
            <a:ext uri="{FF2B5EF4-FFF2-40B4-BE49-F238E27FC236}">
              <a16:creationId xmlns:a16="http://schemas.microsoft.com/office/drawing/2014/main" id="{8171426C-608D-436B-8FB9-3AF5910DB39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19" name="Shape 3">
          <a:extLst>
            <a:ext uri="{FF2B5EF4-FFF2-40B4-BE49-F238E27FC236}">
              <a16:creationId xmlns:a16="http://schemas.microsoft.com/office/drawing/2014/main" id="{9A7EE026-222F-4AA4-B6B0-66238FFFC4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20" name="Shape 3">
          <a:extLst>
            <a:ext uri="{FF2B5EF4-FFF2-40B4-BE49-F238E27FC236}">
              <a16:creationId xmlns:a16="http://schemas.microsoft.com/office/drawing/2014/main" id="{0E088451-6AC9-422E-B10A-5460DAA5DF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21" name="Shape 3">
          <a:extLst>
            <a:ext uri="{FF2B5EF4-FFF2-40B4-BE49-F238E27FC236}">
              <a16:creationId xmlns:a16="http://schemas.microsoft.com/office/drawing/2014/main" id="{C9A69D05-B7BE-472F-89C4-9814F12712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22" name="Shape 3">
          <a:extLst>
            <a:ext uri="{FF2B5EF4-FFF2-40B4-BE49-F238E27FC236}">
              <a16:creationId xmlns:a16="http://schemas.microsoft.com/office/drawing/2014/main" id="{948609EA-B3F1-4BAF-87DB-FAEA42EA60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23" name="Shape 3">
          <a:extLst>
            <a:ext uri="{FF2B5EF4-FFF2-40B4-BE49-F238E27FC236}">
              <a16:creationId xmlns:a16="http://schemas.microsoft.com/office/drawing/2014/main" id="{238A2F1B-FE85-4036-8712-2C6859078C4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24" name="Shape 3">
          <a:extLst>
            <a:ext uri="{FF2B5EF4-FFF2-40B4-BE49-F238E27FC236}">
              <a16:creationId xmlns:a16="http://schemas.microsoft.com/office/drawing/2014/main" id="{53A0E144-B075-470C-BB47-6858D25117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25" name="Shape 3">
          <a:extLst>
            <a:ext uri="{FF2B5EF4-FFF2-40B4-BE49-F238E27FC236}">
              <a16:creationId xmlns:a16="http://schemas.microsoft.com/office/drawing/2014/main" id="{3BE3CEBC-51C2-4C9E-934F-C89324624F3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26" name="Shape 3">
          <a:extLst>
            <a:ext uri="{FF2B5EF4-FFF2-40B4-BE49-F238E27FC236}">
              <a16:creationId xmlns:a16="http://schemas.microsoft.com/office/drawing/2014/main" id="{5D168681-08FA-4E1F-A8CC-CE9173EF71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27" name="Shape 3">
          <a:extLst>
            <a:ext uri="{FF2B5EF4-FFF2-40B4-BE49-F238E27FC236}">
              <a16:creationId xmlns:a16="http://schemas.microsoft.com/office/drawing/2014/main" id="{D9F32689-B47B-401A-AF20-42825C45C9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28" name="Shape 3">
          <a:extLst>
            <a:ext uri="{FF2B5EF4-FFF2-40B4-BE49-F238E27FC236}">
              <a16:creationId xmlns:a16="http://schemas.microsoft.com/office/drawing/2014/main" id="{72E8ED60-1906-417C-8B3B-E636B0A4D0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29" name="Shape 3">
          <a:extLst>
            <a:ext uri="{FF2B5EF4-FFF2-40B4-BE49-F238E27FC236}">
              <a16:creationId xmlns:a16="http://schemas.microsoft.com/office/drawing/2014/main" id="{DAE3D112-5118-4A96-9288-1200FFF232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30" name="Shape 3">
          <a:extLst>
            <a:ext uri="{FF2B5EF4-FFF2-40B4-BE49-F238E27FC236}">
              <a16:creationId xmlns:a16="http://schemas.microsoft.com/office/drawing/2014/main" id="{9BD1195E-AAE5-4362-AC4C-A1B5FBBE01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31" name="Shape 3">
          <a:extLst>
            <a:ext uri="{FF2B5EF4-FFF2-40B4-BE49-F238E27FC236}">
              <a16:creationId xmlns:a16="http://schemas.microsoft.com/office/drawing/2014/main" id="{2ED39E2F-2709-489A-B5E8-D2654D90CC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32" name="Shape 3">
          <a:extLst>
            <a:ext uri="{FF2B5EF4-FFF2-40B4-BE49-F238E27FC236}">
              <a16:creationId xmlns:a16="http://schemas.microsoft.com/office/drawing/2014/main" id="{2E48E545-35C7-4659-8FB7-A23FB23E07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33" name="Shape 3">
          <a:extLst>
            <a:ext uri="{FF2B5EF4-FFF2-40B4-BE49-F238E27FC236}">
              <a16:creationId xmlns:a16="http://schemas.microsoft.com/office/drawing/2014/main" id="{7CA41917-44EA-404E-B21A-1D321A6F1C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34" name="Shape 3">
          <a:extLst>
            <a:ext uri="{FF2B5EF4-FFF2-40B4-BE49-F238E27FC236}">
              <a16:creationId xmlns:a16="http://schemas.microsoft.com/office/drawing/2014/main" id="{FF547E5B-5F2B-4751-ACB0-C813A325FF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35" name="Shape 3">
          <a:extLst>
            <a:ext uri="{FF2B5EF4-FFF2-40B4-BE49-F238E27FC236}">
              <a16:creationId xmlns:a16="http://schemas.microsoft.com/office/drawing/2014/main" id="{3BBE9CC9-772C-4153-8C91-2F84884228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36" name="Shape 3">
          <a:extLst>
            <a:ext uri="{FF2B5EF4-FFF2-40B4-BE49-F238E27FC236}">
              <a16:creationId xmlns:a16="http://schemas.microsoft.com/office/drawing/2014/main" id="{D041872B-4D23-49EE-9E5C-BD68E88B18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37" name="Shape 3">
          <a:extLst>
            <a:ext uri="{FF2B5EF4-FFF2-40B4-BE49-F238E27FC236}">
              <a16:creationId xmlns:a16="http://schemas.microsoft.com/office/drawing/2014/main" id="{A52DD706-755B-4FE8-98A2-FBC8F0B514F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38" name="Shape 3">
          <a:extLst>
            <a:ext uri="{FF2B5EF4-FFF2-40B4-BE49-F238E27FC236}">
              <a16:creationId xmlns:a16="http://schemas.microsoft.com/office/drawing/2014/main" id="{1AF37A84-5DE2-4803-B75B-8805FE6E81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39" name="Shape 3">
          <a:extLst>
            <a:ext uri="{FF2B5EF4-FFF2-40B4-BE49-F238E27FC236}">
              <a16:creationId xmlns:a16="http://schemas.microsoft.com/office/drawing/2014/main" id="{BDEB46E3-264D-44C9-A639-6310991C5C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40" name="Shape 3">
          <a:extLst>
            <a:ext uri="{FF2B5EF4-FFF2-40B4-BE49-F238E27FC236}">
              <a16:creationId xmlns:a16="http://schemas.microsoft.com/office/drawing/2014/main" id="{B32E0FCF-675B-4CDF-8AEB-3DA2A30900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41" name="Shape 3">
          <a:extLst>
            <a:ext uri="{FF2B5EF4-FFF2-40B4-BE49-F238E27FC236}">
              <a16:creationId xmlns:a16="http://schemas.microsoft.com/office/drawing/2014/main" id="{34C16B04-CFAB-4A94-840C-F07E9C9CF5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42" name="Shape 3">
          <a:extLst>
            <a:ext uri="{FF2B5EF4-FFF2-40B4-BE49-F238E27FC236}">
              <a16:creationId xmlns:a16="http://schemas.microsoft.com/office/drawing/2014/main" id="{8F956840-FB27-4EC0-BE28-29BC4B2A6E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43" name="Shape 3">
          <a:extLst>
            <a:ext uri="{FF2B5EF4-FFF2-40B4-BE49-F238E27FC236}">
              <a16:creationId xmlns:a16="http://schemas.microsoft.com/office/drawing/2014/main" id="{E1A3820D-A5B4-4868-8292-A4D8AB02B74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44" name="Shape 3">
          <a:extLst>
            <a:ext uri="{FF2B5EF4-FFF2-40B4-BE49-F238E27FC236}">
              <a16:creationId xmlns:a16="http://schemas.microsoft.com/office/drawing/2014/main" id="{E80D9023-6099-426F-8794-A40A8C5B43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45" name="Shape 3">
          <a:extLst>
            <a:ext uri="{FF2B5EF4-FFF2-40B4-BE49-F238E27FC236}">
              <a16:creationId xmlns:a16="http://schemas.microsoft.com/office/drawing/2014/main" id="{BB5F4BD7-75AD-45FF-9C97-030CD3FC08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46" name="Shape 3">
          <a:extLst>
            <a:ext uri="{FF2B5EF4-FFF2-40B4-BE49-F238E27FC236}">
              <a16:creationId xmlns:a16="http://schemas.microsoft.com/office/drawing/2014/main" id="{124F890D-CA3B-4CE3-8691-592DA52AE3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47" name="Shape 3">
          <a:extLst>
            <a:ext uri="{FF2B5EF4-FFF2-40B4-BE49-F238E27FC236}">
              <a16:creationId xmlns:a16="http://schemas.microsoft.com/office/drawing/2014/main" id="{4A69B394-E698-45AB-B54C-68D953C29A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48" name="Shape 3">
          <a:extLst>
            <a:ext uri="{FF2B5EF4-FFF2-40B4-BE49-F238E27FC236}">
              <a16:creationId xmlns:a16="http://schemas.microsoft.com/office/drawing/2014/main" id="{B32811CA-A06A-4A3E-A5E2-5FBCB35084C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49" name="Shape 3">
          <a:extLst>
            <a:ext uri="{FF2B5EF4-FFF2-40B4-BE49-F238E27FC236}">
              <a16:creationId xmlns:a16="http://schemas.microsoft.com/office/drawing/2014/main" id="{F5068E90-BDED-4E3F-B227-F441254B32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50" name="Shape 3">
          <a:extLst>
            <a:ext uri="{FF2B5EF4-FFF2-40B4-BE49-F238E27FC236}">
              <a16:creationId xmlns:a16="http://schemas.microsoft.com/office/drawing/2014/main" id="{3B53E36B-9A53-468E-A547-5523E5287F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51" name="Shape 3">
          <a:extLst>
            <a:ext uri="{FF2B5EF4-FFF2-40B4-BE49-F238E27FC236}">
              <a16:creationId xmlns:a16="http://schemas.microsoft.com/office/drawing/2014/main" id="{8F1F0C45-8645-4122-9749-EBB3CDF9CB4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52" name="Shape 3">
          <a:extLst>
            <a:ext uri="{FF2B5EF4-FFF2-40B4-BE49-F238E27FC236}">
              <a16:creationId xmlns:a16="http://schemas.microsoft.com/office/drawing/2014/main" id="{2E2D3F29-620F-4A4C-A0FA-F9671E034B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53" name="Shape 3">
          <a:extLst>
            <a:ext uri="{FF2B5EF4-FFF2-40B4-BE49-F238E27FC236}">
              <a16:creationId xmlns:a16="http://schemas.microsoft.com/office/drawing/2014/main" id="{E8D88B85-4C6D-464D-9F95-F4B8E75C66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54" name="Shape 3">
          <a:extLst>
            <a:ext uri="{FF2B5EF4-FFF2-40B4-BE49-F238E27FC236}">
              <a16:creationId xmlns:a16="http://schemas.microsoft.com/office/drawing/2014/main" id="{FBF8B898-01BC-48D5-A7E0-CB80A085E1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55" name="Shape 3">
          <a:extLst>
            <a:ext uri="{FF2B5EF4-FFF2-40B4-BE49-F238E27FC236}">
              <a16:creationId xmlns:a16="http://schemas.microsoft.com/office/drawing/2014/main" id="{B8928EAC-A6AB-43DB-93BD-0608589E51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56" name="Shape 3">
          <a:extLst>
            <a:ext uri="{FF2B5EF4-FFF2-40B4-BE49-F238E27FC236}">
              <a16:creationId xmlns:a16="http://schemas.microsoft.com/office/drawing/2014/main" id="{596E38CC-BD4B-480D-80BF-7E79436BA2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57" name="Shape 3">
          <a:extLst>
            <a:ext uri="{FF2B5EF4-FFF2-40B4-BE49-F238E27FC236}">
              <a16:creationId xmlns:a16="http://schemas.microsoft.com/office/drawing/2014/main" id="{B98AE7C7-8A5C-4B3B-BE34-ADC017AFE5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58" name="Shape 3">
          <a:extLst>
            <a:ext uri="{FF2B5EF4-FFF2-40B4-BE49-F238E27FC236}">
              <a16:creationId xmlns:a16="http://schemas.microsoft.com/office/drawing/2014/main" id="{837AD4C4-B060-48AE-ACDD-143AC8B7C2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59" name="Shape 3">
          <a:extLst>
            <a:ext uri="{FF2B5EF4-FFF2-40B4-BE49-F238E27FC236}">
              <a16:creationId xmlns:a16="http://schemas.microsoft.com/office/drawing/2014/main" id="{AD7E1074-6A5F-4E6D-9525-2EEA9188C9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60" name="Shape 3">
          <a:extLst>
            <a:ext uri="{FF2B5EF4-FFF2-40B4-BE49-F238E27FC236}">
              <a16:creationId xmlns:a16="http://schemas.microsoft.com/office/drawing/2014/main" id="{F34679AE-92CC-4569-B68B-533B3BD53C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61" name="Shape 3">
          <a:extLst>
            <a:ext uri="{FF2B5EF4-FFF2-40B4-BE49-F238E27FC236}">
              <a16:creationId xmlns:a16="http://schemas.microsoft.com/office/drawing/2014/main" id="{9062930D-9F5E-4A59-B91A-0CE62832EF3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62" name="Shape 3">
          <a:extLst>
            <a:ext uri="{FF2B5EF4-FFF2-40B4-BE49-F238E27FC236}">
              <a16:creationId xmlns:a16="http://schemas.microsoft.com/office/drawing/2014/main" id="{A1CFB73A-27EF-476F-86FD-FDF67598DD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63" name="Shape 3">
          <a:extLst>
            <a:ext uri="{FF2B5EF4-FFF2-40B4-BE49-F238E27FC236}">
              <a16:creationId xmlns:a16="http://schemas.microsoft.com/office/drawing/2014/main" id="{7DCEBAA4-9A7A-4AD8-861F-EC8C60E9BB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64" name="Shape 3">
          <a:extLst>
            <a:ext uri="{FF2B5EF4-FFF2-40B4-BE49-F238E27FC236}">
              <a16:creationId xmlns:a16="http://schemas.microsoft.com/office/drawing/2014/main" id="{E8955E8E-FD1B-490D-8F92-2DC0F17365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65" name="Shape 3">
          <a:extLst>
            <a:ext uri="{FF2B5EF4-FFF2-40B4-BE49-F238E27FC236}">
              <a16:creationId xmlns:a16="http://schemas.microsoft.com/office/drawing/2014/main" id="{7C60468D-0C7B-41F0-966E-85978EF614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106</xdr:row>
      <xdr:rowOff>0</xdr:rowOff>
    </xdr:from>
    <xdr:ext cx="47625" cy="285750"/>
    <xdr:sp macro="" textlink="">
      <xdr:nvSpPr>
        <xdr:cNvPr id="6366" name="Shape 3">
          <a:extLst>
            <a:ext uri="{FF2B5EF4-FFF2-40B4-BE49-F238E27FC236}">
              <a16:creationId xmlns:a16="http://schemas.microsoft.com/office/drawing/2014/main" id="{1514AC94-7BE6-4A5C-BF09-D142947A4D2E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106</xdr:row>
      <xdr:rowOff>0</xdr:rowOff>
    </xdr:from>
    <xdr:ext cx="47625" cy="285750"/>
    <xdr:sp macro="" textlink="">
      <xdr:nvSpPr>
        <xdr:cNvPr id="6367" name="Shape 3">
          <a:extLst>
            <a:ext uri="{FF2B5EF4-FFF2-40B4-BE49-F238E27FC236}">
              <a16:creationId xmlns:a16="http://schemas.microsoft.com/office/drawing/2014/main" id="{7DA94D32-7AF5-472A-8026-ABF691013716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68" name="Shape 3">
          <a:extLst>
            <a:ext uri="{FF2B5EF4-FFF2-40B4-BE49-F238E27FC236}">
              <a16:creationId xmlns:a16="http://schemas.microsoft.com/office/drawing/2014/main" id="{65F3C24E-6AC1-473C-A677-7C7C90248E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69" name="Shape 3">
          <a:extLst>
            <a:ext uri="{FF2B5EF4-FFF2-40B4-BE49-F238E27FC236}">
              <a16:creationId xmlns:a16="http://schemas.microsoft.com/office/drawing/2014/main" id="{FD8449E2-9542-4E42-B4A2-1C8788EAB4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70" name="Shape 3">
          <a:extLst>
            <a:ext uri="{FF2B5EF4-FFF2-40B4-BE49-F238E27FC236}">
              <a16:creationId xmlns:a16="http://schemas.microsoft.com/office/drawing/2014/main" id="{6E1BD231-188D-4198-AB5A-CDDF589533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71" name="Shape 3">
          <a:extLst>
            <a:ext uri="{FF2B5EF4-FFF2-40B4-BE49-F238E27FC236}">
              <a16:creationId xmlns:a16="http://schemas.microsoft.com/office/drawing/2014/main" id="{42D9DDAD-5B46-4724-947B-F283EE40D0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72" name="Shape 3">
          <a:extLst>
            <a:ext uri="{FF2B5EF4-FFF2-40B4-BE49-F238E27FC236}">
              <a16:creationId xmlns:a16="http://schemas.microsoft.com/office/drawing/2014/main" id="{BAC5CBAD-BADA-40C4-939F-FF48812C2C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73" name="Shape 3">
          <a:extLst>
            <a:ext uri="{FF2B5EF4-FFF2-40B4-BE49-F238E27FC236}">
              <a16:creationId xmlns:a16="http://schemas.microsoft.com/office/drawing/2014/main" id="{0369707D-2136-4E92-BADE-7D7C75B48F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74" name="Shape 3">
          <a:extLst>
            <a:ext uri="{FF2B5EF4-FFF2-40B4-BE49-F238E27FC236}">
              <a16:creationId xmlns:a16="http://schemas.microsoft.com/office/drawing/2014/main" id="{64EEA008-ED91-4CBF-895A-5E5BF619B3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75" name="Shape 3">
          <a:extLst>
            <a:ext uri="{FF2B5EF4-FFF2-40B4-BE49-F238E27FC236}">
              <a16:creationId xmlns:a16="http://schemas.microsoft.com/office/drawing/2014/main" id="{E66DA1D4-2698-4143-9E22-5AF82D2C02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76" name="Shape 3">
          <a:extLst>
            <a:ext uri="{FF2B5EF4-FFF2-40B4-BE49-F238E27FC236}">
              <a16:creationId xmlns:a16="http://schemas.microsoft.com/office/drawing/2014/main" id="{E2A68B22-9F26-49AA-BE76-9EEC921CCD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77" name="Shape 3">
          <a:extLst>
            <a:ext uri="{FF2B5EF4-FFF2-40B4-BE49-F238E27FC236}">
              <a16:creationId xmlns:a16="http://schemas.microsoft.com/office/drawing/2014/main" id="{9BDA3D5E-ACA9-4B7F-8816-2BF4753C0F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78" name="Shape 3">
          <a:extLst>
            <a:ext uri="{FF2B5EF4-FFF2-40B4-BE49-F238E27FC236}">
              <a16:creationId xmlns:a16="http://schemas.microsoft.com/office/drawing/2014/main" id="{4487681D-4153-4B02-A8BA-53C09FC09A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79" name="Shape 3">
          <a:extLst>
            <a:ext uri="{FF2B5EF4-FFF2-40B4-BE49-F238E27FC236}">
              <a16:creationId xmlns:a16="http://schemas.microsoft.com/office/drawing/2014/main" id="{F945DA8A-E45A-4708-9F94-9AB021FEE8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80" name="Shape 3">
          <a:extLst>
            <a:ext uri="{FF2B5EF4-FFF2-40B4-BE49-F238E27FC236}">
              <a16:creationId xmlns:a16="http://schemas.microsoft.com/office/drawing/2014/main" id="{9A0B5174-7FFF-419D-873E-137F2186DE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81" name="Shape 3">
          <a:extLst>
            <a:ext uri="{FF2B5EF4-FFF2-40B4-BE49-F238E27FC236}">
              <a16:creationId xmlns:a16="http://schemas.microsoft.com/office/drawing/2014/main" id="{4E4440D7-9E06-4153-B949-FC2A8C36AB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82" name="Shape 3">
          <a:extLst>
            <a:ext uri="{FF2B5EF4-FFF2-40B4-BE49-F238E27FC236}">
              <a16:creationId xmlns:a16="http://schemas.microsoft.com/office/drawing/2014/main" id="{9682885C-70E4-4B2D-BA28-B6D67C46D7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83" name="Shape 3">
          <a:extLst>
            <a:ext uri="{FF2B5EF4-FFF2-40B4-BE49-F238E27FC236}">
              <a16:creationId xmlns:a16="http://schemas.microsoft.com/office/drawing/2014/main" id="{FB1E901E-0F74-4739-BA93-A46D653C42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84" name="Shape 3">
          <a:extLst>
            <a:ext uri="{FF2B5EF4-FFF2-40B4-BE49-F238E27FC236}">
              <a16:creationId xmlns:a16="http://schemas.microsoft.com/office/drawing/2014/main" id="{5EE6E6B8-295A-437F-8283-3D61445E3F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85" name="Shape 3">
          <a:extLst>
            <a:ext uri="{FF2B5EF4-FFF2-40B4-BE49-F238E27FC236}">
              <a16:creationId xmlns:a16="http://schemas.microsoft.com/office/drawing/2014/main" id="{DAA57C2F-79C1-494D-9D63-9361E24AF5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86" name="Shape 3">
          <a:extLst>
            <a:ext uri="{FF2B5EF4-FFF2-40B4-BE49-F238E27FC236}">
              <a16:creationId xmlns:a16="http://schemas.microsoft.com/office/drawing/2014/main" id="{423D768C-C076-4D5F-80CA-C75938EB32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87" name="Shape 3">
          <a:extLst>
            <a:ext uri="{FF2B5EF4-FFF2-40B4-BE49-F238E27FC236}">
              <a16:creationId xmlns:a16="http://schemas.microsoft.com/office/drawing/2014/main" id="{EC7CF4B5-7975-444A-9D58-753CD68E3A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88" name="Shape 3">
          <a:extLst>
            <a:ext uri="{FF2B5EF4-FFF2-40B4-BE49-F238E27FC236}">
              <a16:creationId xmlns:a16="http://schemas.microsoft.com/office/drawing/2014/main" id="{9BE4B83A-B805-4550-8F39-6273C6862C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89" name="Shape 3">
          <a:extLst>
            <a:ext uri="{FF2B5EF4-FFF2-40B4-BE49-F238E27FC236}">
              <a16:creationId xmlns:a16="http://schemas.microsoft.com/office/drawing/2014/main" id="{D40A2A5D-AE69-4999-B2B3-B471D80122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90" name="Shape 3">
          <a:extLst>
            <a:ext uri="{FF2B5EF4-FFF2-40B4-BE49-F238E27FC236}">
              <a16:creationId xmlns:a16="http://schemas.microsoft.com/office/drawing/2014/main" id="{59456205-B8F2-4630-9A6E-171104E64A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91" name="Shape 3">
          <a:extLst>
            <a:ext uri="{FF2B5EF4-FFF2-40B4-BE49-F238E27FC236}">
              <a16:creationId xmlns:a16="http://schemas.microsoft.com/office/drawing/2014/main" id="{2C27CE34-AF56-4B40-A454-746A3B6D6A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92" name="Shape 3">
          <a:extLst>
            <a:ext uri="{FF2B5EF4-FFF2-40B4-BE49-F238E27FC236}">
              <a16:creationId xmlns:a16="http://schemas.microsoft.com/office/drawing/2014/main" id="{4F4B437D-CE72-4B67-8466-9771CDD6DA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93" name="Shape 3">
          <a:extLst>
            <a:ext uri="{FF2B5EF4-FFF2-40B4-BE49-F238E27FC236}">
              <a16:creationId xmlns:a16="http://schemas.microsoft.com/office/drawing/2014/main" id="{79F4E826-4E42-4430-B7EE-C8DCBE7755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94" name="Shape 3">
          <a:extLst>
            <a:ext uri="{FF2B5EF4-FFF2-40B4-BE49-F238E27FC236}">
              <a16:creationId xmlns:a16="http://schemas.microsoft.com/office/drawing/2014/main" id="{4485BC19-DF0F-4E63-A796-7F8E97EC72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95" name="Shape 3">
          <a:extLst>
            <a:ext uri="{FF2B5EF4-FFF2-40B4-BE49-F238E27FC236}">
              <a16:creationId xmlns:a16="http://schemas.microsoft.com/office/drawing/2014/main" id="{D28260AE-0B30-41AE-8A73-43FBF21E33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96" name="Shape 3">
          <a:extLst>
            <a:ext uri="{FF2B5EF4-FFF2-40B4-BE49-F238E27FC236}">
              <a16:creationId xmlns:a16="http://schemas.microsoft.com/office/drawing/2014/main" id="{9DA7EE24-0CFC-4744-BA50-0200D07E28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97" name="Shape 3">
          <a:extLst>
            <a:ext uri="{FF2B5EF4-FFF2-40B4-BE49-F238E27FC236}">
              <a16:creationId xmlns:a16="http://schemas.microsoft.com/office/drawing/2014/main" id="{7CA041BA-A328-4434-B13D-AC98432DFA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98" name="Shape 3">
          <a:extLst>
            <a:ext uri="{FF2B5EF4-FFF2-40B4-BE49-F238E27FC236}">
              <a16:creationId xmlns:a16="http://schemas.microsoft.com/office/drawing/2014/main" id="{8A6E50A5-31CB-45AB-889D-33A2EC9F43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399" name="Shape 3">
          <a:extLst>
            <a:ext uri="{FF2B5EF4-FFF2-40B4-BE49-F238E27FC236}">
              <a16:creationId xmlns:a16="http://schemas.microsoft.com/office/drawing/2014/main" id="{B7110426-62AE-4A0E-BB18-CCB60F7F9F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00" name="Shape 3">
          <a:extLst>
            <a:ext uri="{FF2B5EF4-FFF2-40B4-BE49-F238E27FC236}">
              <a16:creationId xmlns:a16="http://schemas.microsoft.com/office/drawing/2014/main" id="{D5F0706C-A9A1-480C-A9EE-1EE5E47C9F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01" name="Shape 3">
          <a:extLst>
            <a:ext uri="{FF2B5EF4-FFF2-40B4-BE49-F238E27FC236}">
              <a16:creationId xmlns:a16="http://schemas.microsoft.com/office/drawing/2014/main" id="{27234BC2-5CA2-4DA1-BA5F-AD677DDE4F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02" name="Shape 3">
          <a:extLst>
            <a:ext uri="{FF2B5EF4-FFF2-40B4-BE49-F238E27FC236}">
              <a16:creationId xmlns:a16="http://schemas.microsoft.com/office/drawing/2014/main" id="{26310F73-CD5B-4680-9161-ACF06075096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03" name="Shape 3">
          <a:extLst>
            <a:ext uri="{FF2B5EF4-FFF2-40B4-BE49-F238E27FC236}">
              <a16:creationId xmlns:a16="http://schemas.microsoft.com/office/drawing/2014/main" id="{2A6FCE77-A337-4BFF-835D-820E3B0216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04" name="Shape 3">
          <a:extLst>
            <a:ext uri="{FF2B5EF4-FFF2-40B4-BE49-F238E27FC236}">
              <a16:creationId xmlns:a16="http://schemas.microsoft.com/office/drawing/2014/main" id="{7E62E91E-891C-4FB8-8D43-A99F8FDED7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05" name="Shape 3">
          <a:extLst>
            <a:ext uri="{FF2B5EF4-FFF2-40B4-BE49-F238E27FC236}">
              <a16:creationId xmlns:a16="http://schemas.microsoft.com/office/drawing/2014/main" id="{58C19DE2-1298-4113-A163-6EB2257071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06" name="Shape 3">
          <a:extLst>
            <a:ext uri="{FF2B5EF4-FFF2-40B4-BE49-F238E27FC236}">
              <a16:creationId xmlns:a16="http://schemas.microsoft.com/office/drawing/2014/main" id="{0DA97806-B4B0-40A6-BC1B-AFE4D8DAF8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07" name="Shape 3">
          <a:extLst>
            <a:ext uri="{FF2B5EF4-FFF2-40B4-BE49-F238E27FC236}">
              <a16:creationId xmlns:a16="http://schemas.microsoft.com/office/drawing/2014/main" id="{6D3D08F9-5BDB-4F70-A589-FB60083D62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08" name="Shape 3">
          <a:extLst>
            <a:ext uri="{FF2B5EF4-FFF2-40B4-BE49-F238E27FC236}">
              <a16:creationId xmlns:a16="http://schemas.microsoft.com/office/drawing/2014/main" id="{C018A1B6-BA20-40B3-92E1-8C511E41A4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09" name="Shape 3">
          <a:extLst>
            <a:ext uri="{FF2B5EF4-FFF2-40B4-BE49-F238E27FC236}">
              <a16:creationId xmlns:a16="http://schemas.microsoft.com/office/drawing/2014/main" id="{5B5BED82-AC34-47F3-999C-6CA2940C47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10" name="Shape 3">
          <a:extLst>
            <a:ext uri="{FF2B5EF4-FFF2-40B4-BE49-F238E27FC236}">
              <a16:creationId xmlns:a16="http://schemas.microsoft.com/office/drawing/2014/main" id="{0E725328-4182-45CD-9C04-FDEA27ADBB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11" name="Shape 3">
          <a:extLst>
            <a:ext uri="{FF2B5EF4-FFF2-40B4-BE49-F238E27FC236}">
              <a16:creationId xmlns:a16="http://schemas.microsoft.com/office/drawing/2014/main" id="{A12D8565-04FF-48C2-ABB8-90337EB219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12" name="Shape 3">
          <a:extLst>
            <a:ext uri="{FF2B5EF4-FFF2-40B4-BE49-F238E27FC236}">
              <a16:creationId xmlns:a16="http://schemas.microsoft.com/office/drawing/2014/main" id="{11A6839E-C707-494D-9480-EEB4E0DAF9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13" name="Shape 3">
          <a:extLst>
            <a:ext uri="{FF2B5EF4-FFF2-40B4-BE49-F238E27FC236}">
              <a16:creationId xmlns:a16="http://schemas.microsoft.com/office/drawing/2014/main" id="{B067E478-9D6F-4A2D-8F6D-CD0E7D54B9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14" name="Shape 3">
          <a:extLst>
            <a:ext uri="{FF2B5EF4-FFF2-40B4-BE49-F238E27FC236}">
              <a16:creationId xmlns:a16="http://schemas.microsoft.com/office/drawing/2014/main" id="{503AD00D-E3F9-4331-AC90-62195A762C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15" name="Shape 3">
          <a:extLst>
            <a:ext uri="{FF2B5EF4-FFF2-40B4-BE49-F238E27FC236}">
              <a16:creationId xmlns:a16="http://schemas.microsoft.com/office/drawing/2014/main" id="{236DA0F2-D81E-427E-99B9-1E7BE8B0A2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16" name="Shape 3">
          <a:extLst>
            <a:ext uri="{FF2B5EF4-FFF2-40B4-BE49-F238E27FC236}">
              <a16:creationId xmlns:a16="http://schemas.microsoft.com/office/drawing/2014/main" id="{76A1F08E-B1AB-4134-829D-AE4D22684F3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17" name="Shape 3">
          <a:extLst>
            <a:ext uri="{FF2B5EF4-FFF2-40B4-BE49-F238E27FC236}">
              <a16:creationId xmlns:a16="http://schemas.microsoft.com/office/drawing/2014/main" id="{ED1CDE4A-5511-45BF-A4C1-1E149CA7D2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18" name="Shape 3">
          <a:extLst>
            <a:ext uri="{FF2B5EF4-FFF2-40B4-BE49-F238E27FC236}">
              <a16:creationId xmlns:a16="http://schemas.microsoft.com/office/drawing/2014/main" id="{C20845EF-1157-4770-B9D3-DD11145872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19" name="Shape 3">
          <a:extLst>
            <a:ext uri="{FF2B5EF4-FFF2-40B4-BE49-F238E27FC236}">
              <a16:creationId xmlns:a16="http://schemas.microsoft.com/office/drawing/2014/main" id="{C1BC6453-C3EB-4B18-B283-BD237CFEE9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20" name="Shape 3">
          <a:extLst>
            <a:ext uri="{FF2B5EF4-FFF2-40B4-BE49-F238E27FC236}">
              <a16:creationId xmlns:a16="http://schemas.microsoft.com/office/drawing/2014/main" id="{865002DE-96C4-4C82-8AEB-7A2889C716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21" name="Shape 3">
          <a:extLst>
            <a:ext uri="{FF2B5EF4-FFF2-40B4-BE49-F238E27FC236}">
              <a16:creationId xmlns:a16="http://schemas.microsoft.com/office/drawing/2014/main" id="{755B133A-1227-49C4-8B04-00E7D020E2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22" name="Shape 3">
          <a:extLst>
            <a:ext uri="{FF2B5EF4-FFF2-40B4-BE49-F238E27FC236}">
              <a16:creationId xmlns:a16="http://schemas.microsoft.com/office/drawing/2014/main" id="{AFCFE7B1-330E-4A4F-AACC-B2674C6A87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23" name="Shape 3">
          <a:extLst>
            <a:ext uri="{FF2B5EF4-FFF2-40B4-BE49-F238E27FC236}">
              <a16:creationId xmlns:a16="http://schemas.microsoft.com/office/drawing/2014/main" id="{D992BB34-B063-4462-BE0B-49A5B25C16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24" name="Shape 3">
          <a:extLst>
            <a:ext uri="{FF2B5EF4-FFF2-40B4-BE49-F238E27FC236}">
              <a16:creationId xmlns:a16="http://schemas.microsoft.com/office/drawing/2014/main" id="{5A51C5E2-535D-4F94-A82F-F0E51664C3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25" name="Shape 3">
          <a:extLst>
            <a:ext uri="{FF2B5EF4-FFF2-40B4-BE49-F238E27FC236}">
              <a16:creationId xmlns:a16="http://schemas.microsoft.com/office/drawing/2014/main" id="{AEB7CB46-FBC4-4173-B929-BBFA052FD93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26" name="Shape 3">
          <a:extLst>
            <a:ext uri="{FF2B5EF4-FFF2-40B4-BE49-F238E27FC236}">
              <a16:creationId xmlns:a16="http://schemas.microsoft.com/office/drawing/2014/main" id="{3061641F-D7B9-4547-9E74-C455933BFB3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27" name="Shape 3">
          <a:extLst>
            <a:ext uri="{FF2B5EF4-FFF2-40B4-BE49-F238E27FC236}">
              <a16:creationId xmlns:a16="http://schemas.microsoft.com/office/drawing/2014/main" id="{EDFDFB14-C2EA-496A-87CB-3FC22BC4164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28" name="Shape 3">
          <a:extLst>
            <a:ext uri="{FF2B5EF4-FFF2-40B4-BE49-F238E27FC236}">
              <a16:creationId xmlns:a16="http://schemas.microsoft.com/office/drawing/2014/main" id="{86DE549E-5F3F-473D-ADEF-3BB6F449535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29" name="Shape 3">
          <a:extLst>
            <a:ext uri="{FF2B5EF4-FFF2-40B4-BE49-F238E27FC236}">
              <a16:creationId xmlns:a16="http://schemas.microsoft.com/office/drawing/2014/main" id="{F2C1E1E7-4BA7-4992-B75C-7D3CD87A2C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30" name="Shape 3">
          <a:extLst>
            <a:ext uri="{FF2B5EF4-FFF2-40B4-BE49-F238E27FC236}">
              <a16:creationId xmlns:a16="http://schemas.microsoft.com/office/drawing/2014/main" id="{B12FBF94-94ED-4A79-AA92-FBD7B8F3A0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31" name="Shape 3">
          <a:extLst>
            <a:ext uri="{FF2B5EF4-FFF2-40B4-BE49-F238E27FC236}">
              <a16:creationId xmlns:a16="http://schemas.microsoft.com/office/drawing/2014/main" id="{A96848FD-5D12-4C03-95B1-EBBFF39DDD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32" name="Shape 3">
          <a:extLst>
            <a:ext uri="{FF2B5EF4-FFF2-40B4-BE49-F238E27FC236}">
              <a16:creationId xmlns:a16="http://schemas.microsoft.com/office/drawing/2014/main" id="{748A5989-3717-4FB3-9409-5442AB51B1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33" name="Shape 3">
          <a:extLst>
            <a:ext uri="{FF2B5EF4-FFF2-40B4-BE49-F238E27FC236}">
              <a16:creationId xmlns:a16="http://schemas.microsoft.com/office/drawing/2014/main" id="{7926AA49-EF85-4C93-85CA-5035F51093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34" name="Shape 3">
          <a:extLst>
            <a:ext uri="{FF2B5EF4-FFF2-40B4-BE49-F238E27FC236}">
              <a16:creationId xmlns:a16="http://schemas.microsoft.com/office/drawing/2014/main" id="{99121F13-8EBE-4005-9586-5D4E043D4D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35" name="Shape 3">
          <a:extLst>
            <a:ext uri="{FF2B5EF4-FFF2-40B4-BE49-F238E27FC236}">
              <a16:creationId xmlns:a16="http://schemas.microsoft.com/office/drawing/2014/main" id="{53286906-C118-4CC6-834E-5195B44528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36" name="Shape 3">
          <a:extLst>
            <a:ext uri="{FF2B5EF4-FFF2-40B4-BE49-F238E27FC236}">
              <a16:creationId xmlns:a16="http://schemas.microsoft.com/office/drawing/2014/main" id="{F37D6EEF-6093-46FC-8DA8-711EF401F5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37" name="Shape 3">
          <a:extLst>
            <a:ext uri="{FF2B5EF4-FFF2-40B4-BE49-F238E27FC236}">
              <a16:creationId xmlns:a16="http://schemas.microsoft.com/office/drawing/2014/main" id="{74711FA6-8C95-445E-8DF3-4BBD511838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38" name="Shape 3">
          <a:extLst>
            <a:ext uri="{FF2B5EF4-FFF2-40B4-BE49-F238E27FC236}">
              <a16:creationId xmlns:a16="http://schemas.microsoft.com/office/drawing/2014/main" id="{2FE68654-8E0C-4271-84EE-1BACDC90F2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39" name="Shape 3">
          <a:extLst>
            <a:ext uri="{FF2B5EF4-FFF2-40B4-BE49-F238E27FC236}">
              <a16:creationId xmlns:a16="http://schemas.microsoft.com/office/drawing/2014/main" id="{56F13080-6B5F-4376-AF69-D1F0E905F5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40" name="Shape 3">
          <a:extLst>
            <a:ext uri="{FF2B5EF4-FFF2-40B4-BE49-F238E27FC236}">
              <a16:creationId xmlns:a16="http://schemas.microsoft.com/office/drawing/2014/main" id="{02675F4F-A238-45B5-B98D-4BF64F01A7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41" name="Shape 3">
          <a:extLst>
            <a:ext uri="{FF2B5EF4-FFF2-40B4-BE49-F238E27FC236}">
              <a16:creationId xmlns:a16="http://schemas.microsoft.com/office/drawing/2014/main" id="{AD6C7475-098C-4D23-941B-2AF31D6738C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42" name="Shape 3">
          <a:extLst>
            <a:ext uri="{FF2B5EF4-FFF2-40B4-BE49-F238E27FC236}">
              <a16:creationId xmlns:a16="http://schemas.microsoft.com/office/drawing/2014/main" id="{E9726EEE-D4F3-4F94-BB2F-0C934379FF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43" name="Shape 3">
          <a:extLst>
            <a:ext uri="{FF2B5EF4-FFF2-40B4-BE49-F238E27FC236}">
              <a16:creationId xmlns:a16="http://schemas.microsoft.com/office/drawing/2014/main" id="{312E2988-6E52-4C32-8217-588B3DC466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44" name="Shape 3">
          <a:extLst>
            <a:ext uri="{FF2B5EF4-FFF2-40B4-BE49-F238E27FC236}">
              <a16:creationId xmlns:a16="http://schemas.microsoft.com/office/drawing/2014/main" id="{9F71C520-E458-4163-BD4F-DDDCE55D9D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45" name="Shape 3">
          <a:extLst>
            <a:ext uri="{FF2B5EF4-FFF2-40B4-BE49-F238E27FC236}">
              <a16:creationId xmlns:a16="http://schemas.microsoft.com/office/drawing/2014/main" id="{158673B2-5ED4-42F4-949A-B431827286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46" name="Shape 3">
          <a:extLst>
            <a:ext uri="{FF2B5EF4-FFF2-40B4-BE49-F238E27FC236}">
              <a16:creationId xmlns:a16="http://schemas.microsoft.com/office/drawing/2014/main" id="{B8C04AFF-3527-437A-90AA-227CB332F3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47" name="Shape 3">
          <a:extLst>
            <a:ext uri="{FF2B5EF4-FFF2-40B4-BE49-F238E27FC236}">
              <a16:creationId xmlns:a16="http://schemas.microsoft.com/office/drawing/2014/main" id="{FE01B066-8989-40B4-810F-6B256EF7A1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48" name="Shape 3">
          <a:extLst>
            <a:ext uri="{FF2B5EF4-FFF2-40B4-BE49-F238E27FC236}">
              <a16:creationId xmlns:a16="http://schemas.microsoft.com/office/drawing/2014/main" id="{4861CCCD-6470-4C89-B298-E622DC9124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49" name="Shape 3">
          <a:extLst>
            <a:ext uri="{FF2B5EF4-FFF2-40B4-BE49-F238E27FC236}">
              <a16:creationId xmlns:a16="http://schemas.microsoft.com/office/drawing/2014/main" id="{08F40956-DE43-40CA-A2C8-940AF041B3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50" name="Shape 3">
          <a:extLst>
            <a:ext uri="{FF2B5EF4-FFF2-40B4-BE49-F238E27FC236}">
              <a16:creationId xmlns:a16="http://schemas.microsoft.com/office/drawing/2014/main" id="{6373D456-1CF7-4A92-9F6F-FCAD3516D5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51" name="Shape 3">
          <a:extLst>
            <a:ext uri="{FF2B5EF4-FFF2-40B4-BE49-F238E27FC236}">
              <a16:creationId xmlns:a16="http://schemas.microsoft.com/office/drawing/2014/main" id="{A6C20640-B575-47C2-85B1-A299501A55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52" name="Shape 3">
          <a:extLst>
            <a:ext uri="{FF2B5EF4-FFF2-40B4-BE49-F238E27FC236}">
              <a16:creationId xmlns:a16="http://schemas.microsoft.com/office/drawing/2014/main" id="{934A8DCA-E669-49D0-9582-6C222239A9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106</xdr:row>
      <xdr:rowOff>0</xdr:rowOff>
    </xdr:from>
    <xdr:ext cx="47625" cy="285750"/>
    <xdr:sp macro="" textlink="">
      <xdr:nvSpPr>
        <xdr:cNvPr id="6453" name="Shape 3">
          <a:extLst>
            <a:ext uri="{FF2B5EF4-FFF2-40B4-BE49-F238E27FC236}">
              <a16:creationId xmlns:a16="http://schemas.microsoft.com/office/drawing/2014/main" id="{47AA924A-4909-45E6-BAFC-566F36C2A9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106</xdr:row>
      <xdr:rowOff>0</xdr:rowOff>
    </xdr:from>
    <xdr:ext cx="47625" cy="285750"/>
    <xdr:sp macro="" textlink="">
      <xdr:nvSpPr>
        <xdr:cNvPr id="6454" name="Shape 3">
          <a:extLst>
            <a:ext uri="{FF2B5EF4-FFF2-40B4-BE49-F238E27FC236}">
              <a16:creationId xmlns:a16="http://schemas.microsoft.com/office/drawing/2014/main" id="{E7A86FF5-4EB2-4541-B8BC-87A4ECE42810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106</xdr:row>
      <xdr:rowOff>0</xdr:rowOff>
    </xdr:from>
    <xdr:ext cx="47625" cy="285750"/>
    <xdr:sp macro="" textlink="">
      <xdr:nvSpPr>
        <xdr:cNvPr id="6455" name="Shape 3">
          <a:extLst>
            <a:ext uri="{FF2B5EF4-FFF2-40B4-BE49-F238E27FC236}">
              <a16:creationId xmlns:a16="http://schemas.microsoft.com/office/drawing/2014/main" id="{7EA0991F-02A3-44E1-A940-B01E8FB3567E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56" name="Shape 3">
          <a:extLst>
            <a:ext uri="{FF2B5EF4-FFF2-40B4-BE49-F238E27FC236}">
              <a16:creationId xmlns:a16="http://schemas.microsoft.com/office/drawing/2014/main" id="{553B83C2-1222-47E2-A9B1-90C76C9B133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57" name="Shape 3">
          <a:extLst>
            <a:ext uri="{FF2B5EF4-FFF2-40B4-BE49-F238E27FC236}">
              <a16:creationId xmlns:a16="http://schemas.microsoft.com/office/drawing/2014/main" id="{6A06E8DA-506A-4606-99D1-831689E88BA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58" name="Shape 3">
          <a:extLst>
            <a:ext uri="{FF2B5EF4-FFF2-40B4-BE49-F238E27FC236}">
              <a16:creationId xmlns:a16="http://schemas.microsoft.com/office/drawing/2014/main" id="{B1104CDC-23DE-45CC-B1F1-F2890553F77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59" name="Shape 3">
          <a:extLst>
            <a:ext uri="{FF2B5EF4-FFF2-40B4-BE49-F238E27FC236}">
              <a16:creationId xmlns:a16="http://schemas.microsoft.com/office/drawing/2014/main" id="{751ECC14-E1C1-433F-8879-17FB75B4295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60" name="Shape 3">
          <a:extLst>
            <a:ext uri="{FF2B5EF4-FFF2-40B4-BE49-F238E27FC236}">
              <a16:creationId xmlns:a16="http://schemas.microsoft.com/office/drawing/2014/main" id="{6BBC67CA-4A54-4543-8A05-B54A4679574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61" name="Shape 3">
          <a:extLst>
            <a:ext uri="{FF2B5EF4-FFF2-40B4-BE49-F238E27FC236}">
              <a16:creationId xmlns:a16="http://schemas.microsoft.com/office/drawing/2014/main" id="{A02C5113-3E6B-4CA8-9881-BE411AC3A48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62" name="Shape 3">
          <a:extLst>
            <a:ext uri="{FF2B5EF4-FFF2-40B4-BE49-F238E27FC236}">
              <a16:creationId xmlns:a16="http://schemas.microsoft.com/office/drawing/2014/main" id="{EC965B08-B6BA-41D3-98F0-EE98F805FCC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63" name="Shape 3">
          <a:extLst>
            <a:ext uri="{FF2B5EF4-FFF2-40B4-BE49-F238E27FC236}">
              <a16:creationId xmlns:a16="http://schemas.microsoft.com/office/drawing/2014/main" id="{39B20F10-7047-4C78-A764-BF990434AF5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64" name="Shape 3">
          <a:extLst>
            <a:ext uri="{FF2B5EF4-FFF2-40B4-BE49-F238E27FC236}">
              <a16:creationId xmlns:a16="http://schemas.microsoft.com/office/drawing/2014/main" id="{63D3DC1D-AFFA-4C11-9848-EB5C5BDEC00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65" name="Shape 3">
          <a:extLst>
            <a:ext uri="{FF2B5EF4-FFF2-40B4-BE49-F238E27FC236}">
              <a16:creationId xmlns:a16="http://schemas.microsoft.com/office/drawing/2014/main" id="{41A76C9E-7842-46A8-A320-EA7D1C3E21E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66" name="Shape 3">
          <a:extLst>
            <a:ext uri="{FF2B5EF4-FFF2-40B4-BE49-F238E27FC236}">
              <a16:creationId xmlns:a16="http://schemas.microsoft.com/office/drawing/2014/main" id="{F19F63DE-D1DE-4C70-A9DD-CD2AB3A8F4C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67" name="Shape 3">
          <a:extLst>
            <a:ext uri="{FF2B5EF4-FFF2-40B4-BE49-F238E27FC236}">
              <a16:creationId xmlns:a16="http://schemas.microsoft.com/office/drawing/2014/main" id="{FEE67B42-EE53-454F-BC82-4880B144CF6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68" name="Shape 3">
          <a:extLst>
            <a:ext uri="{FF2B5EF4-FFF2-40B4-BE49-F238E27FC236}">
              <a16:creationId xmlns:a16="http://schemas.microsoft.com/office/drawing/2014/main" id="{8C229EA5-45ED-4538-B7A6-DF6CFFB84BB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69" name="Shape 3">
          <a:extLst>
            <a:ext uri="{FF2B5EF4-FFF2-40B4-BE49-F238E27FC236}">
              <a16:creationId xmlns:a16="http://schemas.microsoft.com/office/drawing/2014/main" id="{074ABEF2-66B4-49AE-9930-B3F4A75F2A2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70" name="Shape 3">
          <a:extLst>
            <a:ext uri="{FF2B5EF4-FFF2-40B4-BE49-F238E27FC236}">
              <a16:creationId xmlns:a16="http://schemas.microsoft.com/office/drawing/2014/main" id="{D270DED2-DB0B-41A6-98BC-46AFCF88708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71" name="Shape 3">
          <a:extLst>
            <a:ext uri="{FF2B5EF4-FFF2-40B4-BE49-F238E27FC236}">
              <a16:creationId xmlns:a16="http://schemas.microsoft.com/office/drawing/2014/main" id="{136D76FD-38A0-42AF-91A2-E79CFD10B99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72" name="Shape 3">
          <a:extLst>
            <a:ext uri="{FF2B5EF4-FFF2-40B4-BE49-F238E27FC236}">
              <a16:creationId xmlns:a16="http://schemas.microsoft.com/office/drawing/2014/main" id="{F5E08040-71D8-4A1A-832D-6D21FBD9BF5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73" name="Shape 3">
          <a:extLst>
            <a:ext uri="{FF2B5EF4-FFF2-40B4-BE49-F238E27FC236}">
              <a16:creationId xmlns:a16="http://schemas.microsoft.com/office/drawing/2014/main" id="{8AC6EBED-996F-4D0B-81F6-6F0992C8B98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74" name="Shape 3">
          <a:extLst>
            <a:ext uri="{FF2B5EF4-FFF2-40B4-BE49-F238E27FC236}">
              <a16:creationId xmlns:a16="http://schemas.microsoft.com/office/drawing/2014/main" id="{D7E3E016-9AC0-47F0-A97F-CA252B54484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75" name="Shape 3">
          <a:extLst>
            <a:ext uri="{FF2B5EF4-FFF2-40B4-BE49-F238E27FC236}">
              <a16:creationId xmlns:a16="http://schemas.microsoft.com/office/drawing/2014/main" id="{369CDAB8-93E0-44FC-BB13-DD5362F3144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76" name="Shape 3">
          <a:extLst>
            <a:ext uri="{FF2B5EF4-FFF2-40B4-BE49-F238E27FC236}">
              <a16:creationId xmlns:a16="http://schemas.microsoft.com/office/drawing/2014/main" id="{555D47E4-6F2D-49DD-A83E-5B91485A31D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77" name="Shape 3">
          <a:extLst>
            <a:ext uri="{FF2B5EF4-FFF2-40B4-BE49-F238E27FC236}">
              <a16:creationId xmlns:a16="http://schemas.microsoft.com/office/drawing/2014/main" id="{AE484F27-BD3D-48B8-8EEE-A6335B99EFE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78" name="Shape 3">
          <a:extLst>
            <a:ext uri="{FF2B5EF4-FFF2-40B4-BE49-F238E27FC236}">
              <a16:creationId xmlns:a16="http://schemas.microsoft.com/office/drawing/2014/main" id="{44F15BF3-CF9E-4D6B-B160-28FB537DE39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79" name="Shape 3">
          <a:extLst>
            <a:ext uri="{FF2B5EF4-FFF2-40B4-BE49-F238E27FC236}">
              <a16:creationId xmlns:a16="http://schemas.microsoft.com/office/drawing/2014/main" id="{156E223C-8092-47B4-94B7-F10D4F3343E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80" name="Shape 3">
          <a:extLst>
            <a:ext uri="{FF2B5EF4-FFF2-40B4-BE49-F238E27FC236}">
              <a16:creationId xmlns:a16="http://schemas.microsoft.com/office/drawing/2014/main" id="{EC6562DD-C004-499F-ADFE-D8454B6760F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81" name="Shape 3">
          <a:extLst>
            <a:ext uri="{FF2B5EF4-FFF2-40B4-BE49-F238E27FC236}">
              <a16:creationId xmlns:a16="http://schemas.microsoft.com/office/drawing/2014/main" id="{3371ABBA-C358-4FD5-B1A6-F7705357A16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82" name="Shape 3">
          <a:extLst>
            <a:ext uri="{FF2B5EF4-FFF2-40B4-BE49-F238E27FC236}">
              <a16:creationId xmlns:a16="http://schemas.microsoft.com/office/drawing/2014/main" id="{020F126C-64F0-4847-93AD-E34E2C1846B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83" name="Shape 3">
          <a:extLst>
            <a:ext uri="{FF2B5EF4-FFF2-40B4-BE49-F238E27FC236}">
              <a16:creationId xmlns:a16="http://schemas.microsoft.com/office/drawing/2014/main" id="{98C292EC-3C8E-4F3E-83C2-12F0320AA31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84" name="Shape 3">
          <a:extLst>
            <a:ext uri="{FF2B5EF4-FFF2-40B4-BE49-F238E27FC236}">
              <a16:creationId xmlns:a16="http://schemas.microsoft.com/office/drawing/2014/main" id="{C4E0E844-2E4B-4C7E-B4C2-FEB7D917D43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85" name="Shape 3">
          <a:extLst>
            <a:ext uri="{FF2B5EF4-FFF2-40B4-BE49-F238E27FC236}">
              <a16:creationId xmlns:a16="http://schemas.microsoft.com/office/drawing/2014/main" id="{D9024D32-B730-47CF-9585-C8215219BB2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86" name="Shape 3">
          <a:extLst>
            <a:ext uri="{FF2B5EF4-FFF2-40B4-BE49-F238E27FC236}">
              <a16:creationId xmlns:a16="http://schemas.microsoft.com/office/drawing/2014/main" id="{87785DCF-7C19-4C8D-B40D-43D39C2802E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87" name="Shape 3">
          <a:extLst>
            <a:ext uri="{FF2B5EF4-FFF2-40B4-BE49-F238E27FC236}">
              <a16:creationId xmlns:a16="http://schemas.microsoft.com/office/drawing/2014/main" id="{FA2C265A-72F5-4A6D-AC58-ECFFBD88C38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88" name="Shape 3">
          <a:extLst>
            <a:ext uri="{FF2B5EF4-FFF2-40B4-BE49-F238E27FC236}">
              <a16:creationId xmlns:a16="http://schemas.microsoft.com/office/drawing/2014/main" id="{5B3D4116-74CA-48C2-B8A8-3DB88E65FCD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89" name="Shape 3">
          <a:extLst>
            <a:ext uri="{FF2B5EF4-FFF2-40B4-BE49-F238E27FC236}">
              <a16:creationId xmlns:a16="http://schemas.microsoft.com/office/drawing/2014/main" id="{2D255306-5155-49B8-9C38-D7A94333710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90" name="Shape 3">
          <a:extLst>
            <a:ext uri="{FF2B5EF4-FFF2-40B4-BE49-F238E27FC236}">
              <a16:creationId xmlns:a16="http://schemas.microsoft.com/office/drawing/2014/main" id="{57E17343-2E2C-47B0-BD7B-DED6A136C13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91" name="Shape 3">
          <a:extLst>
            <a:ext uri="{FF2B5EF4-FFF2-40B4-BE49-F238E27FC236}">
              <a16:creationId xmlns:a16="http://schemas.microsoft.com/office/drawing/2014/main" id="{D560AA16-BBB0-44A6-AA21-25F6AE2271C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92" name="Shape 3">
          <a:extLst>
            <a:ext uri="{FF2B5EF4-FFF2-40B4-BE49-F238E27FC236}">
              <a16:creationId xmlns:a16="http://schemas.microsoft.com/office/drawing/2014/main" id="{84682DE9-95CF-49A4-97AA-77E21257B19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93" name="Shape 3">
          <a:extLst>
            <a:ext uri="{FF2B5EF4-FFF2-40B4-BE49-F238E27FC236}">
              <a16:creationId xmlns:a16="http://schemas.microsoft.com/office/drawing/2014/main" id="{A939DC41-1AEB-4796-9BA5-83A90390240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94" name="Shape 3">
          <a:extLst>
            <a:ext uri="{FF2B5EF4-FFF2-40B4-BE49-F238E27FC236}">
              <a16:creationId xmlns:a16="http://schemas.microsoft.com/office/drawing/2014/main" id="{C653C990-4EDF-4A88-BD69-C07D06F8F92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95" name="Shape 3">
          <a:extLst>
            <a:ext uri="{FF2B5EF4-FFF2-40B4-BE49-F238E27FC236}">
              <a16:creationId xmlns:a16="http://schemas.microsoft.com/office/drawing/2014/main" id="{FECE016D-2860-4455-B2A9-3405B3C88CC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96" name="Shape 3">
          <a:extLst>
            <a:ext uri="{FF2B5EF4-FFF2-40B4-BE49-F238E27FC236}">
              <a16:creationId xmlns:a16="http://schemas.microsoft.com/office/drawing/2014/main" id="{D6E36886-C399-424D-BD70-E02CDCC9767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97" name="Shape 3">
          <a:extLst>
            <a:ext uri="{FF2B5EF4-FFF2-40B4-BE49-F238E27FC236}">
              <a16:creationId xmlns:a16="http://schemas.microsoft.com/office/drawing/2014/main" id="{854FBBB2-51BB-46F2-B4DD-7E66CA32454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98" name="Shape 3">
          <a:extLst>
            <a:ext uri="{FF2B5EF4-FFF2-40B4-BE49-F238E27FC236}">
              <a16:creationId xmlns:a16="http://schemas.microsoft.com/office/drawing/2014/main" id="{C48D70BF-0D34-492B-BA53-D8CE69A57FF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499" name="Shape 3">
          <a:extLst>
            <a:ext uri="{FF2B5EF4-FFF2-40B4-BE49-F238E27FC236}">
              <a16:creationId xmlns:a16="http://schemas.microsoft.com/office/drawing/2014/main" id="{AF01F56F-1EA5-4292-86BE-0F8C1C22F1A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00" name="Shape 3">
          <a:extLst>
            <a:ext uri="{FF2B5EF4-FFF2-40B4-BE49-F238E27FC236}">
              <a16:creationId xmlns:a16="http://schemas.microsoft.com/office/drawing/2014/main" id="{6C490B12-2015-4472-8DB0-C3D742FA12E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01" name="Shape 3">
          <a:extLst>
            <a:ext uri="{FF2B5EF4-FFF2-40B4-BE49-F238E27FC236}">
              <a16:creationId xmlns:a16="http://schemas.microsoft.com/office/drawing/2014/main" id="{618BCE3B-D60F-4D5D-A066-00FB1D51712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02" name="Shape 3">
          <a:extLst>
            <a:ext uri="{FF2B5EF4-FFF2-40B4-BE49-F238E27FC236}">
              <a16:creationId xmlns:a16="http://schemas.microsoft.com/office/drawing/2014/main" id="{A3B2FFC9-1D6D-464B-9EB9-9C8BF250F5A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03" name="Shape 3">
          <a:extLst>
            <a:ext uri="{FF2B5EF4-FFF2-40B4-BE49-F238E27FC236}">
              <a16:creationId xmlns:a16="http://schemas.microsoft.com/office/drawing/2014/main" id="{26F5EF63-C379-47F5-9704-04569579D11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04" name="Shape 3">
          <a:extLst>
            <a:ext uri="{FF2B5EF4-FFF2-40B4-BE49-F238E27FC236}">
              <a16:creationId xmlns:a16="http://schemas.microsoft.com/office/drawing/2014/main" id="{C61AD07D-C1F7-4BBE-909B-5FC5463599B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05" name="Shape 3">
          <a:extLst>
            <a:ext uri="{FF2B5EF4-FFF2-40B4-BE49-F238E27FC236}">
              <a16:creationId xmlns:a16="http://schemas.microsoft.com/office/drawing/2014/main" id="{BB4CAF2A-CC6E-4C0C-9B13-7B4C3BD2408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06" name="Shape 3">
          <a:extLst>
            <a:ext uri="{FF2B5EF4-FFF2-40B4-BE49-F238E27FC236}">
              <a16:creationId xmlns:a16="http://schemas.microsoft.com/office/drawing/2014/main" id="{1292A3B0-BBAE-4EAF-886D-7F1ACD6EB76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07" name="Shape 3">
          <a:extLst>
            <a:ext uri="{FF2B5EF4-FFF2-40B4-BE49-F238E27FC236}">
              <a16:creationId xmlns:a16="http://schemas.microsoft.com/office/drawing/2014/main" id="{1422B910-CDB0-421A-88FB-B9576814E20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08" name="Shape 3">
          <a:extLst>
            <a:ext uri="{FF2B5EF4-FFF2-40B4-BE49-F238E27FC236}">
              <a16:creationId xmlns:a16="http://schemas.microsoft.com/office/drawing/2014/main" id="{C3A73B29-9233-40C9-9997-09DCD37E866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09" name="Shape 3">
          <a:extLst>
            <a:ext uri="{FF2B5EF4-FFF2-40B4-BE49-F238E27FC236}">
              <a16:creationId xmlns:a16="http://schemas.microsoft.com/office/drawing/2014/main" id="{C3CE86BD-95F1-4B24-8D8D-680C37D0837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10" name="Shape 3">
          <a:extLst>
            <a:ext uri="{FF2B5EF4-FFF2-40B4-BE49-F238E27FC236}">
              <a16:creationId xmlns:a16="http://schemas.microsoft.com/office/drawing/2014/main" id="{18F31638-8E1D-41FC-A345-0E0D1D0ACC5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11" name="Shape 3">
          <a:extLst>
            <a:ext uri="{FF2B5EF4-FFF2-40B4-BE49-F238E27FC236}">
              <a16:creationId xmlns:a16="http://schemas.microsoft.com/office/drawing/2014/main" id="{442C0B8F-D082-4351-8D82-23D95F2D8F6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12" name="Shape 3">
          <a:extLst>
            <a:ext uri="{FF2B5EF4-FFF2-40B4-BE49-F238E27FC236}">
              <a16:creationId xmlns:a16="http://schemas.microsoft.com/office/drawing/2014/main" id="{73693873-59D6-4BF0-AD7F-16B757C4374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13" name="Shape 3">
          <a:extLst>
            <a:ext uri="{FF2B5EF4-FFF2-40B4-BE49-F238E27FC236}">
              <a16:creationId xmlns:a16="http://schemas.microsoft.com/office/drawing/2014/main" id="{5C7C52F7-B24B-4CE3-A8D3-CAA215EB0EC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14" name="Shape 3">
          <a:extLst>
            <a:ext uri="{FF2B5EF4-FFF2-40B4-BE49-F238E27FC236}">
              <a16:creationId xmlns:a16="http://schemas.microsoft.com/office/drawing/2014/main" id="{63247268-5616-4441-AE33-D473EFC92D6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15" name="Shape 3">
          <a:extLst>
            <a:ext uri="{FF2B5EF4-FFF2-40B4-BE49-F238E27FC236}">
              <a16:creationId xmlns:a16="http://schemas.microsoft.com/office/drawing/2014/main" id="{78106B0E-1A68-49D4-86A8-D42D6C48412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16" name="Shape 3">
          <a:extLst>
            <a:ext uri="{FF2B5EF4-FFF2-40B4-BE49-F238E27FC236}">
              <a16:creationId xmlns:a16="http://schemas.microsoft.com/office/drawing/2014/main" id="{35CCC9FD-D586-4086-97F6-9A2020966FE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17" name="Shape 3">
          <a:extLst>
            <a:ext uri="{FF2B5EF4-FFF2-40B4-BE49-F238E27FC236}">
              <a16:creationId xmlns:a16="http://schemas.microsoft.com/office/drawing/2014/main" id="{1630945E-06F1-4910-AD92-D40AB351CAF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18" name="Shape 3">
          <a:extLst>
            <a:ext uri="{FF2B5EF4-FFF2-40B4-BE49-F238E27FC236}">
              <a16:creationId xmlns:a16="http://schemas.microsoft.com/office/drawing/2014/main" id="{B7B35D80-FA2C-43BC-9490-31E38355EEC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19" name="Shape 3">
          <a:extLst>
            <a:ext uri="{FF2B5EF4-FFF2-40B4-BE49-F238E27FC236}">
              <a16:creationId xmlns:a16="http://schemas.microsoft.com/office/drawing/2014/main" id="{7B21AEC4-19CD-4A0F-8126-49142F48732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20" name="Shape 3">
          <a:extLst>
            <a:ext uri="{FF2B5EF4-FFF2-40B4-BE49-F238E27FC236}">
              <a16:creationId xmlns:a16="http://schemas.microsoft.com/office/drawing/2014/main" id="{B96A9951-1D90-4288-BDB6-05BEADC365D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21" name="Shape 3">
          <a:extLst>
            <a:ext uri="{FF2B5EF4-FFF2-40B4-BE49-F238E27FC236}">
              <a16:creationId xmlns:a16="http://schemas.microsoft.com/office/drawing/2014/main" id="{2723DA14-3998-4555-8E63-7738746AABE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22" name="Shape 3">
          <a:extLst>
            <a:ext uri="{FF2B5EF4-FFF2-40B4-BE49-F238E27FC236}">
              <a16:creationId xmlns:a16="http://schemas.microsoft.com/office/drawing/2014/main" id="{08AC473F-BE1A-4A9F-A5A3-06892DA13E7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23" name="Shape 3">
          <a:extLst>
            <a:ext uri="{FF2B5EF4-FFF2-40B4-BE49-F238E27FC236}">
              <a16:creationId xmlns:a16="http://schemas.microsoft.com/office/drawing/2014/main" id="{2918CED0-DEB5-4128-8564-657B2B9282A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24" name="Shape 3">
          <a:extLst>
            <a:ext uri="{FF2B5EF4-FFF2-40B4-BE49-F238E27FC236}">
              <a16:creationId xmlns:a16="http://schemas.microsoft.com/office/drawing/2014/main" id="{67B679DD-8FD4-469D-A5DF-D0B68AEC435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25" name="Shape 3">
          <a:extLst>
            <a:ext uri="{FF2B5EF4-FFF2-40B4-BE49-F238E27FC236}">
              <a16:creationId xmlns:a16="http://schemas.microsoft.com/office/drawing/2014/main" id="{5614A208-1FDC-4D5D-BE6C-2BDB7FE545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26" name="Shape 3">
          <a:extLst>
            <a:ext uri="{FF2B5EF4-FFF2-40B4-BE49-F238E27FC236}">
              <a16:creationId xmlns:a16="http://schemas.microsoft.com/office/drawing/2014/main" id="{BFB57B86-A602-47C1-8EF0-689FD7E5CE5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27" name="Shape 3">
          <a:extLst>
            <a:ext uri="{FF2B5EF4-FFF2-40B4-BE49-F238E27FC236}">
              <a16:creationId xmlns:a16="http://schemas.microsoft.com/office/drawing/2014/main" id="{EB2790AE-05E3-47DE-9263-10815C9C0BE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28" name="Shape 3">
          <a:extLst>
            <a:ext uri="{FF2B5EF4-FFF2-40B4-BE49-F238E27FC236}">
              <a16:creationId xmlns:a16="http://schemas.microsoft.com/office/drawing/2014/main" id="{10DD5CFF-6C10-47B6-9482-2322D910927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29" name="Shape 3">
          <a:extLst>
            <a:ext uri="{FF2B5EF4-FFF2-40B4-BE49-F238E27FC236}">
              <a16:creationId xmlns:a16="http://schemas.microsoft.com/office/drawing/2014/main" id="{ACBE5D2F-B841-46B0-961C-521617AA505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30" name="Shape 3">
          <a:extLst>
            <a:ext uri="{FF2B5EF4-FFF2-40B4-BE49-F238E27FC236}">
              <a16:creationId xmlns:a16="http://schemas.microsoft.com/office/drawing/2014/main" id="{71D2D5BA-5503-49DE-9406-8E035044453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31" name="Shape 3">
          <a:extLst>
            <a:ext uri="{FF2B5EF4-FFF2-40B4-BE49-F238E27FC236}">
              <a16:creationId xmlns:a16="http://schemas.microsoft.com/office/drawing/2014/main" id="{ADD57E5C-BF28-490F-8781-8B78C00F28E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32" name="Shape 3">
          <a:extLst>
            <a:ext uri="{FF2B5EF4-FFF2-40B4-BE49-F238E27FC236}">
              <a16:creationId xmlns:a16="http://schemas.microsoft.com/office/drawing/2014/main" id="{07B4E650-9154-4B7F-911C-D1030393A3F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33" name="Shape 3">
          <a:extLst>
            <a:ext uri="{FF2B5EF4-FFF2-40B4-BE49-F238E27FC236}">
              <a16:creationId xmlns:a16="http://schemas.microsoft.com/office/drawing/2014/main" id="{5E2B0949-DCE8-4651-8427-9C31FB56272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34" name="Shape 3">
          <a:extLst>
            <a:ext uri="{FF2B5EF4-FFF2-40B4-BE49-F238E27FC236}">
              <a16:creationId xmlns:a16="http://schemas.microsoft.com/office/drawing/2014/main" id="{B498BB4B-EA08-4B04-B339-8C4E083F381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35" name="Shape 3">
          <a:extLst>
            <a:ext uri="{FF2B5EF4-FFF2-40B4-BE49-F238E27FC236}">
              <a16:creationId xmlns:a16="http://schemas.microsoft.com/office/drawing/2014/main" id="{41BD644F-4468-4CB9-A448-8595CE2BB7A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36" name="Shape 3">
          <a:extLst>
            <a:ext uri="{FF2B5EF4-FFF2-40B4-BE49-F238E27FC236}">
              <a16:creationId xmlns:a16="http://schemas.microsoft.com/office/drawing/2014/main" id="{626BE5DE-3100-4669-812B-987D91EC708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37" name="Shape 3">
          <a:extLst>
            <a:ext uri="{FF2B5EF4-FFF2-40B4-BE49-F238E27FC236}">
              <a16:creationId xmlns:a16="http://schemas.microsoft.com/office/drawing/2014/main" id="{14A83E69-771E-4EF3-A4A3-AA1655A2851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38" name="Shape 3">
          <a:extLst>
            <a:ext uri="{FF2B5EF4-FFF2-40B4-BE49-F238E27FC236}">
              <a16:creationId xmlns:a16="http://schemas.microsoft.com/office/drawing/2014/main" id="{EF957F6F-5F4F-42ED-AC9B-2FFFBEAC110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39" name="Shape 3">
          <a:extLst>
            <a:ext uri="{FF2B5EF4-FFF2-40B4-BE49-F238E27FC236}">
              <a16:creationId xmlns:a16="http://schemas.microsoft.com/office/drawing/2014/main" id="{19DE1060-597D-443C-8F69-DBFABEFE0D5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40" name="Shape 3">
          <a:extLst>
            <a:ext uri="{FF2B5EF4-FFF2-40B4-BE49-F238E27FC236}">
              <a16:creationId xmlns:a16="http://schemas.microsoft.com/office/drawing/2014/main" id="{14858D90-5787-44B7-B3FC-772A96181A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107</xdr:row>
      <xdr:rowOff>0</xdr:rowOff>
    </xdr:from>
    <xdr:ext cx="47625" cy="285750"/>
    <xdr:sp macro="" textlink="">
      <xdr:nvSpPr>
        <xdr:cNvPr id="6541" name="Shape 3">
          <a:extLst>
            <a:ext uri="{FF2B5EF4-FFF2-40B4-BE49-F238E27FC236}">
              <a16:creationId xmlns:a16="http://schemas.microsoft.com/office/drawing/2014/main" id="{2AA3724B-8A6F-4968-AD9C-2BA3852FD93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107</xdr:row>
      <xdr:rowOff>0</xdr:rowOff>
    </xdr:from>
    <xdr:ext cx="47625" cy="285750"/>
    <xdr:sp macro="" textlink="">
      <xdr:nvSpPr>
        <xdr:cNvPr id="6542" name="Shape 3">
          <a:extLst>
            <a:ext uri="{FF2B5EF4-FFF2-40B4-BE49-F238E27FC236}">
              <a16:creationId xmlns:a16="http://schemas.microsoft.com/office/drawing/2014/main" id="{0B492A03-182C-4580-AE27-C33C308FC57C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107</xdr:row>
      <xdr:rowOff>0</xdr:rowOff>
    </xdr:from>
    <xdr:ext cx="47625" cy="285750"/>
    <xdr:sp macro="" textlink="">
      <xdr:nvSpPr>
        <xdr:cNvPr id="6543" name="Shape 3">
          <a:extLst>
            <a:ext uri="{FF2B5EF4-FFF2-40B4-BE49-F238E27FC236}">
              <a16:creationId xmlns:a16="http://schemas.microsoft.com/office/drawing/2014/main" id="{BA423FC7-5C13-4143-B934-06D2B370333B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44" name="Shape 3">
          <a:extLst>
            <a:ext uri="{FF2B5EF4-FFF2-40B4-BE49-F238E27FC236}">
              <a16:creationId xmlns:a16="http://schemas.microsoft.com/office/drawing/2014/main" id="{55B01955-7417-4896-B6AC-271C15DC95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45" name="Shape 3">
          <a:extLst>
            <a:ext uri="{FF2B5EF4-FFF2-40B4-BE49-F238E27FC236}">
              <a16:creationId xmlns:a16="http://schemas.microsoft.com/office/drawing/2014/main" id="{98E49368-AC38-43A1-AA16-0C95EF64D9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46" name="Shape 3">
          <a:extLst>
            <a:ext uri="{FF2B5EF4-FFF2-40B4-BE49-F238E27FC236}">
              <a16:creationId xmlns:a16="http://schemas.microsoft.com/office/drawing/2014/main" id="{AE6E452D-A957-4BFF-87AA-D5F230E812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47" name="Shape 3">
          <a:extLst>
            <a:ext uri="{FF2B5EF4-FFF2-40B4-BE49-F238E27FC236}">
              <a16:creationId xmlns:a16="http://schemas.microsoft.com/office/drawing/2014/main" id="{B2712DC5-9749-4274-A3DB-CD9324EFFE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48" name="Shape 3">
          <a:extLst>
            <a:ext uri="{FF2B5EF4-FFF2-40B4-BE49-F238E27FC236}">
              <a16:creationId xmlns:a16="http://schemas.microsoft.com/office/drawing/2014/main" id="{7D598204-CFC2-4EE1-BCBE-C0C9DEB1B7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49" name="Shape 3">
          <a:extLst>
            <a:ext uri="{FF2B5EF4-FFF2-40B4-BE49-F238E27FC236}">
              <a16:creationId xmlns:a16="http://schemas.microsoft.com/office/drawing/2014/main" id="{ECCFA36E-E2B8-45CE-B925-6076B21695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50" name="Shape 3">
          <a:extLst>
            <a:ext uri="{FF2B5EF4-FFF2-40B4-BE49-F238E27FC236}">
              <a16:creationId xmlns:a16="http://schemas.microsoft.com/office/drawing/2014/main" id="{39DBC291-3EF6-4869-B60A-6961EFB030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51" name="Shape 3">
          <a:extLst>
            <a:ext uri="{FF2B5EF4-FFF2-40B4-BE49-F238E27FC236}">
              <a16:creationId xmlns:a16="http://schemas.microsoft.com/office/drawing/2014/main" id="{A6CEC66E-8D04-4F2C-9E8E-E4C1DC7BE35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52" name="Shape 3">
          <a:extLst>
            <a:ext uri="{FF2B5EF4-FFF2-40B4-BE49-F238E27FC236}">
              <a16:creationId xmlns:a16="http://schemas.microsoft.com/office/drawing/2014/main" id="{173FA995-2EE4-431B-869F-CEDB3A3367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53" name="Shape 3">
          <a:extLst>
            <a:ext uri="{FF2B5EF4-FFF2-40B4-BE49-F238E27FC236}">
              <a16:creationId xmlns:a16="http://schemas.microsoft.com/office/drawing/2014/main" id="{9248A194-F504-4DF8-B6FC-16CF2FB828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54" name="Shape 3">
          <a:extLst>
            <a:ext uri="{FF2B5EF4-FFF2-40B4-BE49-F238E27FC236}">
              <a16:creationId xmlns:a16="http://schemas.microsoft.com/office/drawing/2014/main" id="{119876C0-4870-4CA6-A62F-CA5CF6B9450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55" name="Shape 3">
          <a:extLst>
            <a:ext uri="{FF2B5EF4-FFF2-40B4-BE49-F238E27FC236}">
              <a16:creationId xmlns:a16="http://schemas.microsoft.com/office/drawing/2014/main" id="{3287F3C4-730D-42FE-945D-08A50C5F4F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56" name="Shape 3">
          <a:extLst>
            <a:ext uri="{FF2B5EF4-FFF2-40B4-BE49-F238E27FC236}">
              <a16:creationId xmlns:a16="http://schemas.microsoft.com/office/drawing/2014/main" id="{CD0B2D27-570F-46E6-B794-E616D34131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57" name="Shape 3">
          <a:extLst>
            <a:ext uri="{FF2B5EF4-FFF2-40B4-BE49-F238E27FC236}">
              <a16:creationId xmlns:a16="http://schemas.microsoft.com/office/drawing/2014/main" id="{53401C2E-EA03-46CC-8416-99BC9912FE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58" name="Shape 3">
          <a:extLst>
            <a:ext uri="{FF2B5EF4-FFF2-40B4-BE49-F238E27FC236}">
              <a16:creationId xmlns:a16="http://schemas.microsoft.com/office/drawing/2014/main" id="{41CA7C0D-0632-49BF-9CF9-ECD4DF45DC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59" name="Shape 3">
          <a:extLst>
            <a:ext uri="{FF2B5EF4-FFF2-40B4-BE49-F238E27FC236}">
              <a16:creationId xmlns:a16="http://schemas.microsoft.com/office/drawing/2014/main" id="{05BFCB86-C010-4741-90A1-9089215EF1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60" name="Shape 3">
          <a:extLst>
            <a:ext uri="{FF2B5EF4-FFF2-40B4-BE49-F238E27FC236}">
              <a16:creationId xmlns:a16="http://schemas.microsoft.com/office/drawing/2014/main" id="{B19D0214-7D32-46A7-BF9B-8991DE8D97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61" name="Shape 3">
          <a:extLst>
            <a:ext uri="{FF2B5EF4-FFF2-40B4-BE49-F238E27FC236}">
              <a16:creationId xmlns:a16="http://schemas.microsoft.com/office/drawing/2014/main" id="{464B3011-415F-4585-AF8B-DF01BFE8F6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62" name="Shape 3">
          <a:extLst>
            <a:ext uri="{FF2B5EF4-FFF2-40B4-BE49-F238E27FC236}">
              <a16:creationId xmlns:a16="http://schemas.microsoft.com/office/drawing/2014/main" id="{69444A40-E123-4916-BE98-DA177B377DE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63" name="Shape 3">
          <a:extLst>
            <a:ext uri="{FF2B5EF4-FFF2-40B4-BE49-F238E27FC236}">
              <a16:creationId xmlns:a16="http://schemas.microsoft.com/office/drawing/2014/main" id="{183192D3-B8A4-44AE-9C32-59CBD30BF4D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64" name="Shape 3">
          <a:extLst>
            <a:ext uri="{FF2B5EF4-FFF2-40B4-BE49-F238E27FC236}">
              <a16:creationId xmlns:a16="http://schemas.microsoft.com/office/drawing/2014/main" id="{4D8FDE66-7D5B-4F87-9C15-D8F9E4C7F05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65" name="Shape 3">
          <a:extLst>
            <a:ext uri="{FF2B5EF4-FFF2-40B4-BE49-F238E27FC236}">
              <a16:creationId xmlns:a16="http://schemas.microsoft.com/office/drawing/2014/main" id="{12B2D9BE-1570-43D6-8E78-5853D394D4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66" name="Shape 3">
          <a:extLst>
            <a:ext uri="{FF2B5EF4-FFF2-40B4-BE49-F238E27FC236}">
              <a16:creationId xmlns:a16="http://schemas.microsoft.com/office/drawing/2014/main" id="{C3E8A85C-77CD-467B-98A9-88EEBB5DCC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67" name="Shape 3">
          <a:extLst>
            <a:ext uri="{FF2B5EF4-FFF2-40B4-BE49-F238E27FC236}">
              <a16:creationId xmlns:a16="http://schemas.microsoft.com/office/drawing/2014/main" id="{F5545B17-8F8B-4229-8634-694E2ACBC5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68" name="Shape 3">
          <a:extLst>
            <a:ext uri="{FF2B5EF4-FFF2-40B4-BE49-F238E27FC236}">
              <a16:creationId xmlns:a16="http://schemas.microsoft.com/office/drawing/2014/main" id="{24846BA2-BA71-4182-8577-5C53C595AD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69" name="Shape 3">
          <a:extLst>
            <a:ext uri="{FF2B5EF4-FFF2-40B4-BE49-F238E27FC236}">
              <a16:creationId xmlns:a16="http://schemas.microsoft.com/office/drawing/2014/main" id="{07D3727B-AAFC-465A-9251-AF3703A279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70" name="Shape 3">
          <a:extLst>
            <a:ext uri="{FF2B5EF4-FFF2-40B4-BE49-F238E27FC236}">
              <a16:creationId xmlns:a16="http://schemas.microsoft.com/office/drawing/2014/main" id="{ED944936-DC13-4F27-9A88-C1F9BA3568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71" name="Shape 3">
          <a:extLst>
            <a:ext uri="{FF2B5EF4-FFF2-40B4-BE49-F238E27FC236}">
              <a16:creationId xmlns:a16="http://schemas.microsoft.com/office/drawing/2014/main" id="{A77C2F97-92D8-4DC7-A1AD-5752FA6ED7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72" name="Shape 3">
          <a:extLst>
            <a:ext uri="{FF2B5EF4-FFF2-40B4-BE49-F238E27FC236}">
              <a16:creationId xmlns:a16="http://schemas.microsoft.com/office/drawing/2014/main" id="{3DB29DAB-2016-4695-ABB9-B17B04B6823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73" name="Shape 3">
          <a:extLst>
            <a:ext uri="{FF2B5EF4-FFF2-40B4-BE49-F238E27FC236}">
              <a16:creationId xmlns:a16="http://schemas.microsoft.com/office/drawing/2014/main" id="{59DADF0F-D739-493A-9D14-96323BB77A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74" name="Shape 3">
          <a:extLst>
            <a:ext uri="{FF2B5EF4-FFF2-40B4-BE49-F238E27FC236}">
              <a16:creationId xmlns:a16="http://schemas.microsoft.com/office/drawing/2014/main" id="{F39AAD69-06E8-4A27-AD9B-A7B7D3E0D0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75" name="Shape 3">
          <a:extLst>
            <a:ext uri="{FF2B5EF4-FFF2-40B4-BE49-F238E27FC236}">
              <a16:creationId xmlns:a16="http://schemas.microsoft.com/office/drawing/2014/main" id="{E97B1291-5CC1-4627-B58E-076FC7A8EA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76" name="Shape 3">
          <a:extLst>
            <a:ext uri="{FF2B5EF4-FFF2-40B4-BE49-F238E27FC236}">
              <a16:creationId xmlns:a16="http://schemas.microsoft.com/office/drawing/2014/main" id="{A49480A2-DD26-4E3F-AC56-B3F52AB380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77" name="Shape 3">
          <a:extLst>
            <a:ext uri="{FF2B5EF4-FFF2-40B4-BE49-F238E27FC236}">
              <a16:creationId xmlns:a16="http://schemas.microsoft.com/office/drawing/2014/main" id="{5FF0607C-F4F4-49CC-B27E-3FAB9278ED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78" name="Shape 3">
          <a:extLst>
            <a:ext uri="{FF2B5EF4-FFF2-40B4-BE49-F238E27FC236}">
              <a16:creationId xmlns:a16="http://schemas.microsoft.com/office/drawing/2014/main" id="{DA33F84A-E02E-4334-B8D9-980DEDFFE2A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79" name="Shape 3">
          <a:extLst>
            <a:ext uri="{FF2B5EF4-FFF2-40B4-BE49-F238E27FC236}">
              <a16:creationId xmlns:a16="http://schemas.microsoft.com/office/drawing/2014/main" id="{1E5E06CB-909D-4BAA-8430-C400584D1A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80" name="Shape 3">
          <a:extLst>
            <a:ext uri="{FF2B5EF4-FFF2-40B4-BE49-F238E27FC236}">
              <a16:creationId xmlns:a16="http://schemas.microsoft.com/office/drawing/2014/main" id="{03FEA1F1-FB80-4BFD-AFB4-304DA3A998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81" name="Shape 3">
          <a:extLst>
            <a:ext uri="{FF2B5EF4-FFF2-40B4-BE49-F238E27FC236}">
              <a16:creationId xmlns:a16="http://schemas.microsoft.com/office/drawing/2014/main" id="{9A39D90A-4483-4715-AA75-C5FEF982B99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82" name="Shape 3">
          <a:extLst>
            <a:ext uri="{FF2B5EF4-FFF2-40B4-BE49-F238E27FC236}">
              <a16:creationId xmlns:a16="http://schemas.microsoft.com/office/drawing/2014/main" id="{E736A64C-3E1D-4521-9DFA-14F6D4F6ABD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83" name="Shape 3">
          <a:extLst>
            <a:ext uri="{FF2B5EF4-FFF2-40B4-BE49-F238E27FC236}">
              <a16:creationId xmlns:a16="http://schemas.microsoft.com/office/drawing/2014/main" id="{70C5AFE9-12F4-4796-BE1C-BA942AD16EC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84" name="Shape 3">
          <a:extLst>
            <a:ext uri="{FF2B5EF4-FFF2-40B4-BE49-F238E27FC236}">
              <a16:creationId xmlns:a16="http://schemas.microsoft.com/office/drawing/2014/main" id="{BDA29F89-4E73-4EF6-A12F-E0217D9C87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85" name="Shape 3">
          <a:extLst>
            <a:ext uri="{FF2B5EF4-FFF2-40B4-BE49-F238E27FC236}">
              <a16:creationId xmlns:a16="http://schemas.microsoft.com/office/drawing/2014/main" id="{28D7B7B5-4DDE-4D91-B9A5-6A07BD808D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86" name="Shape 3">
          <a:extLst>
            <a:ext uri="{FF2B5EF4-FFF2-40B4-BE49-F238E27FC236}">
              <a16:creationId xmlns:a16="http://schemas.microsoft.com/office/drawing/2014/main" id="{2657BACB-4D90-4208-BE05-77DE9CADE6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87" name="Shape 3">
          <a:extLst>
            <a:ext uri="{FF2B5EF4-FFF2-40B4-BE49-F238E27FC236}">
              <a16:creationId xmlns:a16="http://schemas.microsoft.com/office/drawing/2014/main" id="{186A551F-14D8-4A49-B956-871FD305BF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88" name="Shape 3">
          <a:extLst>
            <a:ext uri="{FF2B5EF4-FFF2-40B4-BE49-F238E27FC236}">
              <a16:creationId xmlns:a16="http://schemas.microsoft.com/office/drawing/2014/main" id="{314DF519-E133-4E55-A637-6AB5D4EA56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89" name="Shape 3">
          <a:extLst>
            <a:ext uri="{FF2B5EF4-FFF2-40B4-BE49-F238E27FC236}">
              <a16:creationId xmlns:a16="http://schemas.microsoft.com/office/drawing/2014/main" id="{A5844C31-B02D-4093-AF0D-BE2F436A9D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90" name="Shape 3">
          <a:extLst>
            <a:ext uri="{FF2B5EF4-FFF2-40B4-BE49-F238E27FC236}">
              <a16:creationId xmlns:a16="http://schemas.microsoft.com/office/drawing/2014/main" id="{6758F2A1-EF85-4FC1-B69C-DCFE97EE83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91" name="Shape 3">
          <a:extLst>
            <a:ext uri="{FF2B5EF4-FFF2-40B4-BE49-F238E27FC236}">
              <a16:creationId xmlns:a16="http://schemas.microsoft.com/office/drawing/2014/main" id="{B69A8CC9-A3F3-4108-8E23-F1169862D3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92" name="Shape 3">
          <a:extLst>
            <a:ext uri="{FF2B5EF4-FFF2-40B4-BE49-F238E27FC236}">
              <a16:creationId xmlns:a16="http://schemas.microsoft.com/office/drawing/2014/main" id="{0C7A7FFC-DBB7-4CA7-A910-2F5106BEF1E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93" name="Shape 3">
          <a:extLst>
            <a:ext uri="{FF2B5EF4-FFF2-40B4-BE49-F238E27FC236}">
              <a16:creationId xmlns:a16="http://schemas.microsoft.com/office/drawing/2014/main" id="{5379A8BA-2E6D-4BD5-9DDE-208A5B7547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94" name="Shape 3">
          <a:extLst>
            <a:ext uri="{FF2B5EF4-FFF2-40B4-BE49-F238E27FC236}">
              <a16:creationId xmlns:a16="http://schemas.microsoft.com/office/drawing/2014/main" id="{E8139587-B853-4233-AE14-B0161F128F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95" name="Shape 3">
          <a:extLst>
            <a:ext uri="{FF2B5EF4-FFF2-40B4-BE49-F238E27FC236}">
              <a16:creationId xmlns:a16="http://schemas.microsoft.com/office/drawing/2014/main" id="{AE5A8CA5-A3F1-433A-9948-42E44B86A6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96" name="Shape 3">
          <a:extLst>
            <a:ext uri="{FF2B5EF4-FFF2-40B4-BE49-F238E27FC236}">
              <a16:creationId xmlns:a16="http://schemas.microsoft.com/office/drawing/2014/main" id="{8EDD2B97-C91A-49DB-A2EE-66737A25C5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97" name="Shape 3">
          <a:extLst>
            <a:ext uri="{FF2B5EF4-FFF2-40B4-BE49-F238E27FC236}">
              <a16:creationId xmlns:a16="http://schemas.microsoft.com/office/drawing/2014/main" id="{A1778ABD-EDD0-4E30-B15D-20F1594FF3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98" name="Shape 3">
          <a:extLst>
            <a:ext uri="{FF2B5EF4-FFF2-40B4-BE49-F238E27FC236}">
              <a16:creationId xmlns:a16="http://schemas.microsoft.com/office/drawing/2014/main" id="{5E95560F-86DA-4CCC-A0A5-46BD88895E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599" name="Shape 3">
          <a:extLst>
            <a:ext uri="{FF2B5EF4-FFF2-40B4-BE49-F238E27FC236}">
              <a16:creationId xmlns:a16="http://schemas.microsoft.com/office/drawing/2014/main" id="{D085CE69-362C-4DA9-994E-FA1C2F4ACB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00" name="Shape 3">
          <a:extLst>
            <a:ext uri="{FF2B5EF4-FFF2-40B4-BE49-F238E27FC236}">
              <a16:creationId xmlns:a16="http://schemas.microsoft.com/office/drawing/2014/main" id="{911636E3-15DE-4DBB-8CC7-BA43D418E9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01" name="Shape 3">
          <a:extLst>
            <a:ext uri="{FF2B5EF4-FFF2-40B4-BE49-F238E27FC236}">
              <a16:creationId xmlns:a16="http://schemas.microsoft.com/office/drawing/2014/main" id="{D035F2C3-F9B4-454E-A2C4-832135F8414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02" name="Shape 3">
          <a:extLst>
            <a:ext uri="{FF2B5EF4-FFF2-40B4-BE49-F238E27FC236}">
              <a16:creationId xmlns:a16="http://schemas.microsoft.com/office/drawing/2014/main" id="{7620D69D-EA94-451E-8A43-A50B5FC708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03" name="Shape 3">
          <a:extLst>
            <a:ext uri="{FF2B5EF4-FFF2-40B4-BE49-F238E27FC236}">
              <a16:creationId xmlns:a16="http://schemas.microsoft.com/office/drawing/2014/main" id="{FE28DF33-B890-443C-83F7-AEA33BC349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04" name="Shape 3">
          <a:extLst>
            <a:ext uri="{FF2B5EF4-FFF2-40B4-BE49-F238E27FC236}">
              <a16:creationId xmlns:a16="http://schemas.microsoft.com/office/drawing/2014/main" id="{0CE5368C-4941-4C05-B12E-A57B950789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05" name="Shape 3">
          <a:extLst>
            <a:ext uri="{FF2B5EF4-FFF2-40B4-BE49-F238E27FC236}">
              <a16:creationId xmlns:a16="http://schemas.microsoft.com/office/drawing/2014/main" id="{C0F7AC94-1E75-4955-B122-43F5CA8BD6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06" name="Shape 3">
          <a:extLst>
            <a:ext uri="{FF2B5EF4-FFF2-40B4-BE49-F238E27FC236}">
              <a16:creationId xmlns:a16="http://schemas.microsoft.com/office/drawing/2014/main" id="{A9D63156-73A0-46A5-85A3-268AF37B32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07" name="Shape 3">
          <a:extLst>
            <a:ext uri="{FF2B5EF4-FFF2-40B4-BE49-F238E27FC236}">
              <a16:creationId xmlns:a16="http://schemas.microsoft.com/office/drawing/2014/main" id="{3B280BAE-2D3F-4AB3-9484-0D3A403AD9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08" name="Shape 3">
          <a:extLst>
            <a:ext uri="{FF2B5EF4-FFF2-40B4-BE49-F238E27FC236}">
              <a16:creationId xmlns:a16="http://schemas.microsoft.com/office/drawing/2014/main" id="{33CF0D45-0FFE-4889-B91A-383FAE19AF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09" name="Shape 3">
          <a:extLst>
            <a:ext uri="{FF2B5EF4-FFF2-40B4-BE49-F238E27FC236}">
              <a16:creationId xmlns:a16="http://schemas.microsoft.com/office/drawing/2014/main" id="{B7DA30CE-58C3-4D37-AF24-DFBEE9674D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10" name="Shape 3">
          <a:extLst>
            <a:ext uri="{FF2B5EF4-FFF2-40B4-BE49-F238E27FC236}">
              <a16:creationId xmlns:a16="http://schemas.microsoft.com/office/drawing/2014/main" id="{0E12C9C9-E136-41D8-9B18-DA3AEFF26B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11" name="Shape 3">
          <a:extLst>
            <a:ext uri="{FF2B5EF4-FFF2-40B4-BE49-F238E27FC236}">
              <a16:creationId xmlns:a16="http://schemas.microsoft.com/office/drawing/2014/main" id="{3B31E809-FC42-4A01-B607-4FE50741C7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12" name="Shape 3">
          <a:extLst>
            <a:ext uri="{FF2B5EF4-FFF2-40B4-BE49-F238E27FC236}">
              <a16:creationId xmlns:a16="http://schemas.microsoft.com/office/drawing/2014/main" id="{09D37177-3FC1-4E49-A68B-7C5316D00B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13" name="Shape 3">
          <a:extLst>
            <a:ext uri="{FF2B5EF4-FFF2-40B4-BE49-F238E27FC236}">
              <a16:creationId xmlns:a16="http://schemas.microsoft.com/office/drawing/2014/main" id="{A1492780-8C33-432C-AEDA-738AECEAD2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14" name="Shape 3">
          <a:extLst>
            <a:ext uri="{FF2B5EF4-FFF2-40B4-BE49-F238E27FC236}">
              <a16:creationId xmlns:a16="http://schemas.microsoft.com/office/drawing/2014/main" id="{7752C011-26AC-4591-B5B4-88BB6B16BF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15" name="Shape 3">
          <a:extLst>
            <a:ext uri="{FF2B5EF4-FFF2-40B4-BE49-F238E27FC236}">
              <a16:creationId xmlns:a16="http://schemas.microsoft.com/office/drawing/2014/main" id="{731BC0E2-DDFB-4C9B-B108-1A00C373C1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16" name="Shape 3">
          <a:extLst>
            <a:ext uri="{FF2B5EF4-FFF2-40B4-BE49-F238E27FC236}">
              <a16:creationId xmlns:a16="http://schemas.microsoft.com/office/drawing/2014/main" id="{0347B7CF-AD47-4B11-8C0B-06782CE1C70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17" name="Shape 3">
          <a:extLst>
            <a:ext uri="{FF2B5EF4-FFF2-40B4-BE49-F238E27FC236}">
              <a16:creationId xmlns:a16="http://schemas.microsoft.com/office/drawing/2014/main" id="{735882F0-A03E-42C2-BFAC-FED42356BC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18" name="Shape 3">
          <a:extLst>
            <a:ext uri="{FF2B5EF4-FFF2-40B4-BE49-F238E27FC236}">
              <a16:creationId xmlns:a16="http://schemas.microsoft.com/office/drawing/2014/main" id="{A16D56D1-5D0C-49D4-BD79-C8AECDD02F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19" name="Shape 3">
          <a:extLst>
            <a:ext uri="{FF2B5EF4-FFF2-40B4-BE49-F238E27FC236}">
              <a16:creationId xmlns:a16="http://schemas.microsoft.com/office/drawing/2014/main" id="{9E7FC3C0-B566-49A5-A180-D089ABCFB7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20" name="Shape 3">
          <a:extLst>
            <a:ext uri="{FF2B5EF4-FFF2-40B4-BE49-F238E27FC236}">
              <a16:creationId xmlns:a16="http://schemas.microsoft.com/office/drawing/2014/main" id="{1DBE552C-68DA-41DC-900E-000FD27B29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21" name="Shape 3">
          <a:extLst>
            <a:ext uri="{FF2B5EF4-FFF2-40B4-BE49-F238E27FC236}">
              <a16:creationId xmlns:a16="http://schemas.microsoft.com/office/drawing/2014/main" id="{872462D8-673A-434C-AFA0-D2A3E88ED4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22" name="Shape 3">
          <a:extLst>
            <a:ext uri="{FF2B5EF4-FFF2-40B4-BE49-F238E27FC236}">
              <a16:creationId xmlns:a16="http://schemas.microsoft.com/office/drawing/2014/main" id="{AB0D7400-99CC-4551-8028-3621C6D072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23" name="Shape 3">
          <a:extLst>
            <a:ext uri="{FF2B5EF4-FFF2-40B4-BE49-F238E27FC236}">
              <a16:creationId xmlns:a16="http://schemas.microsoft.com/office/drawing/2014/main" id="{43B62F5C-BBEC-49A8-B7DB-2F398B55F8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24" name="Shape 3">
          <a:extLst>
            <a:ext uri="{FF2B5EF4-FFF2-40B4-BE49-F238E27FC236}">
              <a16:creationId xmlns:a16="http://schemas.microsoft.com/office/drawing/2014/main" id="{F23EEBC3-95ED-4EC5-8621-E4D23F08CD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25" name="Shape 3">
          <a:extLst>
            <a:ext uri="{FF2B5EF4-FFF2-40B4-BE49-F238E27FC236}">
              <a16:creationId xmlns:a16="http://schemas.microsoft.com/office/drawing/2014/main" id="{0FCCDFE1-43B3-45FF-85BC-0AFEA6F36F8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26" name="Shape 3">
          <a:extLst>
            <a:ext uri="{FF2B5EF4-FFF2-40B4-BE49-F238E27FC236}">
              <a16:creationId xmlns:a16="http://schemas.microsoft.com/office/drawing/2014/main" id="{83BDC85A-5FE7-4624-8BFD-AAAB37AED6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27" name="Shape 3">
          <a:extLst>
            <a:ext uri="{FF2B5EF4-FFF2-40B4-BE49-F238E27FC236}">
              <a16:creationId xmlns:a16="http://schemas.microsoft.com/office/drawing/2014/main" id="{1DC2EA26-7FE8-486D-BD27-DAD429B2741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28" name="Shape 3">
          <a:extLst>
            <a:ext uri="{FF2B5EF4-FFF2-40B4-BE49-F238E27FC236}">
              <a16:creationId xmlns:a16="http://schemas.microsoft.com/office/drawing/2014/main" id="{100DBB1C-4EB0-413D-B857-C274B43BCE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29" name="Shape 3">
          <a:extLst>
            <a:ext uri="{FF2B5EF4-FFF2-40B4-BE49-F238E27FC236}">
              <a16:creationId xmlns:a16="http://schemas.microsoft.com/office/drawing/2014/main" id="{0BCD6BE4-872B-461E-9647-0CA4EECD98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107</xdr:row>
      <xdr:rowOff>0</xdr:rowOff>
    </xdr:from>
    <xdr:ext cx="47625" cy="285750"/>
    <xdr:sp macro="" textlink="">
      <xdr:nvSpPr>
        <xdr:cNvPr id="6630" name="Shape 3">
          <a:extLst>
            <a:ext uri="{FF2B5EF4-FFF2-40B4-BE49-F238E27FC236}">
              <a16:creationId xmlns:a16="http://schemas.microsoft.com/office/drawing/2014/main" id="{41BACC5B-1BB6-4119-A839-21CFBDC64238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107</xdr:row>
      <xdr:rowOff>0</xdr:rowOff>
    </xdr:from>
    <xdr:ext cx="47625" cy="285750"/>
    <xdr:sp macro="" textlink="">
      <xdr:nvSpPr>
        <xdr:cNvPr id="6631" name="Shape 3">
          <a:extLst>
            <a:ext uri="{FF2B5EF4-FFF2-40B4-BE49-F238E27FC236}">
              <a16:creationId xmlns:a16="http://schemas.microsoft.com/office/drawing/2014/main" id="{325F8F7A-6EC6-48C3-B29B-310C282F0214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32" name="Shape 3">
          <a:extLst>
            <a:ext uri="{FF2B5EF4-FFF2-40B4-BE49-F238E27FC236}">
              <a16:creationId xmlns:a16="http://schemas.microsoft.com/office/drawing/2014/main" id="{4B2D79D8-3E99-4ACF-88B6-4C463940C6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33" name="Shape 3">
          <a:extLst>
            <a:ext uri="{FF2B5EF4-FFF2-40B4-BE49-F238E27FC236}">
              <a16:creationId xmlns:a16="http://schemas.microsoft.com/office/drawing/2014/main" id="{AB66DB42-5DF1-40D1-8A6C-D482204278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34" name="Shape 3">
          <a:extLst>
            <a:ext uri="{FF2B5EF4-FFF2-40B4-BE49-F238E27FC236}">
              <a16:creationId xmlns:a16="http://schemas.microsoft.com/office/drawing/2014/main" id="{4B080E5E-E13F-4C11-A884-D7E1480594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35" name="Shape 3">
          <a:extLst>
            <a:ext uri="{FF2B5EF4-FFF2-40B4-BE49-F238E27FC236}">
              <a16:creationId xmlns:a16="http://schemas.microsoft.com/office/drawing/2014/main" id="{0B73069C-5CE9-4D86-9439-E38523E9E5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36" name="Shape 3">
          <a:extLst>
            <a:ext uri="{FF2B5EF4-FFF2-40B4-BE49-F238E27FC236}">
              <a16:creationId xmlns:a16="http://schemas.microsoft.com/office/drawing/2014/main" id="{00F167B9-3FBE-4C28-B643-8B51858425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37" name="Shape 3">
          <a:extLst>
            <a:ext uri="{FF2B5EF4-FFF2-40B4-BE49-F238E27FC236}">
              <a16:creationId xmlns:a16="http://schemas.microsoft.com/office/drawing/2014/main" id="{459F1355-E201-44FE-95CE-7041798882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38" name="Shape 3">
          <a:extLst>
            <a:ext uri="{FF2B5EF4-FFF2-40B4-BE49-F238E27FC236}">
              <a16:creationId xmlns:a16="http://schemas.microsoft.com/office/drawing/2014/main" id="{D66DBCA1-B72A-4AE3-ABEC-9681726A43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39" name="Shape 3">
          <a:extLst>
            <a:ext uri="{FF2B5EF4-FFF2-40B4-BE49-F238E27FC236}">
              <a16:creationId xmlns:a16="http://schemas.microsoft.com/office/drawing/2014/main" id="{3D79BA3D-132C-447E-AC01-AD5324F99B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40" name="Shape 3">
          <a:extLst>
            <a:ext uri="{FF2B5EF4-FFF2-40B4-BE49-F238E27FC236}">
              <a16:creationId xmlns:a16="http://schemas.microsoft.com/office/drawing/2014/main" id="{8CC27500-8B9E-4995-8BED-F53F02CD3C9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41" name="Shape 3">
          <a:extLst>
            <a:ext uri="{FF2B5EF4-FFF2-40B4-BE49-F238E27FC236}">
              <a16:creationId xmlns:a16="http://schemas.microsoft.com/office/drawing/2014/main" id="{AEA29BFB-4BA9-4C3B-BB94-36ECD2B9B9E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42" name="Shape 3">
          <a:extLst>
            <a:ext uri="{FF2B5EF4-FFF2-40B4-BE49-F238E27FC236}">
              <a16:creationId xmlns:a16="http://schemas.microsoft.com/office/drawing/2014/main" id="{9EC6CC79-7AFC-4662-AC5C-0BA0FC52DB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43" name="Shape 3">
          <a:extLst>
            <a:ext uri="{FF2B5EF4-FFF2-40B4-BE49-F238E27FC236}">
              <a16:creationId xmlns:a16="http://schemas.microsoft.com/office/drawing/2014/main" id="{9F4664DB-7FA7-4ED0-A126-2012182FA0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44" name="Shape 3">
          <a:extLst>
            <a:ext uri="{FF2B5EF4-FFF2-40B4-BE49-F238E27FC236}">
              <a16:creationId xmlns:a16="http://schemas.microsoft.com/office/drawing/2014/main" id="{0BE2A3F1-1F15-4D74-9D02-5B60D64F1E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45" name="Shape 3">
          <a:extLst>
            <a:ext uri="{FF2B5EF4-FFF2-40B4-BE49-F238E27FC236}">
              <a16:creationId xmlns:a16="http://schemas.microsoft.com/office/drawing/2014/main" id="{B0DA097B-2DE8-4BA3-9C7F-DDBD0241CF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46" name="Shape 3">
          <a:extLst>
            <a:ext uri="{FF2B5EF4-FFF2-40B4-BE49-F238E27FC236}">
              <a16:creationId xmlns:a16="http://schemas.microsoft.com/office/drawing/2014/main" id="{39D10793-5508-4110-A889-CEF3149B0BE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47" name="Shape 3">
          <a:extLst>
            <a:ext uri="{FF2B5EF4-FFF2-40B4-BE49-F238E27FC236}">
              <a16:creationId xmlns:a16="http://schemas.microsoft.com/office/drawing/2014/main" id="{81EF0299-0F56-49D1-99F9-30D61C7FF9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48" name="Shape 3">
          <a:extLst>
            <a:ext uri="{FF2B5EF4-FFF2-40B4-BE49-F238E27FC236}">
              <a16:creationId xmlns:a16="http://schemas.microsoft.com/office/drawing/2014/main" id="{5168AAD7-B481-41A2-A39D-3ECD2EF171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49" name="Shape 3">
          <a:extLst>
            <a:ext uri="{FF2B5EF4-FFF2-40B4-BE49-F238E27FC236}">
              <a16:creationId xmlns:a16="http://schemas.microsoft.com/office/drawing/2014/main" id="{9E5127AB-9EE7-4C36-B431-EDB4B37F00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50" name="Shape 3">
          <a:extLst>
            <a:ext uri="{FF2B5EF4-FFF2-40B4-BE49-F238E27FC236}">
              <a16:creationId xmlns:a16="http://schemas.microsoft.com/office/drawing/2014/main" id="{21A8E14A-8DA6-4FBE-88E5-806F2DCA6F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51" name="Shape 3">
          <a:extLst>
            <a:ext uri="{FF2B5EF4-FFF2-40B4-BE49-F238E27FC236}">
              <a16:creationId xmlns:a16="http://schemas.microsoft.com/office/drawing/2014/main" id="{103D10C5-7CD2-4939-82F3-4FCD50AA11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52" name="Shape 3">
          <a:extLst>
            <a:ext uri="{FF2B5EF4-FFF2-40B4-BE49-F238E27FC236}">
              <a16:creationId xmlns:a16="http://schemas.microsoft.com/office/drawing/2014/main" id="{0B1A6781-846F-403A-96F2-9121E90224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53" name="Shape 3">
          <a:extLst>
            <a:ext uri="{FF2B5EF4-FFF2-40B4-BE49-F238E27FC236}">
              <a16:creationId xmlns:a16="http://schemas.microsoft.com/office/drawing/2014/main" id="{294D4103-97F9-4321-8234-5F3583286E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54" name="Shape 3">
          <a:extLst>
            <a:ext uri="{FF2B5EF4-FFF2-40B4-BE49-F238E27FC236}">
              <a16:creationId xmlns:a16="http://schemas.microsoft.com/office/drawing/2014/main" id="{03E69BDF-2E01-44CA-88EA-AD71F50B85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55" name="Shape 3">
          <a:extLst>
            <a:ext uri="{FF2B5EF4-FFF2-40B4-BE49-F238E27FC236}">
              <a16:creationId xmlns:a16="http://schemas.microsoft.com/office/drawing/2014/main" id="{428B1F98-05FB-471F-835B-D791484890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56" name="Shape 3">
          <a:extLst>
            <a:ext uri="{FF2B5EF4-FFF2-40B4-BE49-F238E27FC236}">
              <a16:creationId xmlns:a16="http://schemas.microsoft.com/office/drawing/2014/main" id="{7EDCC994-9120-4722-8AAF-0410773B6E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57" name="Shape 3">
          <a:extLst>
            <a:ext uri="{FF2B5EF4-FFF2-40B4-BE49-F238E27FC236}">
              <a16:creationId xmlns:a16="http://schemas.microsoft.com/office/drawing/2014/main" id="{DCE0D2A4-ECFC-436D-9B39-8F75B4D7D1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58" name="Shape 3">
          <a:extLst>
            <a:ext uri="{FF2B5EF4-FFF2-40B4-BE49-F238E27FC236}">
              <a16:creationId xmlns:a16="http://schemas.microsoft.com/office/drawing/2014/main" id="{F403ED5E-65FA-47D9-9487-1F79BDC35C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59" name="Shape 3">
          <a:extLst>
            <a:ext uri="{FF2B5EF4-FFF2-40B4-BE49-F238E27FC236}">
              <a16:creationId xmlns:a16="http://schemas.microsoft.com/office/drawing/2014/main" id="{982ACE6E-55E2-4DB7-9DFD-A09A491A3C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60" name="Shape 3">
          <a:extLst>
            <a:ext uri="{FF2B5EF4-FFF2-40B4-BE49-F238E27FC236}">
              <a16:creationId xmlns:a16="http://schemas.microsoft.com/office/drawing/2014/main" id="{B0CBF7D2-FA4D-470D-BF4A-4FBD43AFEF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61" name="Shape 3">
          <a:extLst>
            <a:ext uri="{FF2B5EF4-FFF2-40B4-BE49-F238E27FC236}">
              <a16:creationId xmlns:a16="http://schemas.microsoft.com/office/drawing/2014/main" id="{8944F1B7-CA5B-4E3C-8278-37ADCCA9A0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62" name="Shape 3">
          <a:extLst>
            <a:ext uri="{FF2B5EF4-FFF2-40B4-BE49-F238E27FC236}">
              <a16:creationId xmlns:a16="http://schemas.microsoft.com/office/drawing/2014/main" id="{73D9415F-78C2-4A7D-B37F-1F64069C01D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63" name="Shape 3">
          <a:extLst>
            <a:ext uri="{FF2B5EF4-FFF2-40B4-BE49-F238E27FC236}">
              <a16:creationId xmlns:a16="http://schemas.microsoft.com/office/drawing/2014/main" id="{27D23E89-6D2A-471F-AD8B-853BFB66B8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64" name="Shape 3">
          <a:extLst>
            <a:ext uri="{FF2B5EF4-FFF2-40B4-BE49-F238E27FC236}">
              <a16:creationId xmlns:a16="http://schemas.microsoft.com/office/drawing/2014/main" id="{AA0CACDE-CE0D-4C22-9576-D960D6616D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65" name="Shape 3">
          <a:extLst>
            <a:ext uri="{FF2B5EF4-FFF2-40B4-BE49-F238E27FC236}">
              <a16:creationId xmlns:a16="http://schemas.microsoft.com/office/drawing/2014/main" id="{704BACA5-FE59-467B-8932-3F9C07435C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66" name="Shape 3">
          <a:extLst>
            <a:ext uri="{FF2B5EF4-FFF2-40B4-BE49-F238E27FC236}">
              <a16:creationId xmlns:a16="http://schemas.microsoft.com/office/drawing/2014/main" id="{6FD64D62-3F67-4FBE-A08B-DF5F07CF82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67" name="Shape 3">
          <a:extLst>
            <a:ext uri="{FF2B5EF4-FFF2-40B4-BE49-F238E27FC236}">
              <a16:creationId xmlns:a16="http://schemas.microsoft.com/office/drawing/2014/main" id="{6EF6F504-2126-4808-9248-BA552D1A7E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68" name="Shape 3">
          <a:extLst>
            <a:ext uri="{FF2B5EF4-FFF2-40B4-BE49-F238E27FC236}">
              <a16:creationId xmlns:a16="http://schemas.microsoft.com/office/drawing/2014/main" id="{B6BBA27B-A96E-4DB6-8658-40FFF4BBF5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69" name="Shape 3">
          <a:extLst>
            <a:ext uri="{FF2B5EF4-FFF2-40B4-BE49-F238E27FC236}">
              <a16:creationId xmlns:a16="http://schemas.microsoft.com/office/drawing/2014/main" id="{06DE92D4-B5D0-45D3-9CAF-5875AFD4F3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70" name="Shape 3">
          <a:extLst>
            <a:ext uri="{FF2B5EF4-FFF2-40B4-BE49-F238E27FC236}">
              <a16:creationId xmlns:a16="http://schemas.microsoft.com/office/drawing/2014/main" id="{80B9D7DE-81BA-4469-B640-DB4669FA4E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71" name="Shape 3">
          <a:extLst>
            <a:ext uri="{FF2B5EF4-FFF2-40B4-BE49-F238E27FC236}">
              <a16:creationId xmlns:a16="http://schemas.microsoft.com/office/drawing/2014/main" id="{96B06F78-6C6A-418A-B785-94F1419030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72" name="Shape 3">
          <a:extLst>
            <a:ext uri="{FF2B5EF4-FFF2-40B4-BE49-F238E27FC236}">
              <a16:creationId xmlns:a16="http://schemas.microsoft.com/office/drawing/2014/main" id="{D8655C91-35A9-41C3-A732-E259D311CEF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73" name="Shape 3">
          <a:extLst>
            <a:ext uri="{FF2B5EF4-FFF2-40B4-BE49-F238E27FC236}">
              <a16:creationId xmlns:a16="http://schemas.microsoft.com/office/drawing/2014/main" id="{B8908DE2-3D41-44D6-832B-F5B904AE80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74" name="Shape 3">
          <a:extLst>
            <a:ext uri="{FF2B5EF4-FFF2-40B4-BE49-F238E27FC236}">
              <a16:creationId xmlns:a16="http://schemas.microsoft.com/office/drawing/2014/main" id="{DAD5CA9A-8E66-47F0-9565-FF2F3D047E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75" name="Shape 3">
          <a:extLst>
            <a:ext uri="{FF2B5EF4-FFF2-40B4-BE49-F238E27FC236}">
              <a16:creationId xmlns:a16="http://schemas.microsoft.com/office/drawing/2014/main" id="{7973E202-E8C3-43D2-8860-DF747F77D4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76" name="Shape 3">
          <a:extLst>
            <a:ext uri="{FF2B5EF4-FFF2-40B4-BE49-F238E27FC236}">
              <a16:creationId xmlns:a16="http://schemas.microsoft.com/office/drawing/2014/main" id="{B50DD6D8-2EB0-408E-BA98-A2D5AF19F7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77" name="Shape 3">
          <a:extLst>
            <a:ext uri="{FF2B5EF4-FFF2-40B4-BE49-F238E27FC236}">
              <a16:creationId xmlns:a16="http://schemas.microsoft.com/office/drawing/2014/main" id="{1D209219-BB66-4975-AF11-1E621A8612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78" name="Shape 3">
          <a:extLst>
            <a:ext uri="{FF2B5EF4-FFF2-40B4-BE49-F238E27FC236}">
              <a16:creationId xmlns:a16="http://schemas.microsoft.com/office/drawing/2014/main" id="{99B16B3B-ADC0-4BE8-9DEE-18A450F8C9F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79" name="Shape 3">
          <a:extLst>
            <a:ext uri="{FF2B5EF4-FFF2-40B4-BE49-F238E27FC236}">
              <a16:creationId xmlns:a16="http://schemas.microsoft.com/office/drawing/2014/main" id="{934B4BD3-81B5-4DBD-9F19-F61F83A88E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80" name="Shape 3">
          <a:extLst>
            <a:ext uri="{FF2B5EF4-FFF2-40B4-BE49-F238E27FC236}">
              <a16:creationId xmlns:a16="http://schemas.microsoft.com/office/drawing/2014/main" id="{56B6EBBB-B4D7-438E-A040-B2373161F3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81" name="Shape 3">
          <a:extLst>
            <a:ext uri="{FF2B5EF4-FFF2-40B4-BE49-F238E27FC236}">
              <a16:creationId xmlns:a16="http://schemas.microsoft.com/office/drawing/2014/main" id="{B69ABB2C-AF17-4D26-8BE3-ABB212658F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82" name="Shape 3">
          <a:extLst>
            <a:ext uri="{FF2B5EF4-FFF2-40B4-BE49-F238E27FC236}">
              <a16:creationId xmlns:a16="http://schemas.microsoft.com/office/drawing/2014/main" id="{E3B4D78D-918C-4626-906B-D9DECAE202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83" name="Shape 3">
          <a:extLst>
            <a:ext uri="{FF2B5EF4-FFF2-40B4-BE49-F238E27FC236}">
              <a16:creationId xmlns:a16="http://schemas.microsoft.com/office/drawing/2014/main" id="{604D07E6-AF19-4977-A58D-8C83569F2C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84" name="Shape 3">
          <a:extLst>
            <a:ext uri="{FF2B5EF4-FFF2-40B4-BE49-F238E27FC236}">
              <a16:creationId xmlns:a16="http://schemas.microsoft.com/office/drawing/2014/main" id="{3C49A6C8-9BAD-467D-ACD7-4E995A0D5F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85" name="Shape 3">
          <a:extLst>
            <a:ext uri="{FF2B5EF4-FFF2-40B4-BE49-F238E27FC236}">
              <a16:creationId xmlns:a16="http://schemas.microsoft.com/office/drawing/2014/main" id="{8B0F56E4-CFDD-47E4-8321-62E2BD1F4A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86" name="Shape 3">
          <a:extLst>
            <a:ext uri="{FF2B5EF4-FFF2-40B4-BE49-F238E27FC236}">
              <a16:creationId xmlns:a16="http://schemas.microsoft.com/office/drawing/2014/main" id="{B842AB20-4E18-4692-8259-5B2F5D8047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87" name="Shape 3">
          <a:extLst>
            <a:ext uri="{FF2B5EF4-FFF2-40B4-BE49-F238E27FC236}">
              <a16:creationId xmlns:a16="http://schemas.microsoft.com/office/drawing/2014/main" id="{6D4C8124-5953-4AA9-A023-12DA8820D08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88" name="Shape 3">
          <a:extLst>
            <a:ext uri="{FF2B5EF4-FFF2-40B4-BE49-F238E27FC236}">
              <a16:creationId xmlns:a16="http://schemas.microsoft.com/office/drawing/2014/main" id="{66035390-B94B-4670-BE10-65FD9B62EB6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89" name="Shape 3">
          <a:extLst>
            <a:ext uri="{FF2B5EF4-FFF2-40B4-BE49-F238E27FC236}">
              <a16:creationId xmlns:a16="http://schemas.microsoft.com/office/drawing/2014/main" id="{0D834EE2-36A6-45C3-A00F-02339E8603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90" name="Shape 3">
          <a:extLst>
            <a:ext uri="{FF2B5EF4-FFF2-40B4-BE49-F238E27FC236}">
              <a16:creationId xmlns:a16="http://schemas.microsoft.com/office/drawing/2014/main" id="{85195ADE-3E19-4C59-B1CC-4B05D0A2EE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91" name="Shape 3">
          <a:extLst>
            <a:ext uri="{FF2B5EF4-FFF2-40B4-BE49-F238E27FC236}">
              <a16:creationId xmlns:a16="http://schemas.microsoft.com/office/drawing/2014/main" id="{33A962CD-FC04-4BE9-8189-8CF0DB5AB3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92" name="Shape 3">
          <a:extLst>
            <a:ext uri="{FF2B5EF4-FFF2-40B4-BE49-F238E27FC236}">
              <a16:creationId xmlns:a16="http://schemas.microsoft.com/office/drawing/2014/main" id="{DBA92A69-2005-4B9A-976E-661323F646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93" name="Shape 3">
          <a:extLst>
            <a:ext uri="{FF2B5EF4-FFF2-40B4-BE49-F238E27FC236}">
              <a16:creationId xmlns:a16="http://schemas.microsoft.com/office/drawing/2014/main" id="{04DB84E8-B0FC-4290-A379-226C4CC2E9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94" name="Shape 3">
          <a:extLst>
            <a:ext uri="{FF2B5EF4-FFF2-40B4-BE49-F238E27FC236}">
              <a16:creationId xmlns:a16="http://schemas.microsoft.com/office/drawing/2014/main" id="{F6EF830B-923A-4C61-8523-29388C8825C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95" name="Shape 3">
          <a:extLst>
            <a:ext uri="{FF2B5EF4-FFF2-40B4-BE49-F238E27FC236}">
              <a16:creationId xmlns:a16="http://schemas.microsoft.com/office/drawing/2014/main" id="{290EEE55-2E43-462E-9ABE-5EC88DFCE9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96" name="Shape 3">
          <a:extLst>
            <a:ext uri="{FF2B5EF4-FFF2-40B4-BE49-F238E27FC236}">
              <a16:creationId xmlns:a16="http://schemas.microsoft.com/office/drawing/2014/main" id="{02D5AFAC-849E-4FFA-83D6-E6C6AB18EE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97" name="Shape 3">
          <a:extLst>
            <a:ext uri="{FF2B5EF4-FFF2-40B4-BE49-F238E27FC236}">
              <a16:creationId xmlns:a16="http://schemas.microsoft.com/office/drawing/2014/main" id="{CAAC271A-7B2A-472E-9F76-023FD34731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98" name="Shape 3">
          <a:extLst>
            <a:ext uri="{FF2B5EF4-FFF2-40B4-BE49-F238E27FC236}">
              <a16:creationId xmlns:a16="http://schemas.microsoft.com/office/drawing/2014/main" id="{AC7E638D-803C-4874-87E9-B7272A7D9A1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699" name="Shape 3">
          <a:extLst>
            <a:ext uri="{FF2B5EF4-FFF2-40B4-BE49-F238E27FC236}">
              <a16:creationId xmlns:a16="http://schemas.microsoft.com/office/drawing/2014/main" id="{51E4F2C3-970C-4FD0-B791-2CA1F4628E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00" name="Shape 3">
          <a:extLst>
            <a:ext uri="{FF2B5EF4-FFF2-40B4-BE49-F238E27FC236}">
              <a16:creationId xmlns:a16="http://schemas.microsoft.com/office/drawing/2014/main" id="{337EC8FF-7B47-4EF9-90A8-645D52C30A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01" name="Shape 3">
          <a:extLst>
            <a:ext uri="{FF2B5EF4-FFF2-40B4-BE49-F238E27FC236}">
              <a16:creationId xmlns:a16="http://schemas.microsoft.com/office/drawing/2014/main" id="{469EA695-EFED-47A9-9BC2-7ACCD021AB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02" name="Shape 3">
          <a:extLst>
            <a:ext uri="{FF2B5EF4-FFF2-40B4-BE49-F238E27FC236}">
              <a16:creationId xmlns:a16="http://schemas.microsoft.com/office/drawing/2014/main" id="{8EB4F662-B8EB-4861-AD5B-BC5F6A781E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03" name="Shape 3">
          <a:extLst>
            <a:ext uri="{FF2B5EF4-FFF2-40B4-BE49-F238E27FC236}">
              <a16:creationId xmlns:a16="http://schemas.microsoft.com/office/drawing/2014/main" id="{46EB3C4A-BFD6-4E0E-BB11-A9CE396748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04" name="Shape 3">
          <a:extLst>
            <a:ext uri="{FF2B5EF4-FFF2-40B4-BE49-F238E27FC236}">
              <a16:creationId xmlns:a16="http://schemas.microsoft.com/office/drawing/2014/main" id="{FB970CD2-9317-46BD-8708-D93D4B19F1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05" name="Shape 3">
          <a:extLst>
            <a:ext uri="{FF2B5EF4-FFF2-40B4-BE49-F238E27FC236}">
              <a16:creationId xmlns:a16="http://schemas.microsoft.com/office/drawing/2014/main" id="{18556B2A-C578-4A49-84A5-9DD8A30B23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06" name="Shape 3">
          <a:extLst>
            <a:ext uri="{FF2B5EF4-FFF2-40B4-BE49-F238E27FC236}">
              <a16:creationId xmlns:a16="http://schemas.microsoft.com/office/drawing/2014/main" id="{06F5264B-14E4-419F-8DCA-4842EC72D1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07" name="Shape 3">
          <a:extLst>
            <a:ext uri="{FF2B5EF4-FFF2-40B4-BE49-F238E27FC236}">
              <a16:creationId xmlns:a16="http://schemas.microsoft.com/office/drawing/2014/main" id="{2F6B9375-9569-4083-80FA-43A1A354E0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08" name="Shape 3">
          <a:extLst>
            <a:ext uri="{FF2B5EF4-FFF2-40B4-BE49-F238E27FC236}">
              <a16:creationId xmlns:a16="http://schemas.microsoft.com/office/drawing/2014/main" id="{513A9A91-7C96-4E6D-A925-6B98217CBA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09" name="Shape 3">
          <a:extLst>
            <a:ext uri="{FF2B5EF4-FFF2-40B4-BE49-F238E27FC236}">
              <a16:creationId xmlns:a16="http://schemas.microsoft.com/office/drawing/2014/main" id="{55398D68-7CB7-4D21-BFB8-C2EBD9EB36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10" name="Shape 3">
          <a:extLst>
            <a:ext uri="{FF2B5EF4-FFF2-40B4-BE49-F238E27FC236}">
              <a16:creationId xmlns:a16="http://schemas.microsoft.com/office/drawing/2014/main" id="{B5C130A7-115E-47E7-A99F-713F9B483A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11" name="Shape 3">
          <a:extLst>
            <a:ext uri="{FF2B5EF4-FFF2-40B4-BE49-F238E27FC236}">
              <a16:creationId xmlns:a16="http://schemas.microsoft.com/office/drawing/2014/main" id="{ECC94D17-84D2-4F34-87AC-236E020046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12" name="Shape 3">
          <a:extLst>
            <a:ext uri="{FF2B5EF4-FFF2-40B4-BE49-F238E27FC236}">
              <a16:creationId xmlns:a16="http://schemas.microsoft.com/office/drawing/2014/main" id="{83212657-833E-4D54-852A-F80D09DC90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13" name="Shape 3">
          <a:extLst>
            <a:ext uri="{FF2B5EF4-FFF2-40B4-BE49-F238E27FC236}">
              <a16:creationId xmlns:a16="http://schemas.microsoft.com/office/drawing/2014/main" id="{0288A4ED-C66D-4E96-84A1-F5196AEE55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14" name="Shape 3">
          <a:extLst>
            <a:ext uri="{FF2B5EF4-FFF2-40B4-BE49-F238E27FC236}">
              <a16:creationId xmlns:a16="http://schemas.microsoft.com/office/drawing/2014/main" id="{F60B0B85-DF56-4A92-AA65-A17FA6750D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15" name="Shape 3">
          <a:extLst>
            <a:ext uri="{FF2B5EF4-FFF2-40B4-BE49-F238E27FC236}">
              <a16:creationId xmlns:a16="http://schemas.microsoft.com/office/drawing/2014/main" id="{F08079F1-7833-4559-AD2F-53B4C467CA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16" name="Shape 3">
          <a:extLst>
            <a:ext uri="{FF2B5EF4-FFF2-40B4-BE49-F238E27FC236}">
              <a16:creationId xmlns:a16="http://schemas.microsoft.com/office/drawing/2014/main" id="{93543B7E-5DAD-42A6-9E1A-3D18FB91A9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17" name="Shape 3">
          <a:extLst>
            <a:ext uri="{FF2B5EF4-FFF2-40B4-BE49-F238E27FC236}">
              <a16:creationId xmlns:a16="http://schemas.microsoft.com/office/drawing/2014/main" id="{DDF152E9-2AA3-4C68-BA77-2B0F567284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107</xdr:row>
      <xdr:rowOff>0</xdr:rowOff>
    </xdr:from>
    <xdr:ext cx="47625" cy="285750"/>
    <xdr:sp macro="" textlink="">
      <xdr:nvSpPr>
        <xdr:cNvPr id="6718" name="Shape 3">
          <a:extLst>
            <a:ext uri="{FF2B5EF4-FFF2-40B4-BE49-F238E27FC236}">
              <a16:creationId xmlns:a16="http://schemas.microsoft.com/office/drawing/2014/main" id="{F098D012-3A25-49FF-9DC2-5FDA955F79F9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107</xdr:row>
      <xdr:rowOff>0</xdr:rowOff>
    </xdr:from>
    <xdr:ext cx="47625" cy="285750"/>
    <xdr:sp macro="" textlink="">
      <xdr:nvSpPr>
        <xdr:cNvPr id="6719" name="Shape 3">
          <a:extLst>
            <a:ext uri="{FF2B5EF4-FFF2-40B4-BE49-F238E27FC236}">
              <a16:creationId xmlns:a16="http://schemas.microsoft.com/office/drawing/2014/main" id="{A161EE59-E82B-4D0C-8864-7B73B5287F9F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20" name="Shape 3">
          <a:extLst>
            <a:ext uri="{FF2B5EF4-FFF2-40B4-BE49-F238E27FC236}">
              <a16:creationId xmlns:a16="http://schemas.microsoft.com/office/drawing/2014/main" id="{43C9E3A6-6636-44F4-BC4D-CD761A7EFE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21" name="Shape 3">
          <a:extLst>
            <a:ext uri="{FF2B5EF4-FFF2-40B4-BE49-F238E27FC236}">
              <a16:creationId xmlns:a16="http://schemas.microsoft.com/office/drawing/2014/main" id="{4A8AB6B6-D96C-42CB-93D2-643ECF9037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22" name="Shape 3">
          <a:extLst>
            <a:ext uri="{FF2B5EF4-FFF2-40B4-BE49-F238E27FC236}">
              <a16:creationId xmlns:a16="http://schemas.microsoft.com/office/drawing/2014/main" id="{06471773-EFDC-42F7-BC51-66A2FC9404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23" name="Shape 3">
          <a:extLst>
            <a:ext uri="{FF2B5EF4-FFF2-40B4-BE49-F238E27FC236}">
              <a16:creationId xmlns:a16="http://schemas.microsoft.com/office/drawing/2014/main" id="{6C15ADD1-5F38-4A8A-894F-53979FB15F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24" name="Shape 3">
          <a:extLst>
            <a:ext uri="{FF2B5EF4-FFF2-40B4-BE49-F238E27FC236}">
              <a16:creationId xmlns:a16="http://schemas.microsoft.com/office/drawing/2014/main" id="{2EE6FFC9-DC6F-4070-845F-F93FD653C1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25" name="Shape 3">
          <a:extLst>
            <a:ext uri="{FF2B5EF4-FFF2-40B4-BE49-F238E27FC236}">
              <a16:creationId xmlns:a16="http://schemas.microsoft.com/office/drawing/2014/main" id="{E4021987-4CFD-484D-BA04-78180042C6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26" name="Shape 3">
          <a:extLst>
            <a:ext uri="{FF2B5EF4-FFF2-40B4-BE49-F238E27FC236}">
              <a16:creationId xmlns:a16="http://schemas.microsoft.com/office/drawing/2014/main" id="{C3A53BEE-566D-44EC-92DA-EF4650A269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27" name="Shape 3">
          <a:extLst>
            <a:ext uri="{FF2B5EF4-FFF2-40B4-BE49-F238E27FC236}">
              <a16:creationId xmlns:a16="http://schemas.microsoft.com/office/drawing/2014/main" id="{E1E2D657-BC76-4145-950D-AC395293AD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28" name="Shape 3">
          <a:extLst>
            <a:ext uri="{FF2B5EF4-FFF2-40B4-BE49-F238E27FC236}">
              <a16:creationId xmlns:a16="http://schemas.microsoft.com/office/drawing/2014/main" id="{AA367B5B-6A22-4CC6-9FCD-09B223F4F9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29" name="Shape 3">
          <a:extLst>
            <a:ext uri="{FF2B5EF4-FFF2-40B4-BE49-F238E27FC236}">
              <a16:creationId xmlns:a16="http://schemas.microsoft.com/office/drawing/2014/main" id="{A8DF3ECF-325D-466C-A096-A2982C04B8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30" name="Shape 3">
          <a:extLst>
            <a:ext uri="{FF2B5EF4-FFF2-40B4-BE49-F238E27FC236}">
              <a16:creationId xmlns:a16="http://schemas.microsoft.com/office/drawing/2014/main" id="{8132DEA7-39C5-45D7-A10F-71BE4E6E31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31" name="Shape 3">
          <a:extLst>
            <a:ext uri="{FF2B5EF4-FFF2-40B4-BE49-F238E27FC236}">
              <a16:creationId xmlns:a16="http://schemas.microsoft.com/office/drawing/2014/main" id="{59CC79C1-5FC1-439B-B26A-F64E63EB19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32" name="Shape 3">
          <a:extLst>
            <a:ext uri="{FF2B5EF4-FFF2-40B4-BE49-F238E27FC236}">
              <a16:creationId xmlns:a16="http://schemas.microsoft.com/office/drawing/2014/main" id="{458DE422-DC67-4528-9111-B9F8068A38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33" name="Shape 3">
          <a:extLst>
            <a:ext uri="{FF2B5EF4-FFF2-40B4-BE49-F238E27FC236}">
              <a16:creationId xmlns:a16="http://schemas.microsoft.com/office/drawing/2014/main" id="{5BDE83A8-9369-4D3D-AD3D-1076A3A3CF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34" name="Shape 3">
          <a:extLst>
            <a:ext uri="{FF2B5EF4-FFF2-40B4-BE49-F238E27FC236}">
              <a16:creationId xmlns:a16="http://schemas.microsoft.com/office/drawing/2014/main" id="{38EE8A7F-FFC3-4A90-856A-313C707A9A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35" name="Shape 3">
          <a:extLst>
            <a:ext uri="{FF2B5EF4-FFF2-40B4-BE49-F238E27FC236}">
              <a16:creationId xmlns:a16="http://schemas.microsoft.com/office/drawing/2014/main" id="{D1BBA201-D25E-4304-A2CF-AAF82CC3FE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36" name="Shape 3">
          <a:extLst>
            <a:ext uri="{FF2B5EF4-FFF2-40B4-BE49-F238E27FC236}">
              <a16:creationId xmlns:a16="http://schemas.microsoft.com/office/drawing/2014/main" id="{81921DD6-A734-42A5-9434-5FF138088F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37" name="Shape 3">
          <a:extLst>
            <a:ext uri="{FF2B5EF4-FFF2-40B4-BE49-F238E27FC236}">
              <a16:creationId xmlns:a16="http://schemas.microsoft.com/office/drawing/2014/main" id="{1A92B7FA-C6C7-4144-93DE-60D6D5B561E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38" name="Shape 3">
          <a:extLst>
            <a:ext uri="{FF2B5EF4-FFF2-40B4-BE49-F238E27FC236}">
              <a16:creationId xmlns:a16="http://schemas.microsoft.com/office/drawing/2014/main" id="{7007A9E3-588A-4EDF-9350-E7C427A252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39" name="Shape 3">
          <a:extLst>
            <a:ext uri="{FF2B5EF4-FFF2-40B4-BE49-F238E27FC236}">
              <a16:creationId xmlns:a16="http://schemas.microsoft.com/office/drawing/2014/main" id="{10B74965-7DEC-40BB-9644-4BCED0DD11A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40" name="Shape 3">
          <a:extLst>
            <a:ext uri="{FF2B5EF4-FFF2-40B4-BE49-F238E27FC236}">
              <a16:creationId xmlns:a16="http://schemas.microsoft.com/office/drawing/2014/main" id="{B83D6D05-5762-45B4-84A0-2C65479887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41" name="Shape 3">
          <a:extLst>
            <a:ext uri="{FF2B5EF4-FFF2-40B4-BE49-F238E27FC236}">
              <a16:creationId xmlns:a16="http://schemas.microsoft.com/office/drawing/2014/main" id="{FCF99DBB-AA9F-438A-95C5-EA2A4323249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42" name="Shape 3">
          <a:extLst>
            <a:ext uri="{FF2B5EF4-FFF2-40B4-BE49-F238E27FC236}">
              <a16:creationId xmlns:a16="http://schemas.microsoft.com/office/drawing/2014/main" id="{A0ED11F4-7DC1-43D7-B63A-D783280667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43" name="Shape 3">
          <a:extLst>
            <a:ext uri="{FF2B5EF4-FFF2-40B4-BE49-F238E27FC236}">
              <a16:creationId xmlns:a16="http://schemas.microsoft.com/office/drawing/2014/main" id="{17F7ACE0-31C7-4EFD-9A79-9DB0A8045D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44" name="Shape 3">
          <a:extLst>
            <a:ext uri="{FF2B5EF4-FFF2-40B4-BE49-F238E27FC236}">
              <a16:creationId xmlns:a16="http://schemas.microsoft.com/office/drawing/2014/main" id="{AAB1649C-1755-41B1-9966-933D1FBC73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45" name="Shape 3">
          <a:extLst>
            <a:ext uri="{FF2B5EF4-FFF2-40B4-BE49-F238E27FC236}">
              <a16:creationId xmlns:a16="http://schemas.microsoft.com/office/drawing/2014/main" id="{BDFD203B-EC3D-4A19-BD30-A0ED159BB70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46" name="Shape 3">
          <a:extLst>
            <a:ext uri="{FF2B5EF4-FFF2-40B4-BE49-F238E27FC236}">
              <a16:creationId xmlns:a16="http://schemas.microsoft.com/office/drawing/2014/main" id="{1335CA13-F7D5-4B12-8447-0967DC04E2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47" name="Shape 3">
          <a:extLst>
            <a:ext uri="{FF2B5EF4-FFF2-40B4-BE49-F238E27FC236}">
              <a16:creationId xmlns:a16="http://schemas.microsoft.com/office/drawing/2014/main" id="{C32492A0-A7F2-4ECC-AB3E-43C5E3807E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48" name="Shape 3">
          <a:extLst>
            <a:ext uri="{FF2B5EF4-FFF2-40B4-BE49-F238E27FC236}">
              <a16:creationId xmlns:a16="http://schemas.microsoft.com/office/drawing/2014/main" id="{AAA9ADA5-0280-48CC-B1A4-0CBB94AA57C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49" name="Shape 3">
          <a:extLst>
            <a:ext uri="{FF2B5EF4-FFF2-40B4-BE49-F238E27FC236}">
              <a16:creationId xmlns:a16="http://schemas.microsoft.com/office/drawing/2014/main" id="{5875B1C8-3802-462E-B3E8-2D949A2C6D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50" name="Shape 3">
          <a:extLst>
            <a:ext uri="{FF2B5EF4-FFF2-40B4-BE49-F238E27FC236}">
              <a16:creationId xmlns:a16="http://schemas.microsoft.com/office/drawing/2014/main" id="{4963D346-A6B2-474E-A969-3F8F5BFC90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51" name="Shape 3">
          <a:extLst>
            <a:ext uri="{FF2B5EF4-FFF2-40B4-BE49-F238E27FC236}">
              <a16:creationId xmlns:a16="http://schemas.microsoft.com/office/drawing/2014/main" id="{7897B982-782B-4A9C-8DE9-20E62C9C9E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52" name="Shape 3">
          <a:extLst>
            <a:ext uri="{FF2B5EF4-FFF2-40B4-BE49-F238E27FC236}">
              <a16:creationId xmlns:a16="http://schemas.microsoft.com/office/drawing/2014/main" id="{6C9A6293-08F7-44AA-9477-DF123FB573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53" name="Shape 3">
          <a:extLst>
            <a:ext uri="{FF2B5EF4-FFF2-40B4-BE49-F238E27FC236}">
              <a16:creationId xmlns:a16="http://schemas.microsoft.com/office/drawing/2014/main" id="{26F98A71-E6EE-4BFA-B179-EDE58F84B7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54" name="Shape 3">
          <a:extLst>
            <a:ext uri="{FF2B5EF4-FFF2-40B4-BE49-F238E27FC236}">
              <a16:creationId xmlns:a16="http://schemas.microsoft.com/office/drawing/2014/main" id="{B7C88178-9C97-4C3E-876D-08BD38C21D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55" name="Shape 3">
          <a:extLst>
            <a:ext uri="{FF2B5EF4-FFF2-40B4-BE49-F238E27FC236}">
              <a16:creationId xmlns:a16="http://schemas.microsoft.com/office/drawing/2014/main" id="{299ED3D7-63C0-4DD4-A4D4-7739501220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56" name="Shape 3">
          <a:extLst>
            <a:ext uri="{FF2B5EF4-FFF2-40B4-BE49-F238E27FC236}">
              <a16:creationId xmlns:a16="http://schemas.microsoft.com/office/drawing/2014/main" id="{07237B55-53BB-4A23-8D0A-C73C1568C7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57" name="Shape 3">
          <a:extLst>
            <a:ext uri="{FF2B5EF4-FFF2-40B4-BE49-F238E27FC236}">
              <a16:creationId xmlns:a16="http://schemas.microsoft.com/office/drawing/2014/main" id="{0A2E4279-AAE0-48DC-ABAF-64044987D23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58" name="Shape 3">
          <a:extLst>
            <a:ext uri="{FF2B5EF4-FFF2-40B4-BE49-F238E27FC236}">
              <a16:creationId xmlns:a16="http://schemas.microsoft.com/office/drawing/2014/main" id="{860961F7-1E61-4681-AAE1-0B97E7DE4F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59" name="Shape 3">
          <a:extLst>
            <a:ext uri="{FF2B5EF4-FFF2-40B4-BE49-F238E27FC236}">
              <a16:creationId xmlns:a16="http://schemas.microsoft.com/office/drawing/2014/main" id="{7BC77174-9AB8-4E71-8899-B285C97A5A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60" name="Shape 3">
          <a:extLst>
            <a:ext uri="{FF2B5EF4-FFF2-40B4-BE49-F238E27FC236}">
              <a16:creationId xmlns:a16="http://schemas.microsoft.com/office/drawing/2014/main" id="{BB832720-5777-4276-8B5A-E70FC59ADBC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61" name="Shape 3">
          <a:extLst>
            <a:ext uri="{FF2B5EF4-FFF2-40B4-BE49-F238E27FC236}">
              <a16:creationId xmlns:a16="http://schemas.microsoft.com/office/drawing/2014/main" id="{6AB884ED-B651-442B-80ED-451F336595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62" name="Shape 3">
          <a:extLst>
            <a:ext uri="{FF2B5EF4-FFF2-40B4-BE49-F238E27FC236}">
              <a16:creationId xmlns:a16="http://schemas.microsoft.com/office/drawing/2014/main" id="{2FBA3485-1884-45BE-9DF8-69FEC2A780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63" name="Shape 3">
          <a:extLst>
            <a:ext uri="{FF2B5EF4-FFF2-40B4-BE49-F238E27FC236}">
              <a16:creationId xmlns:a16="http://schemas.microsoft.com/office/drawing/2014/main" id="{F8DCF093-BBEA-45A6-BDC4-9739BFEA73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64" name="Shape 3">
          <a:extLst>
            <a:ext uri="{FF2B5EF4-FFF2-40B4-BE49-F238E27FC236}">
              <a16:creationId xmlns:a16="http://schemas.microsoft.com/office/drawing/2014/main" id="{73B17907-44D4-4C73-991F-181C7DB78C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65" name="Shape 3">
          <a:extLst>
            <a:ext uri="{FF2B5EF4-FFF2-40B4-BE49-F238E27FC236}">
              <a16:creationId xmlns:a16="http://schemas.microsoft.com/office/drawing/2014/main" id="{157D6C11-047E-4034-A81F-C33F69989C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66" name="Shape 3">
          <a:extLst>
            <a:ext uri="{FF2B5EF4-FFF2-40B4-BE49-F238E27FC236}">
              <a16:creationId xmlns:a16="http://schemas.microsoft.com/office/drawing/2014/main" id="{78744492-0E13-4095-9DDB-3BD4BAA5D5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67" name="Shape 3">
          <a:extLst>
            <a:ext uri="{FF2B5EF4-FFF2-40B4-BE49-F238E27FC236}">
              <a16:creationId xmlns:a16="http://schemas.microsoft.com/office/drawing/2014/main" id="{CB9E7A21-6664-41F2-AF17-22AD5F6CBC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68" name="Shape 3">
          <a:extLst>
            <a:ext uri="{FF2B5EF4-FFF2-40B4-BE49-F238E27FC236}">
              <a16:creationId xmlns:a16="http://schemas.microsoft.com/office/drawing/2014/main" id="{5C667E12-5D9B-4EC6-A704-5BCB714EFE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69" name="Shape 3">
          <a:extLst>
            <a:ext uri="{FF2B5EF4-FFF2-40B4-BE49-F238E27FC236}">
              <a16:creationId xmlns:a16="http://schemas.microsoft.com/office/drawing/2014/main" id="{E6B50A49-75CB-4478-BAAA-094DF453E7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70" name="Shape 3">
          <a:extLst>
            <a:ext uri="{FF2B5EF4-FFF2-40B4-BE49-F238E27FC236}">
              <a16:creationId xmlns:a16="http://schemas.microsoft.com/office/drawing/2014/main" id="{4A9C9DCA-640E-4B62-B2F1-B183C2D378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71" name="Shape 3">
          <a:extLst>
            <a:ext uri="{FF2B5EF4-FFF2-40B4-BE49-F238E27FC236}">
              <a16:creationId xmlns:a16="http://schemas.microsoft.com/office/drawing/2014/main" id="{69B764A1-E73B-4536-A4A0-F8B8DBE424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72" name="Shape 3">
          <a:extLst>
            <a:ext uri="{FF2B5EF4-FFF2-40B4-BE49-F238E27FC236}">
              <a16:creationId xmlns:a16="http://schemas.microsoft.com/office/drawing/2014/main" id="{B4318428-EE3E-4335-871E-03139E3B22F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73" name="Shape 3">
          <a:extLst>
            <a:ext uri="{FF2B5EF4-FFF2-40B4-BE49-F238E27FC236}">
              <a16:creationId xmlns:a16="http://schemas.microsoft.com/office/drawing/2014/main" id="{C4CBB687-E08A-4C4E-9F75-A246B5F9B7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74" name="Shape 3">
          <a:extLst>
            <a:ext uri="{FF2B5EF4-FFF2-40B4-BE49-F238E27FC236}">
              <a16:creationId xmlns:a16="http://schemas.microsoft.com/office/drawing/2014/main" id="{1DBBCA7C-893B-47A4-A3B0-0FB290C1B97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75" name="Shape 3">
          <a:extLst>
            <a:ext uri="{FF2B5EF4-FFF2-40B4-BE49-F238E27FC236}">
              <a16:creationId xmlns:a16="http://schemas.microsoft.com/office/drawing/2014/main" id="{FE29378D-53EC-464C-8A8D-4434D317A5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76" name="Shape 3">
          <a:extLst>
            <a:ext uri="{FF2B5EF4-FFF2-40B4-BE49-F238E27FC236}">
              <a16:creationId xmlns:a16="http://schemas.microsoft.com/office/drawing/2014/main" id="{66F77C4C-80E2-460A-84C7-6DE62D4B11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77" name="Shape 3">
          <a:extLst>
            <a:ext uri="{FF2B5EF4-FFF2-40B4-BE49-F238E27FC236}">
              <a16:creationId xmlns:a16="http://schemas.microsoft.com/office/drawing/2014/main" id="{C3638B5D-66F4-4E9D-AE0E-54F9CB13B0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78" name="Shape 3">
          <a:extLst>
            <a:ext uri="{FF2B5EF4-FFF2-40B4-BE49-F238E27FC236}">
              <a16:creationId xmlns:a16="http://schemas.microsoft.com/office/drawing/2014/main" id="{4403FA0B-8270-44FE-9950-0D7C73C389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79" name="Shape 3">
          <a:extLst>
            <a:ext uri="{FF2B5EF4-FFF2-40B4-BE49-F238E27FC236}">
              <a16:creationId xmlns:a16="http://schemas.microsoft.com/office/drawing/2014/main" id="{5DCCF32B-8DA1-4185-9222-649B4E21F2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80" name="Shape 3">
          <a:extLst>
            <a:ext uri="{FF2B5EF4-FFF2-40B4-BE49-F238E27FC236}">
              <a16:creationId xmlns:a16="http://schemas.microsoft.com/office/drawing/2014/main" id="{2F347425-8C32-4552-B6B1-0E53E44D4C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81" name="Shape 3">
          <a:extLst>
            <a:ext uri="{FF2B5EF4-FFF2-40B4-BE49-F238E27FC236}">
              <a16:creationId xmlns:a16="http://schemas.microsoft.com/office/drawing/2014/main" id="{D555461F-81A5-4325-8777-5DE064109D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82" name="Shape 3">
          <a:extLst>
            <a:ext uri="{FF2B5EF4-FFF2-40B4-BE49-F238E27FC236}">
              <a16:creationId xmlns:a16="http://schemas.microsoft.com/office/drawing/2014/main" id="{24F87D94-038F-43DC-A7F6-212B3A1A15E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83" name="Shape 3">
          <a:extLst>
            <a:ext uri="{FF2B5EF4-FFF2-40B4-BE49-F238E27FC236}">
              <a16:creationId xmlns:a16="http://schemas.microsoft.com/office/drawing/2014/main" id="{0147ABF6-9DCE-4518-A771-C21F27C37A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84" name="Shape 3">
          <a:extLst>
            <a:ext uri="{FF2B5EF4-FFF2-40B4-BE49-F238E27FC236}">
              <a16:creationId xmlns:a16="http://schemas.microsoft.com/office/drawing/2014/main" id="{FA175783-25B0-408F-9929-8139B5605C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85" name="Shape 3">
          <a:extLst>
            <a:ext uri="{FF2B5EF4-FFF2-40B4-BE49-F238E27FC236}">
              <a16:creationId xmlns:a16="http://schemas.microsoft.com/office/drawing/2014/main" id="{40D5CABD-BFF5-4F1C-BCF4-FECEAD353E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86" name="Shape 3">
          <a:extLst>
            <a:ext uri="{FF2B5EF4-FFF2-40B4-BE49-F238E27FC236}">
              <a16:creationId xmlns:a16="http://schemas.microsoft.com/office/drawing/2014/main" id="{C84B9F4F-F8E6-4217-B66F-F36BFEA4AB3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87" name="Shape 3">
          <a:extLst>
            <a:ext uri="{FF2B5EF4-FFF2-40B4-BE49-F238E27FC236}">
              <a16:creationId xmlns:a16="http://schemas.microsoft.com/office/drawing/2014/main" id="{C1B1E5F6-F8D0-4C2E-B164-F86109F292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88" name="Shape 3">
          <a:extLst>
            <a:ext uri="{FF2B5EF4-FFF2-40B4-BE49-F238E27FC236}">
              <a16:creationId xmlns:a16="http://schemas.microsoft.com/office/drawing/2014/main" id="{1B4D8D08-CAD8-43CE-8E0E-2F51C44720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89" name="Shape 3">
          <a:extLst>
            <a:ext uri="{FF2B5EF4-FFF2-40B4-BE49-F238E27FC236}">
              <a16:creationId xmlns:a16="http://schemas.microsoft.com/office/drawing/2014/main" id="{8085F12C-AB01-409B-BF11-E96BB8C97A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90" name="Shape 3">
          <a:extLst>
            <a:ext uri="{FF2B5EF4-FFF2-40B4-BE49-F238E27FC236}">
              <a16:creationId xmlns:a16="http://schemas.microsoft.com/office/drawing/2014/main" id="{48FA5AC1-2DD2-4EFE-A06E-350A033C20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91" name="Shape 3">
          <a:extLst>
            <a:ext uri="{FF2B5EF4-FFF2-40B4-BE49-F238E27FC236}">
              <a16:creationId xmlns:a16="http://schemas.microsoft.com/office/drawing/2014/main" id="{8E0E8B75-91C1-40B4-8C54-BCCB0F07CF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92" name="Shape 3">
          <a:extLst>
            <a:ext uri="{FF2B5EF4-FFF2-40B4-BE49-F238E27FC236}">
              <a16:creationId xmlns:a16="http://schemas.microsoft.com/office/drawing/2014/main" id="{CB83CADB-7EB1-4060-997B-57259C5AFE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93" name="Shape 3">
          <a:extLst>
            <a:ext uri="{FF2B5EF4-FFF2-40B4-BE49-F238E27FC236}">
              <a16:creationId xmlns:a16="http://schemas.microsoft.com/office/drawing/2014/main" id="{D0562C36-4DBB-4FD6-9F63-7B13D7C6B8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94" name="Shape 3">
          <a:extLst>
            <a:ext uri="{FF2B5EF4-FFF2-40B4-BE49-F238E27FC236}">
              <a16:creationId xmlns:a16="http://schemas.microsoft.com/office/drawing/2014/main" id="{D229EBCB-9D0E-4BB4-A38A-AED675D1BBD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95" name="Shape 3">
          <a:extLst>
            <a:ext uri="{FF2B5EF4-FFF2-40B4-BE49-F238E27FC236}">
              <a16:creationId xmlns:a16="http://schemas.microsoft.com/office/drawing/2014/main" id="{EEE3C3D1-9E44-40AE-BF77-5F1B6AA18AD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96" name="Shape 3">
          <a:extLst>
            <a:ext uri="{FF2B5EF4-FFF2-40B4-BE49-F238E27FC236}">
              <a16:creationId xmlns:a16="http://schemas.microsoft.com/office/drawing/2014/main" id="{3D36B2FD-9A6D-47C2-A709-8FD3B293AF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97" name="Shape 3">
          <a:extLst>
            <a:ext uri="{FF2B5EF4-FFF2-40B4-BE49-F238E27FC236}">
              <a16:creationId xmlns:a16="http://schemas.microsoft.com/office/drawing/2014/main" id="{65BB2696-CDA3-4042-B8B8-3415C28AD3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98" name="Shape 3">
          <a:extLst>
            <a:ext uri="{FF2B5EF4-FFF2-40B4-BE49-F238E27FC236}">
              <a16:creationId xmlns:a16="http://schemas.microsoft.com/office/drawing/2014/main" id="{1CD101BF-1134-49E6-82A7-5F8D7D63B6C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799" name="Shape 3">
          <a:extLst>
            <a:ext uri="{FF2B5EF4-FFF2-40B4-BE49-F238E27FC236}">
              <a16:creationId xmlns:a16="http://schemas.microsoft.com/office/drawing/2014/main" id="{F1302AEA-FCFC-4D2A-A3D9-05033837D0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800" name="Shape 3">
          <a:extLst>
            <a:ext uri="{FF2B5EF4-FFF2-40B4-BE49-F238E27FC236}">
              <a16:creationId xmlns:a16="http://schemas.microsoft.com/office/drawing/2014/main" id="{72E84857-CC51-4D40-8173-3E833192885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801" name="Shape 3">
          <a:extLst>
            <a:ext uri="{FF2B5EF4-FFF2-40B4-BE49-F238E27FC236}">
              <a16:creationId xmlns:a16="http://schemas.microsoft.com/office/drawing/2014/main" id="{920A2172-9B0B-497A-B738-D68A1138CA7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802" name="Shape 3">
          <a:extLst>
            <a:ext uri="{FF2B5EF4-FFF2-40B4-BE49-F238E27FC236}">
              <a16:creationId xmlns:a16="http://schemas.microsoft.com/office/drawing/2014/main" id="{E206D6BE-19AA-4DBF-8121-0A08EFF1F6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803" name="Shape 3">
          <a:extLst>
            <a:ext uri="{FF2B5EF4-FFF2-40B4-BE49-F238E27FC236}">
              <a16:creationId xmlns:a16="http://schemas.microsoft.com/office/drawing/2014/main" id="{FB915C27-4F02-49C1-ACF2-9E1B8C7751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804" name="Shape 3">
          <a:extLst>
            <a:ext uri="{FF2B5EF4-FFF2-40B4-BE49-F238E27FC236}">
              <a16:creationId xmlns:a16="http://schemas.microsoft.com/office/drawing/2014/main" id="{6A5D3721-B6C6-43DB-B4D1-FBF9FC7B7C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107</xdr:row>
      <xdr:rowOff>0</xdr:rowOff>
    </xdr:from>
    <xdr:ext cx="47625" cy="285750"/>
    <xdr:sp macro="" textlink="">
      <xdr:nvSpPr>
        <xdr:cNvPr id="6805" name="Shape 3">
          <a:extLst>
            <a:ext uri="{FF2B5EF4-FFF2-40B4-BE49-F238E27FC236}">
              <a16:creationId xmlns:a16="http://schemas.microsoft.com/office/drawing/2014/main" id="{6FB79DFE-DEC7-47BE-BCF1-42C033CB24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107</xdr:row>
      <xdr:rowOff>0</xdr:rowOff>
    </xdr:from>
    <xdr:ext cx="47625" cy="285750"/>
    <xdr:sp macro="" textlink="">
      <xdr:nvSpPr>
        <xdr:cNvPr id="6806" name="Shape 3">
          <a:extLst>
            <a:ext uri="{FF2B5EF4-FFF2-40B4-BE49-F238E27FC236}">
              <a16:creationId xmlns:a16="http://schemas.microsoft.com/office/drawing/2014/main" id="{692A120A-A55A-4A46-AFF4-6FFCFA176DF8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107</xdr:row>
      <xdr:rowOff>0</xdr:rowOff>
    </xdr:from>
    <xdr:ext cx="47625" cy="285750"/>
    <xdr:sp macro="" textlink="">
      <xdr:nvSpPr>
        <xdr:cNvPr id="6807" name="Shape 3">
          <a:extLst>
            <a:ext uri="{FF2B5EF4-FFF2-40B4-BE49-F238E27FC236}">
              <a16:creationId xmlns:a16="http://schemas.microsoft.com/office/drawing/2014/main" id="{23932B80-06F3-4DD9-BFA5-181EF39C0A7C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08" name="Shape 3">
          <a:extLst>
            <a:ext uri="{FF2B5EF4-FFF2-40B4-BE49-F238E27FC236}">
              <a16:creationId xmlns:a16="http://schemas.microsoft.com/office/drawing/2014/main" id="{97F6C64D-1CBA-4CC2-BAF3-0B6F73CF0CE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09" name="Shape 3">
          <a:extLst>
            <a:ext uri="{FF2B5EF4-FFF2-40B4-BE49-F238E27FC236}">
              <a16:creationId xmlns:a16="http://schemas.microsoft.com/office/drawing/2014/main" id="{E17F48B1-AC9E-47F4-BE15-2C3EBF75908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10" name="Shape 3">
          <a:extLst>
            <a:ext uri="{FF2B5EF4-FFF2-40B4-BE49-F238E27FC236}">
              <a16:creationId xmlns:a16="http://schemas.microsoft.com/office/drawing/2014/main" id="{B32D7C1F-780E-4B30-B89F-9A63A5638D8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11" name="Shape 3">
          <a:extLst>
            <a:ext uri="{FF2B5EF4-FFF2-40B4-BE49-F238E27FC236}">
              <a16:creationId xmlns:a16="http://schemas.microsoft.com/office/drawing/2014/main" id="{10480E86-3DDC-4F6E-B102-62FFD25420A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12" name="Shape 3">
          <a:extLst>
            <a:ext uri="{FF2B5EF4-FFF2-40B4-BE49-F238E27FC236}">
              <a16:creationId xmlns:a16="http://schemas.microsoft.com/office/drawing/2014/main" id="{B2387D7E-191A-4665-86CC-7C3633A8A77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13" name="Shape 3">
          <a:extLst>
            <a:ext uri="{FF2B5EF4-FFF2-40B4-BE49-F238E27FC236}">
              <a16:creationId xmlns:a16="http://schemas.microsoft.com/office/drawing/2014/main" id="{D3148AD5-9A90-4B94-B1BF-EE115B07A3B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14" name="Shape 3">
          <a:extLst>
            <a:ext uri="{FF2B5EF4-FFF2-40B4-BE49-F238E27FC236}">
              <a16:creationId xmlns:a16="http://schemas.microsoft.com/office/drawing/2014/main" id="{DB8122C4-A8A5-452D-9A7A-55E385BA429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15" name="Shape 3">
          <a:extLst>
            <a:ext uri="{FF2B5EF4-FFF2-40B4-BE49-F238E27FC236}">
              <a16:creationId xmlns:a16="http://schemas.microsoft.com/office/drawing/2014/main" id="{8683CC7B-652C-47C0-8AB1-C05107F34E7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16" name="Shape 3">
          <a:extLst>
            <a:ext uri="{FF2B5EF4-FFF2-40B4-BE49-F238E27FC236}">
              <a16:creationId xmlns:a16="http://schemas.microsoft.com/office/drawing/2014/main" id="{B3961601-B481-4B1A-B755-68F787DAF7B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17" name="Shape 3">
          <a:extLst>
            <a:ext uri="{FF2B5EF4-FFF2-40B4-BE49-F238E27FC236}">
              <a16:creationId xmlns:a16="http://schemas.microsoft.com/office/drawing/2014/main" id="{E9C59564-16A3-45B2-A3ED-3823F37B24C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18" name="Shape 3">
          <a:extLst>
            <a:ext uri="{FF2B5EF4-FFF2-40B4-BE49-F238E27FC236}">
              <a16:creationId xmlns:a16="http://schemas.microsoft.com/office/drawing/2014/main" id="{5C3C0862-D277-436C-942A-ABE8010DAD6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19" name="Shape 3">
          <a:extLst>
            <a:ext uri="{FF2B5EF4-FFF2-40B4-BE49-F238E27FC236}">
              <a16:creationId xmlns:a16="http://schemas.microsoft.com/office/drawing/2014/main" id="{48A7749D-44D2-44F2-AA4C-56B0803F1E7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20" name="Shape 3">
          <a:extLst>
            <a:ext uri="{FF2B5EF4-FFF2-40B4-BE49-F238E27FC236}">
              <a16:creationId xmlns:a16="http://schemas.microsoft.com/office/drawing/2014/main" id="{2B31210A-1ECD-478D-9A91-1917F77B1C0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21" name="Shape 3">
          <a:extLst>
            <a:ext uri="{FF2B5EF4-FFF2-40B4-BE49-F238E27FC236}">
              <a16:creationId xmlns:a16="http://schemas.microsoft.com/office/drawing/2014/main" id="{9E9246DD-A825-40D5-AD19-D850BD5F3DA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22" name="Shape 3">
          <a:extLst>
            <a:ext uri="{FF2B5EF4-FFF2-40B4-BE49-F238E27FC236}">
              <a16:creationId xmlns:a16="http://schemas.microsoft.com/office/drawing/2014/main" id="{FD7D6D08-474E-40D0-A37A-6E6FAE29AF2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23" name="Shape 3">
          <a:extLst>
            <a:ext uri="{FF2B5EF4-FFF2-40B4-BE49-F238E27FC236}">
              <a16:creationId xmlns:a16="http://schemas.microsoft.com/office/drawing/2014/main" id="{01392A90-E58F-46CE-9D13-82975032C75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24" name="Shape 3">
          <a:extLst>
            <a:ext uri="{FF2B5EF4-FFF2-40B4-BE49-F238E27FC236}">
              <a16:creationId xmlns:a16="http://schemas.microsoft.com/office/drawing/2014/main" id="{41ED0C30-E5D9-425B-9D29-7C3F17601E4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25" name="Shape 3">
          <a:extLst>
            <a:ext uri="{FF2B5EF4-FFF2-40B4-BE49-F238E27FC236}">
              <a16:creationId xmlns:a16="http://schemas.microsoft.com/office/drawing/2014/main" id="{7536C876-5C91-4ADE-B299-C5A0109BC38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26" name="Shape 3">
          <a:extLst>
            <a:ext uri="{FF2B5EF4-FFF2-40B4-BE49-F238E27FC236}">
              <a16:creationId xmlns:a16="http://schemas.microsoft.com/office/drawing/2014/main" id="{3180426F-AD8E-45D4-A281-A57D7194FF0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27" name="Shape 3">
          <a:extLst>
            <a:ext uri="{FF2B5EF4-FFF2-40B4-BE49-F238E27FC236}">
              <a16:creationId xmlns:a16="http://schemas.microsoft.com/office/drawing/2014/main" id="{7F29F1CD-3023-42F7-AEE6-B6920D4AF26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28" name="Shape 3">
          <a:extLst>
            <a:ext uri="{FF2B5EF4-FFF2-40B4-BE49-F238E27FC236}">
              <a16:creationId xmlns:a16="http://schemas.microsoft.com/office/drawing/2014/main" id="{A8B29055-C255-4972-9CBA-F61275DA8F6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29" name="Shape 3">
          <a:extLst>
            <a:ext uri="{FF2B5EF4-FFF2-40B4-BE49-F238E27FC236}">
              <a16:creationId xmlns:a16="http://schemas.microsoft.com/office/drawing/2014/main" id="{1ECC76F7-2EB2-4D42-B2F7-5B0E20436D0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30" name="Shape 3">
          <a:extLst>
            <a:ext uri="{FF2B5EF4-FFF2-40B4-BE49-F238E27FC236}">
              <a16:creationId xmlns:a16="http://schemas.microsoft.com/office/drawing/2014/main" id="{6D12F307-C16C-4F94-B5B2-BA0AFF8BF9D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31" name="Shape 3">
          <a:extLst>
            <a:ext uri="{FF2B5EF4-FFF2-40B4-BE49-F238E27FC236}">
              <a16:creationId xmlns:a16="http://schemas.microsoft.com/office/drawing/2014/main" id="{74312839-509F-4B5B-AA80-FC6262EDF53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32" name="Shape 3">
          <a:extLst>
            <a:ext uri="{FF2B5EF4-FFF2-40B4-BE49-F238E27FC236}">
              <a16:creationId xmlns:a16="http://schemas.microsoft.com/office/drawing/2014/main" id="{94E9E23E-9A37-4A75-BE22-DCB018101C1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33" name="Shape 3">
          <a:extLst>
            <a:ext uri="{FF2B5EF4-FFF2-40B4-BE49-F238E27FC236}">
              <a16:creationId xmlns:a16="http://schemas.microsoft.com/office/drawing/2014/main" id="{19BC84CD-60B6-4764-B64E-A38A32B63B3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34" name="Shape 3">
          <a:extLst>
            <a:ext uri="{FF2B5EF4-FFF2-40B4-BE49-F238E27FC236}">
              <a16:creationId xmlns:a16="http://schemas.microsoft.com/office/drawing/2014/main" id="{4BEDA972-0E08-42AB-8B8A-42EB37A2ABD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35" name="Shape 3">
          <a:extLst>
            <a:ext uri="{FF2B5EF4-FFF2-40B4-BE49-F238E27FC236}">
              <a16:creationId xmlns:a16="http://schemas.microsoft.com/office/drawing/2014/main" id="{5246C7AE-1753-46AD-8954-10E27A744E9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36" name="Shape 3">
          <a:extLst>
            <a:ext uri="{FF2B5EF4-FFF2-40B4-BE49-F238E27FC236}">
              <a16:creationId xmlns:a16="http://schemas.microsoft.com/office/drawing/2014/main" id="{CC4138C2-B698-4E91-B0C2-CBD53D25160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37" name="Shape 3">
          <a:extLst>
            <a:ext uri="{FF2B5EF4-FFF2-40B4-BE49-F238E27FC236}">
              <a16:creationId xmlns:a16="http://schemas.microsoft.com/office/drawing/2014/main" id="{13999662-0076-4294-B550-C343FC0034C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38" name="Shape 3">
          <a:extLst>
            <a:ext uri="{FF2B5EF4-FFF2-40B4-BE49-F238E27FC236}">
              <a16:creationId xmlns:a16="http://schemas.microsoft.com/office/drawing/2014/main" id="{DE8656CD-2EAD-498F-B533-7D945FEDDBB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39" name="Shape 3">
          <a:extLst>
            <a:ext uri="{FF2B5EF4-FFF2-40B4-BE49-F238E27FC236}">
              <a16:creationId xmlns:a16="http://schemas.microsoft.com/office/drawing/2014/main" id="{6791B601-BB6F-4FB7-9C4E-B81FCB268AD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40" name="Shape 3">
          <a:extLst>
            <a:ext uri="{FF2B5EF4-FFF2-40B4-BE49-F238E27FC236}">
              <a16:creationId xmlns:a16="http://schemas.microsoft.com/office/drawing/2014/main" id="{D7B87DCA-3A6E-442B-AA23-BB90D935AC1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41" name="Shape 3">
          <a:extLst>
            <a:ext uri="{FF2B5EF4-FFF2-40B4-BE49-F238E27FC236}">
              <a16:creationId xmlns:a16="http://schemas.microsoft.com/office/drawing/2014/main" id="{741930BD-0257-440E-A358-BDB0AB13285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42" name="Shape 3">
          <a:extLst>
            <a:ext uri="{FF2B5EF4-FFF2-40B4-BE49-F238E27FC236}">
              <a16:creationId xmlns:a16="http://schemas.microsoft.com/office/drawing/2014/main" id="{CB09E832-6518-4CB7-AD97-D0F3A3AFB45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43" name="Shape 3">
          <a:extLst>
            <a:ext uri="{FF2B5EF4-FFF2-40B4-BE49-F238E27FC236}">
              <a16:creationId xmlns:a16="http://schemas.microsoft.com/office/drawing/2014/main" id="{BFFE82BD-999D-4041-A249-C9F604A5D48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44" name="Shape 3">
          <a:extLst>
            <a:ext uri="{FF2B5EF4-FFF2-40B4-BE49-F238E27FC236}">
              <a16:creationId xmlns:a16="http://schemas.microsoft.com/office/drawing/2014/main" id="{5EF642FA-8FF6-4561-ACE7-2BBA9E93E28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45" name="Shape 3">
          <a:extLst>
            <a:ext uri="{FF2B5EF4-FFF2-40B4-BE49-F238E27FC236}">
              <a16:creationId xmlns:a16="http://schemas.microsoft.com/office/drawing/2014/main" id="{63885163-23BD-4373-87FA-F347D73CE22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46" name="Shape 3">
          <a:extLst>
            <a:ext uri="{FF2B5EF4-FFF2-40B4-BE49-F238E27FC236}">
              <a16:creationId xmlns:a16="http://schemas.microsoft.com/office/drawing/2014/main" id="{BBCD64A5-C82E-41F6-8638-DDC55DDE9A2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47" name="Shape 3">
          <a:extLst>
            <a:ext uri="{FF2B5EF4-FFF2-40B4-BE49-F238E27FC236}">
              <a16:creationId xmlns:a16="http://schemas.microsoft.com/office/drawing/2014/main" id="{B51C7303-F234-4810-B92E-0A8763100DC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48" name="Shape 3">
          <a:extLst>
            <a:ext uri="{FF2B5EF4-FFF2-40B4-BE49-F238E27FC236}">
              <a16:creationId xmlns:a16="http://schemas.microsoft.com/office/drawing/2014/main" id="{5029E9E3-8D48-4DC7-89E0-FB69F168924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49" name="Shape 3">
          <a:extLst>
            <a:ext uri="{FF2B5EF4-FFF2-40B4-BE49-F238E27FC236}">
              <a16:creationId xmlns:a16="http://schemas.microsoft.com/office/drawing/2014/main" id="{A6187832-5738-4798-A079-1098290F74C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50" name="Shape 3">
          <a:extLst>
            <a:ext uri="{FF2B5EF4-FFF2-40B4-BE49-F238E27FC236}">
              <a16:creationId xmlns:a16="http://schemas.microsoft.com/office/drawing/2014/main" id="{E3F50718-E889-4CEF-94EA-1EE835445F3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51" name="Shape 3">
          <a:extLst>
            <a:ext uri="{FF2B5EF4-FFF2-40B4-BE49-F238E27FC236}">
              <a16:creationId xmlns:a16="http://schemas.microsoft.com/office/drawing/2014/main" id="{547302C4-F4E5-4791-B849-6C44C2C441B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52" name="Shape 3">
          <a:extLst>
            <a:ext uri="{FF2B5EF4-FFF2-40B4-BE49-F238E27FC236}">
              <a16:creationId xmlns:a16="http://schemas.microsoft.com/office/drawing/2014/main" id="{0369F882-3700-4C4E-AAEA-15FDC75DD76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53" name="Shape 3">
          <a:extLst>
            <a:ext uri="{FF2B5EF4-FFF2-40B4-BE49-F238E27FC236}">
              <a16:creationId xmlns:a16="http://schemas.microsoft.com/office/drawing/2014/main" id="{41A827D5-D145-4744-96BE-F9D1A9B901A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54" name="Shape 3">
          <a:extLst>
            <a:ext uri="{FF2B5EF4-FFF2-40B4-BE49-F238E27FC236}">
              <a16:creationId xmlns:a16="http://schemas.microsoft.com/office/drawing/2014/main" id="{BD0CF6BA-8B33-43E4-985D-562A6E07702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55" name="Shape 3">
          <a:extLst>
            <a:ext uri="{FF2B5EF4-FFF2-40B4-BE49-F238E27FC236}">
              <a16:creationId xmlns:a16="http://schemas.microsoft.com/office/drawing/2014/main" id="{7F70E62E-6429-4BE2-84FB-293CA4095D4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56" name="Shape 3">
          <a:extLst>
            <a:ext uri="{FF2B5EF4-FFF2-40B4-BE49-F238E27FC236}">
              <a16:creationId xmlns:a16="http://schemas.microsoft.com/office/drawing/2014/main" id="{C1F36A6D-CE53-4D46-AD79-5D79742AFDA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57" name="Shape 3">
          <a:extLst>
            <a:ext uri="{FF2B5EF4-FFF2-40B4-BE49-F238E27FC236}">
              <a16:creationId xmlns:a16="http://schemas.microsoft.com/office/drawing/2014/main" id="{3187581D-9586-4EFC-87C6-1045D9F4129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58" name="Shape 3">
          <a:extLst>
            <a:ext uri="{FF2B5EF4-FFF2-40B4-BE49-F238E27FC236}">
              <a16:creationId xmlns:a16="http://schemas.microsoft.com/office/drawing/2014/main" id="{23EBF272-4DB6-40FA-841F-B872C98DCB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59" name="Shape 3">
          <a:extLst>
            <a:ext uri="{FF2B5EF4-FFF2-40B4-BE49-F238E27FC236}">
              <a16:creationId xmlns:a16="http://schemas.microsoft.com/office/drawing/2014/main" id="{6ED60645-34FB-42B3-9999-865F3C80BB0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60" name="Shape 3">
          <a:extLst>
            <a:ext uri="{FF2B5EF4-FFF2-40B4-BE49-F238E27FC236}">
              <a16:creationId xmlns:a16="http://schemas.microsoft.com/office/drawing/2014/main" id="{0DA34011-4121-434D-9335-3B0EA2A468D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61" name="Shape 3">
          <a:extLst>
            <a:ext uri="{FF2B5EF4-FFF2-40B4-BE49-F238E27FC236}">
              <a16:creationId xmlns:a16="http://schemas.microsoft.com/office/drawing/2014/main" id="{7F909A10-7C23-45CA-8201-2F59A38309B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62" name="Shape 3">
          <a:extLst>
            <a:ext uri="{FF2B5EF4-FFF2-40B4-BE49-F238E27FC236}">
              <a16:creationId xmlns:a16="http://schemas.microsoft.com/office/drawing/2014/main" id="{0F520354-815E-4E71-86E5-3AD00C1F9B9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63" name="Shape 3">
          <a:extLst>
            <a:ext uri="{FF2B5EF4-FFF2-40B4-BE49-F238E27FC236}">
              <a16:creationId xmlns:a16="http://schemas.microsoft.com/office/drawing/2014/main" id="{B1A629A8-D2CD-4C67-BF1A-347189923FF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64" name="Shape 3">
          <a:extLst>
            <a:ext uri="{FF2B5EF4-FFF2-40B4-BE49-F238E27FC236}">
              <a16:creationId xmlns:a16="http://schemas.microsoft.com/office/drawing/2014/main" id="{EA06A081-F39E-44C3-A980-3204D6E09C4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65" name="Shape 3">
          <a:extLst>
            <a:ext uri="{FF2B5EF4-FFF2-40B4-BE49-F238E27FC236}">
              <a16:creationId xmlns:a16="http://schemas.microsoft.com/office/drawing/2014/main" id="{07B990C8-06B1-43AD-A972-E33ED7EF12C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66" name="Shape 3">
          <a:extLst>
            <a:ext uri="{FF2B5EF4-FFF2-40B4-BE49-F238E27FC236}">
              <a16:creationId xmlns:a16="http://schemas.microsoft.com/office/drawing/2014/main" id="{C3AB8804-D593-43C9-9076-9637C4BA9D9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67" name="Shape 3">
          <a:extLst>
            <a:ext uri="{FF2B5EF4-FFF2-40B4-BE49-F238E27FC236}">
              <a16:creationId xmlns:a16="http://schemas.microsoft.com/office/drawing/2014/main" id="{8A345165-169E-4738-AD21-10579408893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68" name="Shape 3">
          <a:extLst>
            <a:ext uri="{FF2B5EF4-FFF2-40B4-BE49-F238E27FC236}">
              <a16:creationId xmlns:a16="http://schemas.microsoft.com/office/drawing/2014/main" id="{C0C0C859-4179-4972-B2E5-AE59B3B31C5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69" name="Shape 3">
          <a:extLst>
            <a:ext uri="{FF2B5EF4-FFF2-40B4-BE49-F238E27FC236}">
              <a16:creationId xmlns:a16="http://schemas.microsoft.com/office/drawing/2014/main" id="{571DD97C-D613-4B4A-91B5-9BBC3021B98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70" name="Shape 3">
          <a:extLst>
            <a:ext uri="{FF2B5EF4-FFF2-40B4-BE49-F238E27FC236}">
              <a16:creationId xmlns:a16="http://schemas.microsoft.com/office/drawing/2014/main" id="{D7E2536B-0E54-4F68-8AB7-9DE8F9F5B94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71" name="Shape 3">
          <a:extLst>
            <a:ext uri="{FF2B5EF4-FFF2-40B4-BE49-F238E27FC236}">
              <a16:creationId xmlns:a16="http://schemas.microsoft.com/office/drawing/2014/main" id="{E3FB9FA2-238F-4A87-8061-FA96749F043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72" name="Shape 3">
          <a:extLst>
            <a:ext uri="{FF2B5EF4-FFF2-40B4-BE49-F238E27FC236}">
              <a16:creationId xmlns:a16="http://schemas.microsoft.com/office/drawing/2014/main" id="{00E5E3D2-3B79-424A-8F33-A249B9D7378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73" name="Shape 3">
          <a:extLst>
            <a:ext uri="{FF2B5EF4-FFF2-40B4-BE49-F238E27FC236}">
              <a16:creationId xmlns:a16="http://schemas.microsoft.com/office/drawing/2014/main" id="{41196F83-16E6-4396-8159-3805B075057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74" name="Shape 3">
          <a:extLst>
            <a:ext uri="{FF2B5EF4-FFF2-40B4-BE49-F238E27FC236}">
              <a16:creationId xmlns:a16="http://schemas.microsoft.com/office/drawing/2014/main" id="{B3573025-C5D9-4825-B4A6-8BC9B188BA6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75" name="Shape 3">
          <a:extLst>
            <a:ext uri="{FF2B5EF4-FFF2-40B4-BE49-F238E27FC236}">
              <a16:creationId xmlns:a16="http://schemas.microsoft.com/office/drawing/2014/main" id="{E4C69C66-9CF4-45DF-AD4B-1D64CE3819E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76" name="Shape 3">
          <a:extLst>
            <a:ext uri="{FF2B5EF4-FFF2-40B4-BE49-F238E27FC236}">
              <a16:creationId xmlns:a16="http://schemas.microsoft.com/office/drawing/2014/main" id="{5E805AB8-8B78-4D35-AFBB-566C6A18BC8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77" name="Shape 3">
          <a:extLst>
            <a:ext uri="{FF2B5EF4-FFF2-40B4-BE49-F238E27FC236}">
              <a16:creationId xmlns:a16="http://schemas.microsoft.com/office/drawing/2014/main" id="{7B53F8A8-35C0-433A-A54F-61BCB077E99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78" name="Shape 3">
          <a:extLst>
            <a:ext uri="{FF2B5EF4-FFF2-40B4-BE49-F238E27FC236}">
              <a16:creationId xmlns:a16="http://schemas.microsoft.com/office/drawing/2014/main" id="{81644D91-9ADB-464A-B62D-582E039D571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79" name="Shape 3">
          <a:extLst>
            <a:ext uri="{FF2B5EF4-FFF2-40B4-BE49-F238E27FC236}">
              <a16:creationId xmlns:a16="http://schemas.microsoft.com/office/drawing/2014/main" id="{807AB699-6468-4632-A618-1838ED1E537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80" name="Shape 3">
          <a:extLst>
            <a:ext uri="{FF2B5EF4-FFF2-40B4-BE49-F238E27FC236}">
              <a16:creationId xmlns:a16="http://schemas.microsoft.com/office/drawing/2014/main" id="{C3385C1B-DA83-41D7-9820-95EFF737EED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81" name="Shape 3">
          <a:extLst>
            <a:ext uri="{FF2B5EF4-FFF2-40B4-BE49-F238E27FC236}">
              <a16:creationId xmlns:a16="http://schemas.microsoft.com/office/drawing/2014/main" id="{684EE969-3143-4966-B5C8-E3B914250B6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82" name="Shape 3">
          <a:extLst>
            <a:ext uri="{FF2B5EF4-FFF2-40B4-BE49-F238E27FC236}">
              <a16:creationId xmlns:a16="http://schemas.microsoft.com/office/drawing/2014/main" id="{761797FD-FB05-4D13-AFA0-945E91D1361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83" name="Shape 3">
          <a:extLst>
            <a:ext uri="{FF2B5EF4-FFF2-40B4-BE49-F238E27FC236}">
              <a16:creationId xmlns:a16="http://schemas.microsoft.com/office/drawing/2014/main" id="{595A86BE-2A33-4A5C-9CED-C5333EAF178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84" name="Shape 3">
          <a:extLst>
            <a:ext uri="{FF2B5EF4-FFF2-40B4-BE49-F238E27FC236}">
              <a16:creationId xmlns:a16="http://schemas.microsoft.com/office/drawing/2014/main" id="{BEA8D615-65DB-44FF-8FED-E12D0992924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85" name="Shape 3">
          <a:extLst>
            <a:ext uri="{FF2B5EF4-FFF2-40B4-BE49-F238E27FC236}">
              <a16:creationId xmlns:a16="http://schemas.microsoft.com/office/drawing/2014/main" id="{71C32499-1D40-4FFF-B360-75A1E1E5A51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86" name="Shape 3">
          <a:extLst>
            <a:ext uri="{FF2B5EF4-FFF2-40B4-BE49-F238E27FC236}">
              <a16:creationId xmlns:a16="http://schemas.microsoft.com/office/drawing/2014/main" id="{FF17F29B-9AAF-4461-ADF0-71CB84092FE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87" name="Shape 3">
          <a:extLst>
            <a:ext uri="{FF2B5EF4-FFF2-40B4-BE49-F238E27FC236}">
              <a16:creationId xmlns:a16="http://schemas.microsoft.com/office/drawing/2014/main" id="{2D510A7E-0758-48A3-8621-9403C6FA153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88" name="Shape 3">
          <a:extLst>
            <a:ext uri="{FF2B5EF4-FFF2-40B4-BE49-F238E27FC236}">
              <a16:creationId xmlns:a16="http://schemas.microsoft.com/office/drawing/2014/main" id="{A65D4DA6-7E53-4366-8B59-7322B8159AA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89" name="Shape 3">
          <a:extLst>
            <a:ext uri="{FF2B5EF4-FFF2-40B4-BE49-F238E27FC236}">
              <a16:creationId xmlns:a16="http://schemas.microsoft.com/office/drawing/2014/main" id="{2F8A12BA-D766-4596-936C-D8E58813440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90" name="Shape 3">
          <a:extLst>
            <a:ext uri="{FF2B5EF4-FFF2-40B4-BE49-F238E27FC236}">
              <a16:creationId xmlns:a16="http://schemas.microsoft.com/office/drawing/2014/main" id="{68C12036-B1F1-4F36-A328-E752E02878A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91" name="Shape 3">
          <a:extLst>
            <a:ext uri="{FF2B5EF4-FFF2-40B4-BE49-F238E27FC236}">
              <a16:creationId xmlns:a16="http://schemas.microsoft.com/office/drawing/2014/main" id="{BC7642DF-7768-4E23-9407-094B62D2E3E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92" name="Shape 3">
          <a:extLst>
            <a:ext uri="{FF2B5EF4-FFF2-40B4-BE49-F238E27FC236}">
              <a16:creationId xmlns:a16="http://schemas.microsoft.com/office/drawing/2014/main" id="{81B37BED-5466-4D30-97B0-2D89AE9F998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108</xdr:row>
      <xdr:rowOff>0</xdr:rowOff>
    </xdr:from>
    <xdr:ext cx="47625" cy="285750"/>
    <xdr:sp macro="" textlink="">
      <xdr:nvSpPr>
        <xdr:cNvPr id="6893" name="Shape 3">
          <a:extLst>
            <a:ext uri="{FF2B5EF4-FFF2-40B4-BE49-F238E27FC236}">
              <a16:creationId xmlns:a16="http://schemas.microsoft.com/office/drawing/2014/main" id="{F5A29512-4A1D-47BB-8E45-7FD6AA97A57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108</xdr:row>
      <xdr:rowOff>0</xdr:rowOff>
    </xdr:from>
    <xdr:ext cx="47625" cy="285750"/>
    <xdr:sp macro="" textlink="">
      <xdr:nvSpPr>
        <xdr:cNvPr id="6894" name="Shape 3">
          <a:extLst>
            <a:ext uri="{FF2B5EF4-FFF2-40B4-BE49-F238E27FC236}">
              <a16:creationId xmlns:a16="http://schemas.microsoft.com/office/drawing/2014/main" id="{7DB66D46-5395-468A-9C91-041AA3FD6C4E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108</xdr:row>
      <xdr:rowOff>0</xdr:rowOff>
    </xdr:from>
    <xdr:ext cx="47625" cy="285750"/>
    <xdr:sp macro="" textlink="">
      <xdr:nvSpPr>
        <xdr:cNvPr id="6895" name="Shape 3">
          <a:extLst>
            <a:ext uri="{FF2B5EF4-FFF2-40B4-BE49-F238E27FC236}">
              <a16:creationId xmlns:a16="http://schemas.microsoft.com/office/drawing/2014/main" id="{CB76D03C-53E1-46BF-8677-DB07D3413F62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896" name="Shape 3">
          <a:extLst>
            <a:ext uri="{FF2B5EF4-FFF2-40B4-BE49-F238E27FC236}">
              <a16:creationId xmlns:a16="http://schemas.microsoft.com/office/drawing/2014/main" id="{BFBECE09-5C01-4361-B236-B635B48E92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897" name="Shape 3">
          <a:extLst>
            <a:ext uri="{FF2B5EF4-FFF2-40B4-BE49-F238E27FC236}">
              <a16:creationId xmlns:a16="http://schemas.microsoft.com/office/drawing/2014/main" id="{BFCFFE87-EDF8-4F6F-84DA-A59EF5CBEA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898" name="Shape 3">
          <a:extLst>
            <a:ext uri="{FF2B5EF4-FFF2-40B4-BE49-F238E27FC236}">
              <a16:creationId xmlns:a16="http://schemas.microsoft.com/office/drawing/2014/main" id="{6D7A0621-095B-4F8A-9A51-093085DD87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899" name="Shape 3">
          <a:extLst>
            <a:ext uri="{FF2B5EF4-FFF2-40B4-BE49-F238E27FC236}">
              <a16:creationId xmlns:a16="http://schemas.microsoft.com/office/drawing/2014/main" id="{438685EC-F2A3-4EED-877D-985314DF0D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00" name="Shape 3">
          <a:extLst>
            <a:ext uri="{FF2B5EF4-FFF2-40B4-BE49-F238E27FC236}">
              <a16:creationId xmlns:a16="http://schemas.microsoft.com/office/drawing/2014/main" id="{317B1792-D810-47B8-8FB6-7C5C0D6843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01" name="Shape 3">
          <a:extLst>
            <a:ext uri="{FF2B5EF4-FFF2-40B4-BE49-F238E27FC236}">
              <a16:creationId xmlns:a16="http://schemas.microsoft.com/office/drawing/2014/main" id="{9C28C346-8A27-43CE-9762-A0CC033956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02" name="Shape 3">
          <a:extLst>
            <a:ext uri="{FF2B5EF4-FFF2-40B4-BE49-F238E27FC236}">
              <a16:creationId xmlns:a16="http://schemas.microsoft.com/office/drawing/2014/main" id="{F833C4E7-D6DE-4B60-AF4F-894DAF6018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03" name="Shape 3">
          <a:extLst>
            <a:ext uri="{FF2B5EF4-FFF2-40B4-BE49-F238E27FC236}">
              <a16:creationId xmlns:a16="http://schemas.microsoft.com/office/drawing/2014/main" id="{1555B69A-F115-4719-9807-D782F9F66E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04" name="Shape 3">
          <a:extLst>
            <a:ext uri="{FF2B5EF4-FFF2-40B4-BE49-F238E27FC236}">
              <a16:creationId xmlns:a16="http://schemas.microsoft.com/office/drawing/2014/main" id="{078FA86D-B008-4FEE-A7F7-BF950DE1E2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05" name="Shape 3">
          <a:extLst>
            <a:ext uri="{FF2B5EF4-FFF2-40B4-BE49-F238E27FC236}">
              <a16:creationId xmlns:a16="http://schemas.microsoft.com/office/drawing/2014/main" id="{2E701C7E-2FF1-4039-AC78-CBF7506003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06" name="Shape 3">
          <a:extLst>
            <a:ext uri="{FF2B5EF4-FFF2-40B4-BE49-F238E27FC236}">
              <a16:creationId xmlns:a16="http://schemas.microsoft.com/office/drawing/2014/main" id="{C66E4CC8-F254-419A-A3A0-DB6481BA14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07" name="Shape 3">
          <a:extLst>
            <a:ext uri="{FF2B5EF4-FFF2-40B4-BE49-F238E27FC236}">
              <a16:creationId xmlns:a16="http://schemas.microsoft.com/office/drawing/2014/main" id="{D5C9FB48-6F07-41B6-82C9-C428FAD779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08" name="Shape 3">
          <a:extLst>
            <a:ext uri="{FF2B5EF4-FFF2-40B4-BE49-F238E27FC236}">
              <a16:creationId xmlns:a16="http://schemas.microsoft.com/office/drawing/2014/main" id="{4E20D272-D420-4B68-9709-7B5D25B3CB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09" name="Shape 3">
          <a:extLst>
            <a:ext uri="{FF2B5EF4-FFF2-40B4-BE49-F238E27FC236}">
              <a16:creationId xmlns:a16="http://schemas.microsoft.com/office/drawing/2014/main" id="{2956B650-52C3-40DF-A01B-F1C14080AC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10" name="Shape 3">
          <a:extLst>
            <a:ext uri="{FF2B5EF4-FFF2-40B4-BE49-F238E27FC236}">
              <a16:creationId xmlns:a16="http://schemas.microsoft.com/office/drawing/2014/main" id="{9BB3C9FB-CEBB-4F3C-AD16-44D351294E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11" name="Shape 3">
          <a:extLst>
            <a:ext uri="{FF2B5EF4-FFF2-40B4-BE49-F238E27FC236}">
              <a16:creationId xmlns:a16="http://schemas.microsoft.com/office/drawing/2014/main" id="{33B5CC0C-A276-4F10-B52D-B46C83E47A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12" name="Shape 3">
          <a:extLst>
            <a:ext uri="{FF2B5EF4-FFF2-40B4-BE49-F238E27FC236}">
              <a16:creationId xmlns:a16="http://schemas.microsoft.com/office/drawing/2014/main" id="{A04DC47D-6DAD-4DA2-86D4-844FAF34509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13" name="Shape 3">
          <a:extLst>
            <a:ext uri="{FF2B5EF4-FFF2-40B4-BE49-F238E27FC236}">
              <a16:creationId xmlns:a16="http://schemas.microsoft.com/office/drawing/2014/main" id="{A0CB797F-639C-4B71-A269-433AE38CEB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14" name="Shape 3">
          <a:extLst>
            <a:ext uri="{FF2B5EF4-FFF2-40B4-BE49-F238E27FC236}">
              <a16:creationId xmlns:a16="http://schemas.microsoft.com/office/drawing/2014/main" id="{52E949D8-5B32-45E1-A045-5BCD240FADD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15" name="Shape 3">
          <a:extLst>
            <a:ext uri="{FF2B5EF4-FFF2-40B4-BE49-F238E27FC236}">
              <a16:creationId xmlns:a16="http://schemas.microsoft.com/office/drawing/2014/main" id="{F72EB0FA-F9C4-4FDC-96B8-550F4B1DC6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16" name="Shape 3">
          <a:extLst>
            <a:ext uri="{FF2B5EF4-FFF2-40B4-BE49-F238E27FC236}">
              <a16:creationId xmlns:a16="http://schemas.microsoft.com/office/drawing/2014/main" id="{42175A57-93A5-4006-BD9D-150A56578C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17" name="Shape 3">
          <a:extLst>
            <a:ext uri="{FF2B5EF4-FFF2-40B4-BE49-F238E27FC236}">
              <a16:creationId xmlns:a16="http://schemas.microsoft.com/office/drawing/2014/main" id="{DF974181-5A79-4F3A-B4A3-BEE567B563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18" name="Shape 3">
          <a:extLst>
            <a:ext uri="{FF2B5EF4-FFF2-40B4-BE49-F238E27FC236}">
              <a16:creationId xmlns:a16="http://schemas.microsoft.com/office/drawing/2014/main" id="{C5148AC6-8B87-4D76-B333-CD53DE5957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19" name="Shape 3">
          <a:extLst>
            <a:ext uri="{FF2B5EF4-FFF2-40B4-BE49-F238E27FC236}">
              <a16:creationId xmlns:a16="http://schemas.microsoft.com/office/drawing/2014/main" id="{79541E0D-4472-4494-B81C-FC5B353319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20" name="Shape 3">
          <a:extLst>
            <a:ext uri="{FF2B5EF4-FFF2-40B4-BE49-F238E27FC236}">
              <a16:creationId xmlns:a16="http://schemas.microsoft.com/office/drawing/2014/main" id="{A9C9572F-4955-4143-B6A8-86FECF80CC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21" name="Shape 3">
          <a:extLst>
            <a:ext uri="{FF2B5EF4-FFF2-40B4-BE49-F238E27FC236}">
              <a16:creationId xmlns:a16="http://schemas.microsoft.com/office/drawing/2014/main" id="{D05F3EDB-1E70-42E5-8A5C-AEF766087E1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22" name="Shape 3">
          <a:extLst>
            <a:ext uri="{FF2B5EF4-FFF2-40B4-BE49-F238E27FC236}">
              <a16:creationId xmlns:a16="http://schemas.microsoft.com/office/drawing/2014/main" id="{4539E2C1-58C9-4B53-91AB-7AA4C90F255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23" name="Shape 3">
          <a:extLst>
            <a:ext uri="{FF2B5EF4-FFF2-40B4-BE49-F238E27FC236}">
              <a16:creationId xmlns:a16="http://schemas.microsoft.com/office/drawing/2014/main" id="{6DAB19FC-BB82-47E0-823A-D267BD13B1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24" name="Shape 3">
          <a:extLst>
            <a:ext uri="{FF2B5EF4-FFF2-40B4-BE49-F238E27FC236}">
              <a16:creationId xmlns:a16="http://schemas.microsoft.com/office/drawing/2014/main" id="{E10ACDB3-CA94-49E0-A012-24F45F0BFD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25" name="Shape 3">
          <a:extLst>
            <a:ext uri="{FF2B5EF4-FFF2-40B4-BE49-F238E27FC236}">
              <a16:creationId xmlns:a16="http://schemas.microsoft.com/office/drawing/2014/main" id="{29D6463B-59BC-4DC5-ADEA-B03EB2FCA2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26" name="Shape 3">
          <a:extLst>
            <a:ext uri="{FF2B5EF4-FFF2-40B4-BE49-F238E27FC236}">
              <a16:creationId xmlns:a16="http://schemas.microsoft.com/office/drawing/2014/main" id="{2647768D-056A-4CB2-8515-A9CED52264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27" name="Shape 3">
          <a:extLst>
            <a:ext uri="{FF2B5EF4-FFF2-40B4-BE49-F238E27FC236}">
              <a16:creationId xmlns:a16="http://schemas.microsoft.com/office/drawing/2014/main" id="{77A6119B-F225-47AB-B510-32FEF5BF65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28" name="Shape 3">
          <a:extLst>
            <a:ext uri="{FF2B5EF4-FFF2-40B4-BE49-F238E27FC236}">
              <a16:creationId xmlns:a16="http://schemas.microsoft.com/office/drawing/2014/main" id="{B3E32F0C-D9C8-406C-89B1-891B4D3B5B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29" name="Shape 3">
          <a:extLst>
            <a:ext uri="{FF2B5EF4-FFF2-40B4-BE49-F238E27FC236}">
              <a16:creationId xmlns:a16="http://schemas.microsoft.com/office/drawing/2014/main" id="{C3CFE1D6-C1EB-48D4-8C2A-1F26AFBA4E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30" name="Shape 3">
          <a:extLst>
            <a:ext uri="{FF2B5EF4-FFF2-40B4-BE49-F238E27FC236}">
              <a16:creationId xmlns:a16="http://schemas.microsoft.com/office/drawing/2014/main" id="{5EE97DC5-FFA9-45B3-9DFF-8809F9B539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31" name="Shape 3">
          <a:extLst>
            <a:ext uri="{FF2B5EF4-FFF2-40B4-BE49-F238E27FC236}">
              <a16:creationId xmlns:a16="http://schemas.microsoft.com/office/drawing/2014/main" id="{08245F4C-608D-4567-A158-BA0044FE54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32" name="Shape 3">
          <a:extLst>
            <a:ext uri="{FF2B5EF4-FFF2-40B4-BE49-F238E27FC236}">
              <a16:creationId xmlns:a16="http://schemas.microsoft.com/office/drawing/2014/main" id="{2878A265-3A3F-4221-87E8-0CAA3D6F41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33" name="Shape 3">
          <a:extLst>
            <a:ext uri="{FF2B5EF4-FFF2-40B4-BE49-F238E27FC236}">
              <a16:creationId xmlns:a16="http://schemas.microsoft.com/office/drawing/2014/main" id="{180B7EF3-B4FE-4BF9-984E-9CF9260330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34" name="Shape 3">
          <a:extLst>
            <a:ext uri="{FF2B5EF4-FFF2-40B4-BE49-F238E27FC236}">
              <a16:creationId xmlns:a16="http://schemas.microsoft.com/office/drawing/2014/main" id="{A98D13CC-2F40-40B0-9FA6-A36553C03B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35" name="Shape 3">
          <a:extLst>
            <a:ext uri="{FF2B5EF4-FFF2-40B4-BE49-F238E27FC236}">
              <a16:creationId xmlns:a16="http://schemas.microsoft.com/office/drawing/2014/main" id="{805600F9-2944-4575-BB56-80C0C25107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36" name="Shape 3">
          <a:extLst>
            <a:ext uri="{FF2B5EF4-FFF2-40B4-BE49-F238E27FC236}">
              <a16:creationId xmlns:a16="http://schemas.microsoft.com/office/drawing/2014/main" id="{77A52E6B-C1CF-456F-911B-519045A8EC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37" name="Shape 3">
          <a:extLst>
            <a:ext uri="{FF2B5EF4-FFF2-40B4-BE49-F238E27FC236}">
              <a16:creationId xmlns:a16="http://schemas.microsoft.com/office/drawing/2014/main" id="{CDD47ADF-B7A8-48C1-A56B-3F2DB97AEA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38" name="Shape 3">
          <a:extLst>
            <a:ext uri="{FF2B5EF4-FFF2-40B4-BE49-F238E27FC236}">
              <a16:creationId xmlns:a16="http://schemas.microsoft.com/office/drawing/2014/main" id="{285DCE99-8247-42BF-B112-404602481D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39" name="Shape 3">
          <a:extLst>
            <a:ext uri="{FF2B5EF4-FFF2-40B4-BE49-F238E27FC236}">
              <a16:creationId xmlns:a16="http://schemas.microsoft.com/office/drawing/2014/main" id="{832B4997-CB55-4CA1-89C8-2B81427218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40" name="Shape 3">
          <a:extLst>
            <a:ext uri="{FF2B5EF4-FFF2-40B4-BE49-F238E27FC236}">
              <a16:creationId xmlns:a16="http://schemas.microsoft.com/office/drawing/2014/main" id="{B95098C7-4625-492D-A8D4-564DD79F13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41" name="Shape 3">
          <a:extLst>
            <a:ext uri="{FF2B5EF4-FFF2-40B4-BE49-F238E27FC236}">
              <a16:creationId xmlns:a16="http://schemas.microsoft.com/office/drawing/2014/main" id="{34EFCA9B-CA7C-4AE7-A3B3-B640A8F670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42" name="Shape 3">
          <a:extLst>
            <a:ext uri="{FF2B5EF4-FFF2-40B4-BE49-F238E27FC236}">
              <a16:creationId xmlns:a16="http://schemas.microsoft.com/office/drawing/2014/main" id="{C0D239E5-3865-40C8-98FB-98CC633B96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43" name="Shape 3">
          <a:extLst>
            <a:ext uri="{FF2B5EF4-FFF2-40B4-BE49-F238E27FC236}">
              <a16:creationId xmlns:a16="http://schemas.microsoft.com/office/drawing/2014/main" id="{315A3139-F30A-4EEA-9331-F31C4F4994D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44" name="Shape 3">
          <a:extLst>
            <a:ext uri="{FF2B5EF4-FFF2-40B4-BE49-F238E27FC236}">
              <a16:creationId xmlns:a16="http://schemas.microsoft.com/office/drawing/2014/main" id="{F4EBDBCC-B65C-452B-A948-FECAC16A0BC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45" name="Shape 3">
          <a:extLst>
            <a:ext uri="{FF2B5EF4-FFF2-40B4-BE49-F238E27FC236}">
              <a16:creationId xmlns:a16="http://schemas.microsoft.com/office/drawing/2014/main" id="{5B3C445B-4273-47F3-B663-FD0C73E7A2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46" name="Shape 3">
          <a:extLst>
            <a:ext uri="{FF2B5EF4-FFF2-40B4-BE49-F238E27FC236}">
              <a16:creationId xmlns:a16="http://schemas.microsoft.com/office/drawing/2014/main" id="{2765100C-3ACC-47EB-BF65-2236F8290D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47" name="Shape 3">
          <a:extLst>
            <a:ext uri="{FF2B5EF4-FFF2-40B4-BE49-F238E27FC236}">
              <a16:creationId xmlns:a16="http://schemas.microsoft.com/office/drawing/2014/main" id="{AEC0E658-7FDE-43FE-9AF5-C133F19540C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48" name="Shape 3">
          <a:extLst>
            <a:ext uri="{FF2B5EF4-FFF2-40B4-BE49-F238E27FC236}">
              <a16:creationId xmlns:a16="http://schemas.microsoft.com/office/drawing/2014/main" id="{304C74A7-912A-485A-97B8-FFBE7B3BC1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49" name="Shape 3">
          <a:extLst>
            <a:ext uri="{FF2B5EF4-FFF2-40B4-BE49-F238E27FC236}">
              <a16:creationId xmlns:a16="http://schemas.microsoft.com/office/drawing/2014/main" id="{E3443156-6698-4CA5-90C0-9520BBFFF5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50" name="Shape 3">
          <a:extLst>
            <a:ext uri="{FF2B5EF4-FFF2-40B4-BE49-F238E27FC236}">
              <a16:creationId xmlns:a16="http://schemas.microsoft.com/office/drawing/2014/main" id="{0F38FAF2-A085-46E6-A698-9D471D90F7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51" name="Shape 3">
          <a:extLst>
            <a:ext uri="{FF2B5EF4-FFF2-40B4-BE49-F238E27FC236}">
              <a16:creationId xmlns:a16="http://schemas.microsoft.com/office/drawing/2014/main" id="{E80A2C74-F106-47DB-8129-6067BC665A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52" name="Shape 3">
          <a:extLst>
            <a:ext uri="{FF2B5EF4-FFF2-40B4-BE49-F238E27FC236}">
              <a16:creationId xmlns:a16="http://schemas.microsoft.com/office/drawing/2014/main" id="{3E5A54FE-9138-4B9B-B5AD-92BFAE787E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53" name="Shape 3">
          <a:extLst>
            <a:ext uri="{FF2B5EF4-FFF2-40B4-BE49-F238E27FC236}">
              <a16:creationId xmlns:a16="http://schemas.microsoft.com/office/drawing/2014/main" id="{704A4229-AC78-4F54-854F-DA0A009A4C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54" name="Shape 3">
          <a:extLst>
            <a:ext uri="{FF2B5EF4-FFF2-40B4-BE49-F238E27FC236}">
              <a16:creationId xmlns:a16="http://schemas.microsoft.com/office/drawing/2014/main" id="{38F5D523-67B1-4BAC-8F84-836CA0F2A0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55" name="Shape 3">
          <a:extLst>
            <a:ext uri="{FF2B5EF4-FFF2-40B4-BE49-F238E27FC236}">
              <a16:creationId xmlns:a16="http://schemas.microsoft.com/office/drawing/2014/main" id="{902D21AC-9461-4D74-9CD5-3FFA0AC800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56" name="Shape 3">
          <a:extLst>
            <a:ext uri="{FF2B5EF4-FFF2-40B4-BE49-F238E27FC236}">
              <a16:creationId xmlns:a16="http://schemas.microsoft.com/office/drawing/2014/main" id="{694DC744-1F16-4542-AAAE-AE05612005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57" name="Shape 3">
          <a:extLst>
            <a:ext uri="{FF2B5EF4-FFF2-40B4-BE49-F238E27FC236}">
              <a16:creationId xmlns:a16="http://schemas.microsoft.com/office/drawing/2014/main" id="{91DFD44D-3F35-49AD-8BA6-9256D863ED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58" name="Shape 3">
          <a:extLst>
            <a:ext uri="{FF2B5EF4-FFF2-40B4-BE49-F238E27FC236}">
              <a16:creationId xmlns:a16="http://schemas.microsoft.com/office/drawing/2014/main" id="{F9FFDF9C-B375-4911-92EF-6F1CF36051D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59" name="Shape 3">
          <a:extLst>
            <a:ext uri="{FF2B5EF4-FFF2-40B4-BE49-F238E27FC236}">
              <a16:creationId xmlns:a16="http://schemas.microsoft.com/office/drawing/2014/main" id="{C107D73B-CFA2-450B-A36D-C03A735D9A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60" name="Shape 3">
          <a:extLst>
            <a:ext uri="{FF2B5EF4-FFF2-40B4-BE49-F238E27FC236}">
              <a16:creationId xmlns:a16="http://schemas.microsoft.com/office/drawing/2014/main" id="{38ABA4EF-8787-40FD-AD95-6E8AE1309C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61" name="Shape 3">
          <a:extLst>
            <a:ext uri="{FF2B5EF4-FFF2-40B4-BE49-F238E27FC236}">
              <a16:creationId xmlns:a16="http://schemas.microsoft.com/office/drawing/2014/main" id="{B31A7CB2-F8B4-41F1-9FF7-1764AABEAB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62" name="Shape 3">
          <a:extLst>
            <a:ext uri="{FF2B5EF4-FFF2-40B4-BE49-F238E27FC236}">
              <a16:creationId xmlns:a16="http://schemas.microsoft.com/office/drawing/2014/main" id="{2A1F6F20-82DC-4CBB-A0E5-5B6D6F9771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63" name="Shape 3">
          <a:extLst>
            <a:ext uri="{FF2B5EF4-FFF2-40B4-BE49-F238E27FC236}">
              <a16:creationId xmlns:a16="http://schemas.microsoft.com/office/drawing/2014/main" id="{A96C074C-3271-42DF-8414-2FDAE5DAB8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64" name="Shape 3">
          <a:extLst>
            <a:ext uri="{FF2B5EF4-FFF2-40B4-BE49-F238E27FC236}">
              <a16:creationId xmlns:a16="http://schemas.microsoft.com/office/drawing/2014/main" id="{C6922D1F-CE98-4BCD-9A40-F3FA65B729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65" name="Shape 3">
          <a:extLst>
            <a:ext uri="{FF2B5EF4-FFF2-40B4-BE49-F238E27FC236}">
              <a16:creationId xmlns:a16="http://schemas.microsoft.com/office/drawing/2014/main" id="{C1D2E000-E373-488A-90C1-2D80B41490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66" name="Shape 3">
          <a:extLst>
            <a:ext uri="{FF2B5EF4-FFF2-40B4-BE49-F238E27FC236}">
              <a16:creationId xmlns:a16="http://schemas.microsoft.com/office/drawing/2014/main" id="{3796DC65-CFFF-40AC-8824-D6BA0E81EBB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67" name="Shape 3">
          <a:extLst>
            <a:ext uri="{FF2B5EF4-FFF2-40B4-BE49-F238E27FC236}">
              <a16:creationId xmlns:a16="http://schemas.microsoft.com/office/drawing/2014/main" id="{2A6F4609-1B97-4079-BAD5-E80229CFB5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68" name="Shape 3">
          <a:extLst>
            <a:ext uri="{FF2B5EF4-FFF2-40B4-BE49-F238E27FC236}">
              <a16:creationId xmlns:a16="http://schemas.microsoft.com/office/drawing/2014/main" id="{F3B15DF2-F37A-40E4-B4FF-4322831DB4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69" name="Shape 3">
          <a:extLst>
            <a:ext uri="{FF2B5EF4-FFF2-40B4-BE49-F238E27FC236}">
              <a16:creationId xmlns:a16="http://schemas.microsoft.com/office/drawing/2014/main" id="{CA78EC29-B3FC-4442-9EF9-E1AE5299E0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70" name="Shape 3">
          <a:extLst>
            <a:ext uri="{FF2B5EF4-FFF2-40B4-BE49-F238E27FC236}">
              <a16:creationId xmlns:a16="http://schemas.microsoft.com/office/drawing/2014/main" id="{BD72A393-B730-4377-8B3D-9DBBF6E360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71" name="Shape 3">
          <a:extLst>
            <a:ext uri="{FF2B5EF4-FFF2-40B4-BE49-F238E27FC236}">
              <a16:creationId xmlns:a16="http://schemas.microsoft.com/office/drawing/2014/main" id="{86F0DFE7-9359-4A87-96DB-4B710DD0BD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72" name="Shape 3">
          <a:extLst>
            <a:ext uri="{FF2B5EF4-FFF2-40B4-BE49-F238E27FC236}">
              <a16:creationId xmlns:a16="http://schemas.microsoft.com/office/drawing/2014/main" id="{B04519EF-25FF-48F8-A6CC-B7DD03F6670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73" name="Shape 3">
          <a:extLst>
            <a:ext uri="{FF2B5EF4-FFF2-40B4-BE49-F238E27FC236}">
              <a16:creationId xmlns:a16="http://schemas.microsoft.com/office/drawing/2014/main" id="{B6D01A65-EFFA-4045-8067-2E067F81F8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74" name="Shape 3">
          <a:extLst>
            <a:ext uri="{FF2B5EF4-FFF2-40B4-BE49-F238E27FC236}">
              <a16:creationId xmlns:a16="http://schemas.microsoft.com/office/drawing/2014/main" id="{85CA51F6-1DEA-4102-957E-159686CB50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75" name="Shape 3">
          <a:extLst>
            <a:ext uri="{FF2B5EF4-FFF2-40B4-BE49-F238E27FC236}">
              <a16:creationId xmlns:a16="http://schemas.microsoft.com/office/drawing/2014/main" id="{5FC48111-E9BD-4506-BA2B-5E473A6004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76" name="Shape 3">
          <a:extLst>
            <a:ext uri="{FF2B5EF4-FFF2-40B4-BE49-F238E27FC236}">
              <a16:creationId xmlns:a16="http://schemas.microsoft.com/office/drawing/2014/main" id="{1E614D8D-66F1-485A-8BB8-3C7B63EED2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77" name="Shape 3">
          <a:extLst>
            <a:ext uri="{FF2B5EF4-FFF2-40B4-BE49-F238E27FC236}">
              <a16:creationId xmlns:a16="http://schemas.microsoft.com/office/drawing/2014/main" id="{592FAFA1-6305-4E9C-864A-10B84B555A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78" name="Shape 3">
          <a:extLst>
            <a:ext uri="{FF2B5EF4-FFF2-40B4-BE49-F238E27FC236}">
              <a16:creationId xmlns:a16="http://schemas.microsoft.com/office/drawing/2014/main" id="{DF79139D-9477-45B9-885B-78187B3361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79" name="Shape 3">
          <a:extLst>
            <a:ext uri="{FF2B5EF4-FFF2-40B4-BE49-F238E27FC236}">
              <a16:creationId xmlns:a16="http://schemas.microsoft.com/office/drawing/2014/main" id="{F5B3762F-35D1-4CB0-A324-BD909CE046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80" name="Shape 3">
          <a:extLst>
            <a:ext uri="{FF2B5EF4-FFF2-40B4-BE49-F238E27FC236}">
              <a16:creationId xmlns:a16="http://schemas.microsoft.com/office/drawing/2014/main" id="{51E68AFC-F70D-44F1-A83F-F920F426CA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81" name="Shape 3">
          <a:extLst>
            <a:ext uri="{FF2B5EF4-FFF2-40B4-BE49-F238E27FC236}">
              <a16:creationId xmlns:a16="http://schemas.microsoft.com/office/drawing/2014/main" id="{F2605630-6349-4C0F-8B1C-9A8CF584CF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108</xdr:row>
      <xdr:rowOff>0</xdr:rowOff>
    </xdr:from>
    <xdr:ext cx="47625" cy="285750"/>
    <xdr:sp macro="" textlink="">
      <xdr:nvSpPr>
        <xdr:cNvPr id="6982" name="Shape 3">
          <a:extLst>
            <a:ext uri="{FF2B5EF4-FFF2-40B4-BE49-F238E27FC236}">
              <a16:creationId xmlns:a16="http://schemas.microsoft.com/office/drawing/2014/main" id="{876C3049-0FBB-4AAF-9800-910ED164B388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108</xdr:row>
      <xdr:rowOff>0</xdr:rowOff>
    </xdr:from>
    <xdr:ext cx="47625" cy="285750"/>
    <xdr:sp macro="" textlink="">
      <xdr:nvSpPr>
        <xdr:cNvPr id="6983" name="Shape 3">
          <a:extLst>
            <a:ext uri="{FF2B5EF4-FFF2-40B4-BE49-F238E27FC236}">
              <a16:creationId xmlns:a16="http://schemas.microsoft.com/office/drawing/2014/main" id="{D2CBA637-1558-4677-B607-A14CC3D3433D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84" name="Shape 3">
          <a:extLst>
            <a:ext uri="{FF2B5EF4-FFF2-40B4-BE49-F238E27FC236}">
              <a16:creationId xmlns:a16="http://schemas.microsoft.com/office/drawing/2014/main" id="{462E00C5-A007-487D-952D-7FF43EAE0A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85" name="Shape 3">
          <a:extLst>
            <a:ext uri="{FF2B5EF4-FFF2-40B4-BE49-F238E27FC236}">
              <a16:creationId xmlns:a16="http://schemas.microsoft.com/office/drawing/2014/main" id="{E0C5B7FD-3F3C-44C5-9C1B-3F7337E88F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86" name="Shape 3">
          <a:extLst>
            <a:ext uri="{FF2B5EF4-FFF2-40B4-BE49-F238E27FC236}">
              <a16:creationId xmlns:a16="http://schemas.microsoft.com/office/drawing/2014/main" id="{B4159CA8-EFE8-49BC-954D-58F6ADC9B5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87" name="Shape 3">
          <a:extLst>
            <a:ext uri="{FF2B5EF4-FFF2-40B4-BE49-F238E27FC236}">
              <a16:creationId xmlns:a16="http://schemas.microsoft.com/office/drawing/2014/main" id="{2D46F419-7258-48A3-9F2A-DF8864CF10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88" name="Shape 3">
          <a:extLst>
            <a:ext uri="{FF2B5EF4-FFF2-40B4-BE49-F238E27FC236}">
              <a16:creationId xmlns:a16="http://schemas.microsoft.com/office/drawing/2014/main" id="{87918238-BF65-4A52-847C-C6D1F56DB23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89" name="Shape 3">
          <a:extLst>
            <a:ext uri="{FF2B5EF4-FFF2-40B4-BE49-F238E27FC236}">
              <a16:creationId xmlns:a16="http://schemas.microsoft.com/office/drawing/2014/main" id="{0DBD625C-6D11-42F1-B83B-9E969AF9AC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90" name="Shape 3">
          <a:extLst>
            <a:ext uri="{FF2B5EF4-FFF2-40B4-BE49-F238E27FC236}">
              <a16:creationId xmlns:a16="http://schemas.microsoft.com/office/drawing/2014/main" id="{56B89FFE-5AD7-4855-AAC3-908AA0914E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91" name="Shape 3">
          <a:extLst>
            <a:ext uri="{FF2B5EF4-FFF2-40B4-BE49-F238E27FC236}">
              <a16:creationId xmlns:a16="http://schemas.microsoft.com/office/drawing/2014/main" id="{4402B8CD-8C25-4FFD-8E9A-520DEA6DB7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92" name="Shape 3">
          <a:extLst>
            <a:ext uri="{FF2B5EF4-FFF2-40B4-BE49-F238E27FC236}">
              <a16:creationId xmlns:a16="http://schemas.microsoft.com/office/drawing/2014/main" id="{9374F54E-A165-4215-9EAA-33B3D5F338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93" name="Shape 3">
          <a:extLst>
            <a:ext uri="{FF2B5EF4-FFF2-40B4-BE49-F238E27FC236}">
              <a16:creationId xmlns:a16="http://schemas.microsoft.com/office/drawing/2014/main" id="{86F18811-2D87-4D0B-84A7-48DA69618D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94" name="Shape 3">
          <a:extLst>
            <a:ext uri="{FF2B5EF4-FFF2-40B4-BE49-F238E27FC236}">
              <a16:creationId xmlns:a16="http://schemas.microsoft.com/office/drawing/2014/main" id="{67BE6472-6758-4F58-9DB5-66D1AE7C09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95" name="Shape 3">
          <a:extLst>
            <a:ext uri="{FF2B5EF4-FFF2-40B4-BE49-F238E27FC236}">
              <a16:creationId xmlns:a16="http://schemas.microsoft.com/office/drawing/2014/main" id="{2D1AAD28-13E5-4ED7-B0F2-D479F57849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96" name="Shape 3">
          <a:extLst>
            <a:ext uri="{FF2B5EF4-FFF2-40B4-BE49-F238E27FC236}">
              <a16:creationId xmlns:a16="http://schemas.microsoft.com/office/drawing/2014/main" id="{F934B852-C3E3-4119-A4C3-65D6B2CCCFE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97" name="Shape 3">
          <a:extLst>
            <a:ext uri="{FF2B5EF4-FFF2-40B4-BE49-F238E27FC236}">
              <a16:creationId xmlns:a16="http://schemas.microsoft.com/office/drawing/2014/main" id="{FEFEA84B-D8FE-4E18-BCDD-DB09B69F40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98" name="Shape 3">
          <a:extLst>
            <a:ext uri="{FF2B5EF4-FFF2-40B4-BE49-F238E27FC236}">
              <a16:creationId xmlns:a16="http://schemas.microsoft.com/office/drawing/2014/main" id="{3BAFA30A-DCED-4CC6-AB1F-5FCBBAB55B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6999" name="Shape 3">
          <a:extLst>
            <a:ext uri="{FF2B5EF4-FFF2-40B4-BE49-F238E27FC236}">
              <a16:creationId xmlns:a16="http://schemas.microsoft.com/office/drawing/2014/main" id="{96A1A68D-A4EE-4CB6-8901-2C2FA3BBC4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00" name="Shape 3">
          <a:extLst>
            <a:ext uri="{FF2B5EF4-FFF2-40B4-BE49-F238E27FC236}">
              <a16:creationId xmlns:a16="http://schemas.microsoft.com/office/drawing/2014/main" id="{E4B2754F-F858-4020-90AD-C98EC931C3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01" name="Shape 3">
          <a:extLst>
            <a:ext uri="{FF2B5EF4-FFF2-40B4-BE49-F238E27FC236}">
              <a16:creationId xmlns:a16="http://schemas.microsoft.com/office/drawing/2014/main" id="{3398ADC2-7BA3-4B49-87A7-11CA2B52A6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02" name="Shape 3">
          <a:extLst>
            <a:ext uri="{FF2B5EF4-FFF2-40B4-BE49-F238E27FC236}">
              <a16:creationId xmlns:a16="http://schemas.microsoft.com/office/drawing/2014/main" id="{B0005D54-1B87-46DE-BF2E-B4E3F5661D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03" name="Shape 3">
          <a:extLst>
            <a:ext uri="{FF2B5EF4-FFF2-40B4-BE49-F238E27FC236}">
              <a16:creationId xmlns:a16="http://schemas.microsoft.com/office/drawing/2014/main" id="{B48D993B-9A0F-44E5-9E35-59F98F2F623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04" name="Shape 3">
          <a:extLst>
            <a:ext uri="{FF2B5EF4-FFF2-40B4-BE49-F238E27FC236}">
              <a16:creationId xmlns:a16="http://schemas.microsoft.com/office/drawing/2014/main" id="{140628C2-F075-4939-8975-E2BA466709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05" name="Shape 3">
          <a:extLst>
            <a:ext uri="{FF2B5EF4-FFF2-40B4-BE49-F238E27FC236}">
              <a16:creationId xmlns:a16="http://schemas.microsoft.com/office/drawing/2014/main" id="{3F030A24-1948-40E4-9441-F9EADCF1E5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06" name="Shape 3">
          <a:extLst>
            <a:ext uri="{FF2B5EF4-FFF2-40B4-BE49-F238E27FC236}">
              <a16:creationId xmlns:a16="http://schemas.microsoft.com/office/drawing/2014/main" id="{437288AE-B71E-4A89-AB82-DF84AA92A04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07" name="Shape 3">
          <a:extLst>
            <a:ext uri="{FF2B5EF4-FFF2-40B4-BE49-F238E27FC236}">
              <a16:creationId xmlns:a16="http://schemas.microsoft.com/office/drawing/2014/main" id="{636AFCD2-2CEE-4F73-A062-93163AAA83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08" name="Shape 3">
          <a:extLst>
            <a:ext uri="{FF2B5EF4-FFF2-40B4-BE49-F238E27FC236}">
              <a16:creationId xmlns:a16="http://schemas.microsoft.com/office/drawing/2014/main" id="{5F2E6DC0-AA3E-4F31-B8D8-45DE08625B7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09" name="Shape 3">
          <a:extLst>
            <a:ext uri="{FF2B5EF4-FFF2-40B4-BE49-F238E27FC236}">
              <a16:creationId xmlns:a16="http://schemas.microsoft.com/office/drawing/2014/main" id="{25884D3A-420A-4D4C-9EF4-928A1AB3AFC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10" name="Shape 3">
          <a:extLst>
            <a:ext uri="{FF2B5EF4-FFF2-40B4-BE49-F238E27FC236}">
              <a16:creationId xmlns:a16="http://schemas.microsoft.com/office/drawing/2014/main" id="{72D221F5-EC16-44AD-9A42-03C43C944B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11" name="Shape 3">
          <a:extLst>
            <a:ext uri="{FF2B5EF4-FFF2-40B4-BE49-F238E27FC236}">
              <a16:creationId xmlns:a16="http://schemas.microsoft.com/office/drawing/2014/main" id="{DEC6A5DC-DCB1-4D15-842D-C926EEBE6D3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12" name="Shape 3">
          <a:extLst>
            <a:ext uri="{FF2B5EF4-FFF2-40B4-BE49-F238E27FC236}">
              <a16:creationId xmlns:a16="http://schemas.microsoft.com/office/drawing/2014/main" id="{0FC98413-9321-441B-92A6-17F376ECF31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13" name="Shape 3">
          <a:extLst>
            <a:ext uri="{FF2B5EF4-FFF2-40B4-BE49-F238E27FC236}">
              <a16:creationId xmlns:a16="http://schemas.microsoft.com/office/drawing/2014/main" id="{AF8C2E4F-9534-411F-8558-D5272A9DE2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14" name="Shape 3">
          <a:extLst>
            <a:ext uri="{FF2B5EF4-FFF2-40B4-BE49-F238E27FC236}">
              <a16:creationId xmlns:a16="http://schemas.microsoft.com/office/drawing/2014/main" id="{B84FFD68-F107-44C4-9465-7FBED4FD8B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15" name="Shape 3">
          <a:extLst>
            <a:ext uri="{FF2B5EF4-FFF2-40B4-BE49-F238E27FC236}">
              <a16:creationId xmlns:a16="http://schemas.microsoft.com/office/drawing/2014/main" id="{C3A3DEFE-4C1D-49EF-BE9B-2485C67890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16" name="Shape 3">
          <a:extLst>
            <a:ext uri="{FF2B5EF4-FFF2-40B4-BE49-F238E27FC236}">
              <a16:creationId xmlns:a16="http://schemas.microsoft.com/office/drawing/2014/main" id="{BBDE6395-24B3-42DF-87EC-88E92626A0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17" name="Shape 3">
          <a:extLst>
            <a:ext uri="{FF2B5EF4-FFF2-40B4-BE49-F238E27FC236}">
              <a16:creationId xmlns:a16="http://schemas.microsoft.com/office/drawing/2014/main" id="{3FDE4200-949F-4593-85CF-921A1EF82F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18" name="Shape 3">
          <a:extLst>
            <a:ext uri="{FF2B5EF4-FFF2-40B4-BE49-F238E27FC236}">
              <a16:creationId xmlns:a16="http://schemas.microsoft.com/office/drawing/2014/main" id="{0B4220AF-4B1F-4767-8749-9C95AFA5099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19" name="Shape 3">
          <a:extLst>
            <a:ext uri="{FF2B5EF4-FFF2-40B4-BE49-F238E27FC236}">
              <a16:creationId xmlns:a16="http://schemas.microsoft.com/office/drawing/2014/main" id="{C71A93ED-4905-435A-8F9E-FCA6DC159A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20" name="Shape 3">
          <a:extLst>
            <a:ext uri="{FF2B5EF4-FFF2-40B4-BE49-F238E27FC236}">
              <a16:creationId xmlns:a16="http://schemas.microsoft.com/office/drawing/2014/main" id="{6041AF73-4E51-413D-BD7A-2C9C6FC5DA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21" name="Shape 3">
          <a:extLst>
            <a:ext uri="{FF2B5EF4-FFF2-40B4-BE49-F238E27FC236}">
              <a16:creationId xmlns:a16="http://schemas.microsoft.com/office/drawing/2014/main" id="{3D072B52-2295-48CD-9A8A-4B63DA46F28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22" name="Shape 3">
          <a:extLst>
            <a:ext uri="{FF2B5EF4-FFF2-40B4-BE49-F238E27FC236}">
              <a16:creationId xmlns:a16="http://schemas.microsoft.com/office/drawing/2014/main" id="{AA531F8B-0BC9-47C8-9E1E-11D600FB9B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23" name="Shape 3">
          <a:extLst>
            <a:ext uri="{FF2B5EF4-FFF2-40B4-BE49-F238E27FC236}">
              <a16:creationId xmlns:a16="http://schemas.microsoft.com/office/drawing/2014/main" id="{0A90BFE4-7BC9-4B15-B423-89FB587AC2C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24" name="Shape 3">
          <a:extLst>
            <a:ext uri="{FF2B5EF4-FFF2-40B4-BE49-F238E27FC236}">
              <a16:creationId xmlns:a16="http://schemas.microsoft.com/office/drawing/2014/main" id="{A9080614-7E96-49D2-A4D1-1B06B34E86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25" name="Shape 3">
          <a:extLst>
            <a:ext uri="{FF2B5EF4-FFF2-40B4-BE49-F238E27FC236}">
              <a16:creationId xmlns:a16="http://schemas.microsoft.com/office/drawing/2014/main" id="{29A81CB5-C8E6-40EE-85DC-5CBF62246A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26" name="Shape 3">
          <a:extLst>
            <a:ext uri="{FF2B5EF4-FFF2-40B4-BE49-F238E27FC236}">
              <a16:creationId xmlns:a16="http://schemas.microsoft.com/office/drawing/2014/main" id="{DDC58E53-6044-45A6-84E5-F3D5F1C1BC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27" name="Shape 3">
          <a:extLst>
            <a:ext uri="{FF2B5EF4-FFF2-40B4-BE49-F238E27FC236}">
              <a16:creationId xmlns:a16="http://schemas.microsoft.com/office/drawing/2014/main" id="{7AD298DD-BCE3-48E9-901A-160C0C1B96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28" name="Shape 3">
          <a:extLst>
            <a:ext uri="{FF2B5EF4-FFF2-40B4-BE49-F238E27FC236}">
              <a16:creationId xmlns:a16="http://schemas.microsoft.com/office/drawing/2014/main" id="{02ED3912-A112-4119-89B6-992E6BF87D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29" name="Shape 3">
          <a:extLst>
            <a:ext uri="{FF2B5EF4-FFF2-40B4-BE49-F238E27FC236}">
              <a16:creationId xmlns:a16="http://schemas.microsoft.com/office/drawing/2014/main" id="{257634B5-D9AD-483A-81EF-6EBAC4F2B2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30" name="Shape 3">
          <a:extLst>
            <a:ext uri="{FF2B5EF4-FFF2-40B4-BE49-F238E27FC236}">
              <a16:creationId xmlns:a16="http://schemas.microsoft.com/office/drawing/2014/main" id="{963111B4-4B10-4D8B-88EC-BEAB248C54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31" name="Shape 3">
          <a:extLst>
            <a:ext uri="{FF2B5EF4-FFF2-40B4-BE49-F238E27FC236}">
              <a16:creationId xmlns:a16="http://schemas.microsoft.com/office/drawing/2014/main" id="{13716A88-9E87-4BC8-B64D-9B2403E3BE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32" name="Shape 3">
          <a:extLst>
            <a:ext uri="{FF2B5EF4-FFF2-40B4-BE49-F238E27FC236}">
              <a16:creationId xmlns:a16="http://schemas.microsoft.com/office/drawing/2014/main" id="{D1143D32-9CBE-4EF3-980F-A41BA6B8E6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33" name="Shape 3">
          <a:extLst>
            <a:ext uri="{FF2B5EF4-FFF2-40B4-BE49-F238E27FC236}">
              <a16:creationId xmlns:a16="http://schemas.microsoft.com/office/drawing/2014/main" id="{B47C52C6-EE94-4D67-B3D0-B2DD25695E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34" name="Shape 3">
          <a:extLst>
            <a:ext uri="{FF2B5EF4-FFF2-40B4-BE49-F238E27FC236}">
              <a16:creationId xmlns:a16="http://schemas.microsoft.com/office/drawing/2014/main" id="{77A94DF0-A4E0-415F-8F70-9A3D6181F3C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35" name="Shape 3">
          <a:extLst>
            <a:ext uri="{FF2B5EF4-FFF2-40B4-BE49-F238E27FC236}">
              <a16:creationId xmlns:a16="http://schemas.microsoft.com/office/drawing/2014/main" id="{9B6F4EFC-B0F7-4C39-B8C2-A2F78AE98C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36" name="Shape 3">
          <a:extLst>
            <a:ext uri="{FF2B5EF4-FFF2-40B4-BE49-F238E27FC236}">
              <a16:creationId xmlns:a16="http://schemas.microsoft.com/office/drawing/2014/main" id="{E897E3F8-9EE8-4145-B569-3A074F5774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37" name="Shape 3">
          <a:extLst>
            <a:ext uri="{FF2B5EF4-FFF2-40B4-BE49-F238E27FC236}">
              <a16:creationId xmlns:a16="http://schemas.microsoft.com/office/drawing/2014/main" id="{A5BF9CA6-6084-40D9-BC00-BEC0621DC5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38" name="Shape 3">
          <a:extLst>
            <a:ext uri="{FF2B5EF4-FFF2-40B4-BE49-F238E27FC236}">
              <a16:creationId xmlns:a16="http://schemas.microsoft.com/office/drawing/2014/main" id="{7A831FF0-5C45-41AF-AF84-C0D4D8A2C4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39" name="Shape 3">
          <a:extLst>
            <a:ext uri="{FF2B5EF4-FFF2-40B4-BE49-F238E27FC236}">
              <a16:creationId xmlns:a16="http://schemas.microsoft.com/office/drawing/2014/main" id="{7595D589-226E-4A6B-BE1E-5D79A1CA68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40" name="Shape 3">
          <a:extLst>
            <a:ext uri="{FF2B5EF4-FFF2-40B4-BE49-F238E27FC236}">
              <a16:creationId xmlns:a16="http://schemas.microsoft.com/office/drawing/2014/main" id="{D6F1315E-FFCE-4139-9F96-6944C7AE89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41" name="Shape 3">
          <a:extLst>
            <a:ext uri="{FF2B5EF4-FFF2-40B4-BE49-F238E27FC236}">
              <a16:creationId xmlns:a16="http://schemas.microsoft.com/office/drawing/2014/main" id="{20963B9E-0A1A-4699-BF65-7658AD53C7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42" name="Shape 3">
          <a:extLst>
            <a:ext uri="{FF2B5EF4-FFF2-40B4-BE49-F238E27FC236}">
              <a16:creationId xmlns:a16="http://schemas.microsoft.com/office/drawing/2014/main" id="{EAE01324-F7B2-4923-94DB-9887F6FC5C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43" name="Shape 3">
          <a:extLst>
            <a:ext uri="{FF2B5EF4-FFF2-40B4-BE49-F238E27FC236}">
              <a16:creationId xmlns:a16="http://schemas.microsoft.com/office/drawing/2014/main" id="{7396091D-7596-4AC6-9F31-4CCAE0C7E6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44" name="Shape 3">
          <a:extLst>
            <a:ext uri="{FF2B5EF4-FFF2-40B4-BE49-F238E27FC236}">
              <a16:creationId xmlns:a16="http://schemas.microsoft.com/office/drawing/2014/main" id="{441A7F3A-EDAD-4EC9-9BBD-C0198624B5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45" name="Shape 3">
          <a:extLst>
            <a:ext uri="{FF2B5EF4-FFF2-40B4-BE49-F238E27FC236}">
              <a16:creationId xmlns:a16="http://schemas.microsoft.com/office/drawing/2014/main" id="{7B144459-CC39-4D6D-BA39-4C14C1781F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46" name="Shape 3">
          <a:extLst>
            <a:ext uri="{FF2B5EF4-FFF2-40B4-BE49-F238E27FC236}">
              <a16:creationId xmlns:a16="http://schemas.microsoft.com/office/drawing/2014/main" id="{71F6792D-6CC1-4323-8743-188912CC5D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47" name="Shape 3">
          <a:extLst>
            <a:ext uri="{FF2B5EF4-FFF2-40B4-BE49-F238E27FC236}">
              <a16:creationId xmlns:a16="http://schemas.microsoft.com/office/drawing/2014/main" id="{507C7B82-A830-4F22-B575-B3219C376E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48" name="Shape 3">
          <a:extLst>
            <a:ext uri="{FF2B5EF4-FFF2-40B4-BE49-F238E27FC236}">
              <a16:creationId xmlns:a16="http://schemas.microsoft.com/office/drawing/2014/main" id="{1A051C2A-FB41-402B-8FC8-7E6278EF79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49" name="Shape 3">
          <a:extLst>
            <a:ext uri="{FF2B5EF4-FFF2-40B4-BE49-F238E27FC236}">
              <a16:creationId xmlns:a16="http://schemas.microsoft.com/office/drawing/2014/main" id="{D3A0414E-0147-4766-AA83-42FEB6FA6D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50" name="Shape 3">
          <a:extLst>
            <a:ext uri="{FF2B5EF4-FFF2-40B4-BE49-F238E27FC236}">
              <a16:creationId xmlns:a16="http://schemas.microsoft.com/office/drawing/2014/main" id="{C37E38B4-EF81-47F3-BBB9-E5E4F90968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51" name="Shape 3">
          <a:extLst>
            <a:ext uri="{FF2B5EF4-FFF2-40B4-BE49-F238E27FC236}">
              <a16:creationId xmlns:a16="http://schemas.microsoft.com/office/drawing/2014/main" id="{FDF6C888-B910-4844-BAB2-559D8E1249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52" name="Shape 3">
          <a:extLst>
            <a:ext uri="{FF2B5EF4-FFF2-40B4-BE49-F238E27FC236}">
              <a16:creationId xmlns:a16="http://schemas.microsoft.com/office/drawing/2014/main" id="{6F38B373-9168-488E-8BE6-7B36B08F47C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53" name="Shape 3">
          <a:extLst>
            <a:ext uri="{FF2B5EF4-FFF2-40B4-BE49-F238E27FC236}">
              <a16:creationId xmlns:a16="http://schemas.microsoft.com/office/drawing/2014/main" id="{32CE0053-1627-4535-A404-CCF77F8B68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54" name="Shape 3">
          <a:extLst>
            <a:ext uri="{FF2B5EF4-FFF2-40B4-BE49-F238E27FC236}">
              <a16:creationId xmlns:a16="http://schemas.microsoft.com/office/drawing/2014/main" id="{E9E84617-477F-49B6-B504-9DB1A68F79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55" name="Shape 3">
          <a:extLst>
            <a:ext uri="{FF2B5EF4-FFF2-40B4-BE49-F238E27FC236}">
              <a16:creationId xmlns:a16="http://schemas.microsoft.com/office/drawing/2014/main" id="{4CFA3C23-A94E-4EC4-AA59-1A501B7BEA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56" name="Shape 3">
          <a:extLst>
            <a:ext uri="{FF2B5EF4-FFF2-40B4-BE49-F238E27FC236}">
              <a16:creationId xmlns:a16="http://schemas.microsoft.com/office/drawing/2014/main" id="{1822910B-5DAF-4673-A735-6FE3D6EFF8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57" name="Shape 3">
          <a:extLst>
            <a:ext uri="{FF2B5EF4-FFF2-40B4-BE49-F238E27FC236}">
              <a16:creationId xmlns:a16="http://schemas.microsoft.com/office/drawing/2014/main" id="{146BCD8F-F3C9-44EF-B0DD-F81C804CD8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58" name="Shape 3">
          <a:extLst>
            <a:ext uri="{FF2B5EF4-FFF2-40B4-BE49-F238E27FC236}">
              <a16:creationId xmlns:a16="http://schemas.microsoft.com/office/drawing/2014/main" id="{9BECED05-8AAC-475A-A1AA-58B856AC58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59" name="Shape 3">
          <a:extLst>
            <a:ext uri="{FF2B5EF4-FFF2-40B4-BE49-F238E27FC236}">
              <a16:creationId xmlns:a16="http://schemas.microsoft.com/office/drawing/2014/main" id="{CA171D65-39D0-4365-B1A5-B9510953A6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60" name="Shape 3">
          <a:extLst>
            <a:ext uri="{FF2B5EF4-FFF2-40B4-BE49-F238E27FC236}">
              <a16:creationId xmlns:a16="http://schemas.microsoft.com/office/drawing/2014/main" id="{4DC94C95-B281-4821-B221-69BB03A84B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61" name="Shape 3">
          <a:extLst>
            <a:ext uri="{FF2B5EF4-FFF2-40B4-BE49-F238E27FC236}">
              <a16:creationId xmlns:a16="http://schemas.microsoft.com/office/drawing/2014/main" id="{CF66B5B2-9433-4E8E-9E74-B6C51D7225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62" name="Shape 3">
          <a:extLst>
            <a:ext uri="{FF2B5EF4-FFF2-40B4-BE49-F238E27FC236}">
              <a16:creationId xmlns:a16="http://schemas.microsoft.com/office/drawing/2014/main" id="{9008D052-C204-4283-A5F2-A83D48270F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63" name="Shape 3">
          <a:extLst>
            <a:ext uri="{FF2B5EF4-FFF2-40B4-BE49-F238E27FC236}">
              <a16:creationId xmlns:a16="http://schemas.microsoft.com/office/drawing/2014/main" id="{11F0AC9A-8DC9-4D9C-A5DB-5415092E2A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64" name="Shape 3">
          <a:extLst>
            <a:ext uri="{FF2B5EF4-FFF2-40B4-BE49-F238E27FC236}">
              <a16:creationId xmlns:a16="http://schemas.microsoft.com/office/drawing/2014/main" id="{BDF8C3F3-4A6B-4B2C-B921-731A895DA7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65" name="Shape 3">
          <a:extLst>
            <a:ext uri="{FF2B5EF4-FFF2-40B4-BE49-F238E27FC236}">
              <a16:creationId xmlns:a16="http://schemas.microsoft.com/office/drawing/2014/main" id="{927E564D-6D02-4FFE-990C-3B845CAF989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66" name="Shape 3">
          <a:extLst>
            <a:ext uri="{FF2B5EF4-FFF2-40B4-BE49-F238E27FC236}">
              <a16:creationId xmlns:a16="http://schemas.microsoft.com/office/drawing/2014/main" id="{0A225270-990A-44F7-BD82-E771C53280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67" name="Shape 3">
          <a:extLst>
            <a:ext uri="{FF2B5EF4-FFF2-40B4-BE49-F238E27FC236}">
              <a16:creationId xmlns:a16="http://schemas.microsoft.com/office/drawing/2014/main" id="{D77824BD-2C65-48E3-B417-F5FDC8A94E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68" name="Shape 3">
          <a:extLst>
            <a:ext uri="{FF2B5EF4-FFF2-40B4-BE49-F238E27FC236}">
              <a16:creationId xmlns:a16="http://schemas.microsoft.com/office/drawing/2014/main" id="{94E1580E-9FF4-4050-BE30-8660C33FF1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69" name="Shape 3">
          <a:extLst>
            <a:ext uri="{FF2B5EF4-FFF2-40B4-BE49-F238E27FC236}">
              <a16:creationId xmlns:a16="http://schemas.microsoft.com/office/drawing/2014/main" id="{9F1F812F-FB19-46D5-966B-9337DE9811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108</xdr:row>
      <xdr:rowOff>0</xdr:rowOff>
    </xdr:from>
    <xdr:ext cx="47625" cy="285750"/>
    <xdr:sp macro="" textlink="">
      <xdr:nvSpPr>
        <xdr:cNvPr id="7070" name="Shape 3">
          <a:extLst>
            <a:ext uri="{FF2B5EF4-FFF2-40B4-BE49-F238E27FC236}">
              <a16:creationId xmlns:a16="http://schemas.microsoft.com/office/drawing/2014/main" id="{2C75518D-EEA3-427D-B45A-EF2572133665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108</xdr:row>
      <xdr:rowOff>0</xdr:rowOff>
    </xdr:from>
    <xdr:ext cx="47625" cy="285750"/>
    <xdr:sp macro="" textlink="">
      <xdr:nvSpPr>
        <xdr:cNvPr id="7071" name="Shape 3">
          <a:extLst>
            <a:ext uri="{FF2B5EF4-FFF2-40B4-BE49-F238E27FC236}">
              <a16:creationId xmlns:a16="http://schemas.microsoft.com/office/drawing/2014/main" id="{B1DD8465-BAD1-4C2F-BA29-AEBB24672546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72" name="Shape 3">
          <a:extLst>
            <a:ext uri="{FF2B5EF4-FFF2-40B4-BE49-F238E27FC236}">
              <a16:creationId xmlns:a16="http://schemas.microsoft.com/office/drawing/2014/main" id="{A1F18C55-0552-4F8E-9B5F-C079CCB48F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73" name="Shape 3">
          <a:extLst>
            <a:ext uri="{FF2B5EF4-FFF2-40B4-BE49-F238E27FC236}">
              <a16:creationId xmlns:a16="http://schemas.microsoft.com/office/drawing/2014/main" id="{8A899031-5ECC-4B48-9898-572ACA563F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74" name="Shape 3">
          <a:extLst>
            <a:ext uri="{FF2B5EF4-FFF2-40B4-BE49-F238E27FC236}">
              <a16:creationId xmlns:a16="http://schemas.microsoft.com/office/drawing/2014/main" id="{E016C738-1D12-43C4-BC5E-ACB2DEAD6E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75" name="Shape 3">
          <a:extLst>
            <a:ext uri="{FF2B5EF4-FFF2-40B4-BE49-F238E27FC236}">
              <a16:creationId xmlns:a16="http://schemas.microsoft.com/office/drawing/2014/main" id="{82E3D40B-B7A4-4596-BB38-2BE259372C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76" name="Shape 3">
          <a:extLst>
            <a:ext uri="{FF2B5EF4-FFF2-40B4-BE49-F238E27FC236}">
              <a16:creationId xmlns:a16="http://schemas.microsoft.com/office/drawing/2014/main" id="{2F82E9B1-704A-484C-9406-C7D137D3EB7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77" name="Shape 3">
          <a:extLst>
            <a:ext uri="{FF2B5EF4-FFF2-40B4-BE49-F238E27FC236}">
              <a16:creationId xmlns:a16="http://schemas.microsoft.com/office/drawing/2014/main" id="{D2619690-13E8-4CB5-B453-C9D9FB58D50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78" name="Shape 3">
          <a:extLst>
            <a:ext uri="{FF2B5EF4-FFF2-40B4-BE49-F238E27FC236}">
              <a16:creationId xmlns:a16="http://schemas.microsoft.com/office/drawing/2014/main" id="{72785A4A-2B75-46BB-97FC-83AE0E3F19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79" name="Shape 3">
          <a:extLst>
            <a:ext uri="{FF2B5EF4-FFF2-40B4-BE49-F238E27FC236}">
              <a16:creationId xmlns:a16="http://schemas.microsoft.com/office/drawing/2014/main" id="{9AE0C1CC-5788-4C64-B2CF-5204851AF6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80" name="Shape 3">
          <a:extLst>
            <a:ext uri="{FF2B5EF4-FFF2-40B4-BE49-F238E27FC236}">
              <a16:creationId xmlns:a16="http://schemas.microsoft.com/office/drawing/2014/main" id="{85068BE2-2E88-47BF-B0AB-974E0F19C5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81" name="Shape 3">
          <a:extLst>
            <a:ext uri="{FF2B5EF4-FFF2-40B4-BE49-F238E27FC236}">
              <a16:creationId xmlns:a16="http://schemas.microsoft.com/office/drawing/2014/main" id="{6B4A9600-8B22-4A90-ACF7-6C91359767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82" name="Shape 3">
          <a:extLst>
            <a:ext uri="{FF2B5EF4-FFF2-40B4-BE49-F238E27FC236}">
              <a16:creationId xmlns:a16="http://schemas.microsoft.com/office/drawing/2014/main" id="{24348D42-E1FF-48FA-ACF7-DE2FDEE9A5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83" name="Shape 3">
          <a:extLst>
            <a:ext uri="{FF2B5EF4-FFF2-40B4-BE49-F238E27FC236}">
              <a16:creationId xmlns:a16="http://schemas.microsoft.com/office/drawing/2014/main" id="{E87BF2DA-D1D5-4181-B3A2-B0C289B1BA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84" name="Shape 3">
          <a:extLst>
            <a:ext uri="{FF2B5EF4-FFF2-40B4-BE49-F238E27FC236}">
              <a16:creationId xmlns:a16="http://schemas.microsoft.com/office/drawing/2014/main" id="{DEB3EF43-C5C0-49C0-BF50-431F438DC1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85" name="Shape 3">
          <a:extLst>
            <a:ext uri="{FF2B5EF4-FFF2-40B4-BE49-F238E27FC236}">
              <a16:creationId xmlns:a16="http://schemas.microsoft.com/office/drawing/2014/main" id="{A3BA5F43-D490-4783-9E2C-9791295FB3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86" name="Shape 3">
          <a:extLst>
            <a:ext uri="{FF2B5EF4-FFF2-40B4-BE49-F238E27FC236}">
              <a16:creationId xmlns:a16="http://schemas.microsoft.com/office/drawing/2014/main" id="{6E8EAEC1-C430-4F5E-A3C9-85274AE443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87" name="Shape 3">
          <a:extLst>
            <a:ext uri="{FF2B5EF4-FFF2-40B4-BE49-F238E27FC236}">
              <a16:creationId xmlns:a16="http://schemas.microsoft.com/office/drawing/2014/main" id="{EFC93916-37AD-46C7-8CE6-A2A8278FE7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88" name="Shape 3">
          <a:extLst>
            <a:ext uri="{FF2B5EF4-FFF2-40B4-BE49-F238E27FC236}">
              <a16:creationId xmlns:a16="http://schemas.microsoft.com/office/drawing/2014/main" id="{0B77C834-911C-41CA-B901-713EAB8B2E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89" name="Shape 3">
          <a:extLst>
            <a:ext uri="{FF2B5EF4-FFF2-40B4-BE49-F238E27FC236}">
              <a16:creationId xmlns:a16="http://schemas.microsoft.com/office/drawing/2014/main" id="{58933358-633A-4478-88FA-C8F5667A0E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90" name="Shape 3">
          <a:extLst>
            <a:ext uri="{FF2B5EF4-FFF2-40B4-BE49-F238E27FC236}">
              <a16:creationId xmlns:a16="http://schemas.microsoft.com/office/drawing/2014/main" id="{4F34BEE7-F02D-46E4-AB2B-3BFFDCAC4CB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91" name="Shape 3">
          <a:extLst>
            <a:ext uri="{FF2B5EF4-FFF2-40B4-BE49-F238E27FC236}">
              <a16:creationId xmlns:a16="http://schemas.microsoft.com/office/drawing/2014/main" id="{F99429C9-0A35-4DB1-9C5B-D3E4E24BC9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92" name="Shape 3">
          <a:extLst>
            <a:ext uri="{FF2B5EF4-FFF2-40B4-BE49-F238E27FC236}">
              <a16:creationId xmlns:a16="http://schemas.microsoft.com/office/drawing/2014/main" id="{B985ED24-D0F3-4004-8631-886B47BCAEF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93" name="Shape 3">
          <a:extLst>
            <a:ext uri="{FF2B5EF4-FFF2-40B4-BE49-F238E27FC236}">
              <a16:creationId xmlns:a16="http://schemas.microsoft.com/office/drawing/2014/main" id="{C70A0821-4796-4ADC-ACA9-971B85BCBE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94" name="Shape 3">
          <a:extLst>
            <a:ext uri="{FF2B5EF4-FFF2-40B4-BE49-F238E27FC236}">
              <a16:creationId xmlns:a16="http://schemas.microsoft.com/office/drawing/2014/main" id="{E47C1D5D-C6FE-4B40-B607-E2AAF1ED55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95" name="Shape 3">
          <a:extLst>
            <a:ext uri="{FF2B5EF4-FFF2-40B4-BE49-F238E27FC236}">
              <a16:creationId xmlns:a16="http://schemas.microsoft.com/office/drawing/2014/main" id="{1CCF7D14-1FAD-4A0D-A42A-7ABDE5561A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96" name="Shape 3">
          <a:extLst>
            <a:ext uri="{FF2B5EF4-FFF2-40B4-BE49-F238E27FC236}">
              <a16:creationId xmlns:a16="http://schemas.microsoft.com/office/drawing/2014/main" id="{BBE2A3BB-1CEB-479C-80FF-5E8D10B2AA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97" name="Shape 3">
          <a:extLst>
            <a:ext uri="{FF2B5EF4-FFF2-40B4-BE49-F238E27FC236}">
              <a16:creationId xmlns:a16="http://schemas.microsoft.com/office/drawing/2014/main" id="{55EB30D8-1172-4373-AF49-88BD37DA33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98" name="Shape 3">
          <a:extLst>
            <a:ext uri="{FF2B5EF4-FFF2-40B4-BE49-F238E27FC236}">
              <a16:creationId xmlns:a16="http://schemas.microsoft.com/office/drawing/2014/main" id="{89C7C7A9-43B3-4D35-8F27-B509C9F776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099" name="Shape 3">
          <a:extLst>
            <a:ext uri="{FF2B5EF4-FFF2-40B4-BE49-F238E27FC236}">
              <a16:creationId xmlns:a16="http://schemas.microsoft.com/office/drawing/2014/main" id="{65DD708B-BE5E-4285-BA55-7492098F46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00" name="Shape 3">
          <a:extLst>
            <a:ext uri="{FF2B5EF4-FFF2-40B4-BE49-F238E27FC236}">
              <a16:creationId xmlns:a16="http://schemas.microsoft.com/office/drawing/2014/main" id="{9583C5C3-A56A-4D82-A729-B792E46DA5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01" name="Shape 3">
          <a:extLst>
            <a:ext uri="{FF2B5EF4-FFF2-40B4-BE49-F238E27FC236}">
              <a16:creationId xmlns:a16="http://schemas.microsoft.com/office/drawing/2014/main" id="{54B69F0D-0D17-40FD-99BF-3EB63ECCCB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02" name="Shape 3">
          <a:extLst>
            <a:ext uri="{FF2B5EF4-FFF2-40B4-BE49-F238E27FC236}">
              <a16:creationId xmlns:a16="http://schemas.microsoft.com/office/drawing/2014/main" id="{7E18FD30-35B8-4C44-935B-715947E64F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03" name="Shape 3">
          <a:extLst>
            <a:ext uri="{FF2B5EF4-FFF2-40B4-BE49-F238E27FC236}">
              <a16:creationId xmlns:a16="http://schemas.microsoft.com/office/drawing/2014/main" id="{080E7C43-08BD-4321-95BF-387897D5C3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04" name="Shape 3">
          <a:extLst>
            <a:ext uri="{FF2B5EF4-FFF2-40B4-BE49-F238E27FC236}">
              <a16:creationId xmlns:a16="http://schemas.microsoft.com/office/drawing/2014/main" id="{6EEE546A-4466-45F8-9967-8B1C9B21ED0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05" name="Shape 3">
          <a:extLst>
            <a:ext uri="{FF2B5EF4-FFF2-40B4-BE49-F238E27FC236}">
              <a16:creationId xmlns:a16="http://schemas.microsoft.com/office/drawing/2014/main" id="{59F3F83A-4CE0-4635-B0A5-19E7AC98C7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06" name="Shape 3">
          <a:extLst>
            <a:ext uri="{FF2B5EF4-FFF2-40B4-BE49-F238E27FC236}">
              <a16:creationId xmlns:a16="http://schemas.microsoft.com/office/drawing/2014/main" id="{468B2006-8FF1-4DAF-8734-80152162976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07" name="Shape 3">
          <a:extLst>
            <a:ext uri="{FF2B5EF4-FFF2-40B4-BE49-F238E27FC236}">
              <a16:creationId xmlns:a16="http://schemas.microsoft.com/office/drawing/2014/main" id="{3EEDF7EF-6A94-4D55-9AB3-019669000A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08" name="Shape 3">
          <a:extLst>
            <a:ext uri="{FF2B5EF4-FFF2-40B4-BE49-F238E27FC236}">
              <a16:creationId xmlns:a16="http://schemas.microsoft.com/office/drawing/2014/main" id="{C5D4DEBA-E02D-4A5D-B899-63FA182ED4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09" name="Shape 3">
          <a:extLst>
            <a:ext uri="{FF2B5EF4-FFF2-40B4-BE49-F238E27FC236}">
              <a16:creationId xmlns:a16="http://schemas.microsoft.com/office/drawing/2014/main" id="{E5C18632-CF46-4FD0-BF01-8991CDB5C1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10" name="Shape 3">
          <a:extLst>
            <a:ext uri="{FF2B5EF4-FFF2-40B4-BE49-F238E27FC236}">
              <a16:creationId xmlns:a16="http://schemas.microsoft.com/office/drawing/2014/main" id="{C4D7CDD4-4355-4353-9F98-CC2543F7E2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11" name="Shape 3">
          <a:extLst>
            <a:ext uri="{FF2B5EF4-FFF2-40B4-BE49-F238E27FC236}">
              <a16:creationId xmlns:a16="http://schemas.microsoft.com/office/drawing/2014/main" id="{576E3574-072A-4047-99F3-B108D78B47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12" name="Shape 3">
          <a:extLst>
            <a:ext uri="{FF2B5EF4-FFF2-40B4-BE49-F238E27FC236}">
              <a16:creationId xmlns:a16="http://schemas.microsoft.com/office/drawing/2014/main" id="{643E859A-3A6A-418F-A2A6-A07FE1F9CC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13" name="Shape 3">
          <a:extLst>
            <a:ext uri="{FF2B5EF4-FFF2-40B4-BE49-F238E27FC236}">
              <a16:creationId xmlns:a16="http://schemas.microsoft.com/office/drawing/2014/main" id="{4CE43DEC-EAB8-494D-88A2-445907D97F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14" name="Shape 3">
          <a:extLst>
            <a:ext uri="{FF2B5EF4-FFF2-40B4-BE49-F238E27FC236}">
              <a16:creationId xmlns:a16="http://schemas.microsoft.com/office/drawing/2014/main" id="{F4E3F2C6-D06C-483E-892D-A846B11903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15" name="Shape 3">
          <a:extLst>
            <a:ext uri="{FF2B5EF4-FFF2-40B4-BE49-F238E27FC236}">
              <a16:creationId xmlns:a16="http://schemas.microsoft.com/office/drawing/2014/main" id="{CF682FAC-58E2-4711-BCCB-D8B36E0DF0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16" name="Shape 3">
          <a:extLst>
            <a:ext uri="{FF2B5EF4-FFF2-40B4-BE49-F238E27FC236}">
              <a16:creationId xmlns:a16="http://schemas.microsoft.com/office/drawing/2014/main" id="{24893F5C-19EF-4FF6-9292-31BE4FB434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17" name="Shape 3">
          <a:extLst>
            <a:ext uri="{FF2B5EF4-FFF2-40B4-BE49-F238E27FC236}">
              <a16:creationId xmlns:a16="http://schemas.microsoft.com/office/drawing/2014/main" id="{548898D0-857B-4AE5-8B04-C9A7266C15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18" name="Shape 3">
          <a:extLst>
            <a:ext uri="{FF2B5EF4-FFF2-40B4-BE49-F238E27FC236}">
              <a16:creationId xmlns:a16="http://schemas.microsoft.com/office/drawing/2014/main" id="{F721EBEE-6FA9-49B5-B6A7-9C1640ACF3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19" name="Shape 3">
          <a:extLst>
            <a:ext uri="{FF2B5EF4-FFF2-40B4-BE49-F238E27FC236}">
              <a16:creationId xmlns:a16="http://schemas.microsoft.com/office/drawing/2014/main" id="{30014AF1-D157-4816-B877-F795B2C40E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20" name="Shape 3">
          <a:extLst>
            <a:ext uri="{FF2B5EF4-FFF2-40B4-BE49-F238E27FC236}">
              <a16:creationId xmlns:a16="http://schemas.microsoft.com/office/drawing/2014/main" id="{50EC8A28-D0B5-4EC6-A587-F6A2DC4B4E1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21" name="Shape 3">
          <a:extLst>
            <a:ext uri="{FF2B5EF4-FFF2-40B4-BE49-F238E27FC236}">
              <a16:creationId xmlns:a16="http://schemas.microsoft.com/office/drawing/2014/main" id="{8E276BB6-FEA6-4910-A58D-27683E90EE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22" name="Shape 3">
          <a:extLst>
            <a:ext uri="{FF2B5EF4-FFF2-40B4-BE49-F238E27FC236}">
              <a16:creationId xmlns:a16="http://schemas.microsoft.com/office/drawing/2014/main" id="{E05EA292-A4E5-49BE-8F70-49BF0114B3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23" name="Shape 3">
          <a:extLst>
            <a:ext uri="{FF2B5EF4-FFF2-40B4-BE49-F238E27FC236}">
              <a16:creationId xmlns:a16="http://schemas.microsoft.com/office/drawing/2014/main" id="{6E3C43A6-4508-4EC6-BE53-443C5F32A4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24" name="Shape 3">
          <a:extLst>
            <a:ext uri="{FF2B5EF4-FFF2-40B4-BE49-F238E27FC236}">
              <a16:creationId xmlns:a16="http://schemas.microsoft.com/office/drawing/2014/main" id="{88CC2FAD-77C1-4B25-B763-6F39282483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25" name="Shape 3">
          <a:extLst>
            <a:ext uri="{FF2B5EF4-FFF2-40B4-BE49-F238E27FC236}">
              <a16:creationId xmlns:a16="http://schemas.microsoft.com/office/drawing/2014/main" id="{3EE8E98C-ECD1-412A-B590-6B7EB9193F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26" name="Shape 3">
          <a:extLst>
            <a:ext uri="{FF2B5EF4-FFF2-40B4-BE49-F238E27FC236}">
              <a16:creationId xmlns:a16="http://schemas.microsoft.com/office/drawing/2014/main" id="{03D6C26D-2973-4C81-9E8E-377DC94D36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27" name="Shape 3">
          <a:extLst>
            <a:ext uri="{FF2B5EF4-FFF2-40B4-BE49-F238E27FC236}">
              <a16:creationId xmlns:a16="http://schemas.microsoft.com/office/drawing/2014/main" id="{D0EE7BB9-5381-423D-9649-347601A9D9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28" name="Shape 3">
          <a:extLst>
            <a:ext uri="{FF2B5EF4-FFF2-40B4-BE49-F238E27FC236}">
              <a16:creationId xmlns:a16="http://schemas.microsoft.com/office/drawing/2014/main" id="{CD3D17EB-156D-423D-897E-DAED8F40E1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29" name="Shape 3">
          <a:extLst>
            <a:ext uri="{FF2B5EF4-FFF2-40B4-BE49-F238E27FC236}">
              <a16:creationId xmlns:a16="http://schemas.microsoft.com/office/drawing/2014/main" id="{6B218471-0B02-4952-84C1-785E4804BA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30" name="Shape 3">
          <a:extLst>
            <a:ext uri="{FF2B5EF4-FFF2-40B4-BE49-F238E27FC236}">
              <a16:creationId xmlns:a16="http://schemas.microsoft.com/office/drawing/2014/main" id="{EF5C2310-E47D-4ED0-9054-3D6010B3C7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31" name="Shape 3">
          <a:extLst>
            <a:ext uri="{FF2B5EF4-FFF2-40B4-BE49-F238E27FC236}">
              <a16:creationId xmlns:a16="http://schemas.microsoft.com/office/drawing/2014/main" id="{ADE6FAF4-DB07-4F66-9152-FF7D9EC76C4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32" name="Shape 3">
          <a:extLst>
            <a:ext uri="{FF2B5EF4-FFF2-40B4-BE49-F238E27FC236}">
              <a16:creationId xmlns:a16="http://schemas.microsoft.com/office/drawing/2014/main" id="{962F7300-0DCE-4534-B3BD-CE2FA28F390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33" name="Shape 3">
          <a:extLst>
            <a:ext uri="{FF2B5EF4-FFF2-40B4-BE49-F238E27FC236}">
              <a16:creationId xmlns:a16="http://schemas.microsoft.com/office/drawing/2014/main" id="{388AD75A-8562-4065-8EAB-ABA24E456A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34" name="Shape 3">
          <a:extLst>
            <a:ext uri="{FF2B5EF4-FFF2-40B4-BE49-F238E27FC236}">
              <a16:creationId xmlns:a16="http://schemas.microsoft.com/office/drawing/2014/main" id="{D59D0108-62ED-4057-B173-A79F47552D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35" name="Shape 3">
          <a:extLst>
            <a:ext uri="{FF2B5EF4-FFF2-40B4-BE49-F238E27FC236}">
              <a16:creationId xmlns:a16="http://schemas.microsoft.com/office/drawing/2014/main" id="{27BC7EC0-CCAB-46B0-A75F-1131D4AD65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36" name="Shape 3">
          <a:extLst>
            <a:ext uri="{FF2B5EF4-FFF2-40B4-BE49-F238E27FC236}">
              <a16:creationId xmlns:a16="http://schemas.microsoft.com/office/drawing/2014/main" id="{635D4F7F-DBD6-4CAD-A24C-F61E1087F9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37" name="Shape 3">
          <a:extLst>
            <a:ext uri="{FF2B5EF4-FFF2-40B4-BE49-F238E27FC236}">
              <a16:creationId xmlns:a16="http://schemas.microsoft.com/office/drawing/2014/main" id="{0E41D3E9-786F-4857-84EB-DE3D62A666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38" name="Shape 3">
          <a:extLst>
            <a:ext uri="{FF2B5EF4-FFF2-40B4-BE49-F238E27FC236}">
              <a16:creationId xmlns:a16="http://schemas.microsoft.com/office/drawing/2014/main" id="{9152A9F6-812D-43CE-8E8C-CEA69B95563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39" name="Shape 3">
          <a:extLst>
            <a:ext uri="{FF2B5EF4-FFF2-40B4-BE49-F238E27FC236}">
              <a16:creationId xmlns:a16="http://schemas.microsoft.com/office/drawing/2014/main" id="{B9AC29F5-6669-4A50-BFB8-DF5F08C8D3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40" name="Shape 3">
          <a:extLst>
            <a:ext uri="{FF2B5EF4-FFF2-40B4-BE49-F238E27FC236}">
              <a16:creationId xmlns:a16="http://schemas.microsoft.com/office/drawing/2014/main" id="{2F552E10-670C-4D00-AB6B-F30DA11932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41" name="Shape 3">
          <a:extLst>
            <a:ext uri="{FF2B5EF4-FFF2-40B4-BE49-F238E27FC236}">
              <a16:creationId xmlns:a16="http://schemas.microsoft.com/office/drawing/2014/main" id="{3C9AEB72-64E4-42AF-8DB0-8B4A8128E6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42" name="Shape 3">
          <a:extLst>
            <a:ext uri="{FF2B5EF4-FFF2-40B4-BE49-F238E27FC236}">
              <a16:creationId xmlns:a16="http://schemas.microsoft.com/office/drawing/2014/main" id="{3A3ED9FA-27DD-418A-BEDF-2C9C00877A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43" name="Shape 3">
          <a:extLst>
            <a:ext uri="{FF2B5EF4-FFF2-40B4-BE49-F238E27FC236}">
              <a16:creationId xmlns:a16="http://schemas.microsoft.com/office/drawing/2014/main" id="{E516E1D3-0C3F-474D-AE64-DBF5F80A3F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44" name="Shape 3">
          <a:extLst>
            <a:ext uri="{FF2B5EF4-FFF2-40B4-BE49-F238E27FC236}">
              <a16:creationId xmlns:a16="http://schemas.microsoft.com/office/drawing/2014/main" id="{C735A05C-72F5-47AA-87D7-F99168A592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45" name="Shape 3">
          <a:extLst>
            <a:ext uri="{FF2B5EF4-FFF2-40B4-BE49-F238E27FC236}">
              <a16:creationId xmlns:a16="http://schemas.microsoft.com/office/drawing/2014/main" id="{96359A43-A8CB-4497-884A-DC52D81B1F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46" name="Shape 3">
          <a:extLst>
            <a:ext uri="{FF2B5EF4-FFF2-40B4-BE49-F238E27FC236}">
              <a16:creationId xmlns:a16="http://schemas.microsoft.com/office/drawing/2014/main" id="{AA7A3FC4-B8AB-432D-A1AF-674E3972E3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47" name="Shape 3">
          <a:extLst>
            <a:ext uri="{FF2B5EF4-FFF2-40B4-BE49-F238E27FC236}">
              <a16:creationId xmlns:a16="http://schemas.microsoft.com/office/drawing/2014/main" id="{FFC48503-A4EA-4533-9F5A-6D24E47B30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48" name="Shape 3">
          <a:extLst>
            <a:ext uri="{FF2B5EF4-FFF2-40B4-BE49-F238E27FC236}">
              <a16:creationId xmlns:a16="http://schemas.microsoft.com/office/drawing/2014/main" id="{3E54990E-A646-45A5-A242-976C36C976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49" name="Shape 3">
          <a:extLst>
            <a:ext uri="{FF2B5EF4-FFF2-40B4-BE49-F238E27FC236}">
              <a16:creationId xmlns:a16="http://schemas.microsoft.com/office/drawing/2014/main" id="{80EE4E55-34DA-4E38-B063-CF0A6861510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50" name="Shape 3">
          <a:extLst>
            <a:ext uri="{FF2B5EF4-FFF2-40B4-BE49-F238E27FC236}">
              <a16:creationId xmlns:a16="http://schemas.microsoft.com/office/drawing/2014/main" id="{EDEA5050-6360-4ADE-A06C-3F20CA738E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51" name="Shape 3">
          <a:extLst>
            <a:ext uri="{FF2B5EF4-FFF2-40B4-BE49-F238E27FC236}">
              <a16:creationId xmlns:a16="http://schemas.microsoft.com/office/drawing/2014/main" id="{6A605FFD-532F-4E6A-9EFB-AED5CB7FA7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52" name="Shape 3">
          <a:extLst>
            <a:ext uri="{FF2B5EF4-FFF2-40B4-BE49-F238E27FC236}">
              <a16:creationId xmlns:a16="http://schemas.microsoft.com/office/drawing/2014/main" id="{3F379A4D-3482-475D-B362-E2ABFAA46B7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53" name="Shape 3">
          <a:extLst>
            <a:ext uri="{FF2B5EF4-FFF2-40B4-BE49-F238E27FC236}">
              <a16:creationId xmlns:a16="http://schemas.microsoft.com/office/drawing/2014/main" id="{D7115D43-F24C-4CFE-80FC-9EE58C26CE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54" name="Shape 3">
          <a:extLst>
            <a:ext uri="{FF2B5EF4-FFF2-40B4-BE49-F238E27FC236}">
              <a16:creationId xmlns:a16="http://schemas.microsoft.com/office/drawing/2014/main" id="{5783033A-75C8-4783-8AE3-9A5ED0A08C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55" name="Shape 3">
          <a:extLst>
            <a:ext uri="{FF2B5EF4-FFF2-40B4-BE49-F238E27FC236}">
              <a16:creationId xmlns:a16="http://schemas.microsoft.com/office/drawing/2014/main" id="{CA193B72-C04C-4FCA-B335-0A169B713E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56" name="Shape 3">
          <a:extLst>
            <a:ext uri="{FF2B5EF4-FFF2-40B4-BE49-F238E27FC236}">
              <a16:creationId xmlns:a16="http://schemas.microsoft.com/office/drawing/2014/main" id="{29207DCA-F3F2-42C3-A286-2C44DEB13F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108</xdr:row>
      <xdr:rowOff>0</xdr:rowOff>
    </xdr:from>
    <xdr:ext cx="47625" cy="285750"/>
    <xdr:sp macro="" textlink="">
      <xdr:nvSpPr>
        <xdr:cNvPr id="7157" name="Shape 3">
          <a:extLst>
            <a:ext uri="{FF2B5EF4-FFF2-40B4-BE49-F238E27FC236}">
              <a16:creationId xmlns:a16="http://schemas.microsoft.com/office/drawing/2014/main" id="{E09B8538-432A-4363-BB70-70E03EEA7E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108</xdr:row>
      <xdr:rowOff>0</xdr:rowOff>
    </xdr:from>
    <xdr:ext cx="47625" cy="285750"/>
    <xdr:sp macro="" textlink="">
      <xdr:nvSpPr>
        <xdr:cNvPr id="7158" name="Shape 3">
          <a:extLst>
            <a:ext uri="{FF2B5EF4-FFF2-40B4-BE49-F238E27FC236}">
              <a16:creationId xmlns:a16="http://schemas.microsoft.com/office/drawing/2014/main" id="{D6B1789F-883F-46EF-8CDE-DE3BCC363327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108</xdr:row>
      <xdr:rowOff>0</xdr:rowOff>
    </xdr:from>
    <xdr:ext cx="47625" cy="285750"/>
    <xdr:sp macro="" textlink="">
      <xdr:nvSpPr>
        <xdr:cNvPr id="7159" name="Shape 3">
          <a:extLst>
            <a:ext uri="{FF2B5EF4-FFF2-40B4-BE49-F238E27FC236}">
              <a16:creationId xmlns:a16="http://schemas.microsoft.com/office/drawing/2014/main" id="{6408D4BF-2103-4A22-864C-425E17A84D15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60" name="Shape 3">
          <a:extLst>
            <a:ext uri="{FF2B5EF4-FFF2-40B4-BE49-F238E27FC236}">
              <a16:creationId xmlns:a16="http://schemas.microsoft.com/office/drawing/2014/main" id="{D71A4CA6-3961-40FF-9FC3-E3BCE240A4E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61" name="Shape 3">
          <a:extLst>
            <a:ext uri="{FF2B5EF4-FFF2-40B4-BE49-F238E27FC236}">
              <a16:creationId xmlns:a16="http://schemas.microsoft.com/office/drawing/2014/main" id="{17CB6FED-5AA1-4629-8DAB-4021E1779F4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62" name="Shape 3">
          <a:extLst>
            <a:ext uri="{FF2B5EF4-FFF2-40B4-BE49-F238E27FC236}">
              <a16:creationId xmlns:a16="http://schemas.microsoft.com/office/drawing/2014/main" id="{2279D33B-2EE6-4F05-885A-B5C4C5D81A8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63" name="Shape 3">
          <a:extLst>
            <a:ext uri="{FF2B5EF4-FFF2-40B4-BE49-F238E27FC236}">
              <a16:creationId xmlns:a16="http://schemas.microsoft.com/office/drawing/2014/main" id="{7AE1BB31-36D6-4F83-8339-36C756A1BBE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64" name="Shape 3">
          <a:extLst>
            <a:ext uri="{FF2B5EF4-FFF2-40B4-BE49-F238E27FC236}">
              <a16:creationId xmlns:a16="http://schemas.microsoft.com/office/drawing/2014/main" id="{DB96A21F-204D-4FF8-BDDE-6EE9B50A938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65" name="Shape 3">
          <a:extLst>
            <a:ext uri="{FF2B5EF4-FFF2-40B4-BE49-F238E27FC236}">
              <a16:creationId xmlns:a16="http://schemas.microsoft.com/office/drawing/2014/main" id="{39CED4D3-31E4-4A98-9D72-01AFFDBFCE4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66" name="Shape 3">
          <a:extLst>
            <a:ext uri="{FF2B5EF4-FFF2-40B4-BE49-F238E27FC236}">
              <a16:creationId xmlns:a16="http://schemas.microsoft.com/office/drawing/2014/main" id="{0D2D52F6-441E-47A6-9A56-CE3444CE37B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67" name="Shape 3">
          <a:extLst>
            <a:ext uri="{FF2B5EF4-FFF2-40B4-BE49-F238E27FC236}">
              <a16:creationId xmlns:a16="http://schemas.microsoft.com/office/drawing/2014/main" id="{05F13C16-F01B-41D8-BA1A-FEE1AD0133E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68" name="Shape 3">
          <a:extLst>
            <a:ext uri="{FF2B5EF4-FFF2-40B4-BE49-F238E27FC236}">
              <a16:creationId xmlns:a16="http://schemas.microsoft.com/office/drawing/2014/main" id="{8CB1A056-F887-40E8-B896-B96120E1EB1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69" name="Shape 3">
          <a:extLst>
            <a:ext uri="{FF2B5EF4-FFF2-40B4-BE49-F238E27FC236}">
              <a16:creationId xmlns:a16="http://schemas.microsoft.com/office/drawing/2014/main" id="{4548684B-A6D5-4EF2-A527-D5C9DF9E597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70" name="Shape 3">
          <a:extLst>
            <a:ext uri="{FF2B5EF4-FFF2-40B4-BE49-F238E27FC236}">
              <a16:creationId xmlns:a16="http://schemas.microsoft.com/office/drawing/2014/main" id="{81EADA16-92FF-444C-B420-646D35FD2DD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71" name="Shape 3">
          <a:extLst>
            <a:ext uri="{FF2B5EF4-FFF2-40B4-BE49-F238E27FC236}">
              <a16:creationId xmlns:a16="http://schemas.microsoft.com/office/drawing/2014/main" id="{AE883BE3-48A8-4035-A027-7C0877C0C72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72" name="Shape 3">
          <a:extLst>
            <a:ext uri="{FF2B5EF4-FFF2-40B4-BE49-F238E27FC236}">
              <a16:creationId xmlns:a16="http://schemas.microsoft.com/office/drawing/2014/main" id="{B1BD5207-8235-4CED-9C69-79FBCA9AA2A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73" name="Shape 3">
          <a:extLst>
            <a:ext uri="{FF2B5EF4-FFF2-40B4-BE49-F238E27FC236}">
              <a16:creationId xmlns:a16="http://schemas.microsoft.com/office/drawing/2014/main" id="{02022BDF-1A08-4F7F-A2CD-BF5C9D91BE1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74" name="Shape 3">
          <a:extLst>
            <a:ext uri="{FF2B5EF4-FFF2-40B4-BE49-F238E27FC236}">
              <a16:creationId xmlns:a16="http://schemas.microsoft.com/office/drawing/2014/main" id="{16D39288-EAFC-4E5F-8328-DCCA7FA258E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75" name="Shape 3">
          <a:extLst>
            <a:ext uri="{FF2B5EF4-FFF2-40B4-BE49-F238E27FC236}">
              <a16:creationId xmlns:a16="http://schemas.microsoft.com/office/drawing/2014/main" id="{F9066602-893E-4157-9B57-88BFA02C976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76" name="Shape 3">
          <a:extLst>
            <a:ext uri="{FF2B5EF4-FFF2-40B4-BE49-F238E27FC236}">
              <a16:creationId xmlns:a16="http://schemas.microsoft.com/office/drawing/2014/main" id="{455F8B8D-6DE9-4C68-87FC-DACE8E6CF80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77" name="Shape 3">
          <a:extLst>
            <a:ext uri="{FF2B5EF4-FFF2-40B4-BE49-F238E27FC236}">
              <a16:creationId xmlns:a16="http://schemas.microsoft.com/office/drawing/2014/main" id="{707240E2-4FD7-4BE3-81F1-497B94BECF3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78" name="Shape 3">
          <a:extLst>
            <a:ext uri="{FF2B5EF4-FFF2-40B4-BE49-F238E27FC236}">
              <a16:creationId xmlns:a16="http://schemas.microsoft.com/office/drawing/2014/main" id="{E36F49FF-8C15-47C4-9072-C19B68EA46F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79" name="Shape 3">
          <a:extLst>
            <a:ext uri="{FF2B5EF4-FFF2-40B4-BE49-F238E27FC236}">
              <a16:creationId xmlns:a16="http://schemas.microsoft.com/office/drawing/2014/main" id="{FD4747D8-7D09-4A4B-B7AE-C69898B2490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80" name="Shape 3">
          <a:extLst>
            <a:ext uri="{FF2B5EF4-FFF2-40B4-BE49-F238E27FC236}">
              <a16:creationId xmlns:a16="http://schemas.microsoft.com/office/drawing/2014/main" id="{AC5D85C6-7736-4702-B29B-95E8E22E12E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81" name="Shape 3">
          <a:extLst>
            <a:ext uri="{FF2B5EF4-FFF2-40B4-BE49-F238E27FC236}">
              <a16:creationId xmlns:a16="http://schemas.microsoft.com/office/drawing/2014/main" id="{5CE5617F-D623-4D66-8BFC-DB0B6CF63E3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82" name="Shape 3">
          <a:extLst>
            <a:ext uri="{FF2B5EF4-FFF2-40B4-BE49-F238E27FC236}">
              <a16:creationId xmlns:a16="http://schemas.microsoft.com/office/drawing/2014/main" id="{3EEA9AE4-A20A-4761-9CFC-3856C5148D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83" name="Shape 3">
          <a:extLst>
            <a:ext uri="{FF2B5EF4-FFF2-40B4-BE49-F238E27FC236}">
              <a16:creationId xmlns:a16="http://schemas.microsoft.com/office/drawing/2014/main" id="{9D04DEF2-24A7-4F9F-9EC2-8A7E314A5C1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84" name="Shape 3">
          <a:extLst>
            <a:ext uri="{FF2B5EF4-FFF2-40B4-BE49-F238E27FC236}">
              <a16:creationId xmlns:a16="http://schemas.microsoft.com/office/drawing/2014/main" id="{28F4087C-5048-4DED-9DFC-F51B13A79C5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85" name="Shape 3">
          <a:extLst>
            <a:ext uri="{FF2B5EF4-FFF2-40B4-BE49-F238E27FC236}">
              <a16:creationId xmlns:a16="http://schemas.microsoft.com/office/drawing/2014/main" id="{8C8F5BAE-5A2C-4E78-849A-6685EED85D3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86" name="Shape 3">
          <a:extLst>
            <a:ext uri="{FF2B5EF4-FFF2-40B4-BE49-F238E27FC236}">
              <a16:creationId xmlns:a16="http://schemas.microsoft.com/office/drawing/2014/main" id="{8620E8A1-9832-4480-A1A8-A3D801876A8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87" name="Shape 3">
          <a:extLst>
            <a:ext uri="{FF2B5EF4-FFF2-40B4-BE49-F238E27FC236}">
              <a16:creationId xmlns:a16="http://schemas.microsoft.com/office/drawing/2014/main" id="{0A685ED3-8476-4B26-981C-6E1A523169F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88" name="Shape 3">
          <a:extLst>
            <a:ext uri="{FF2B5EF4-FFF2-40B4-BE49-F238E27FC236}">
              <a16:creationId xmlns:a16="http://schemas.microsoft.com/office/drawing/2014/main" id="{C5D9C900-1B7C-404B-8B90-C379A34B430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89" name="Shape 3">
          <a:extLst>
            <a:ext uri="{FF2B5EF4-FFF2-40B4-BE49-F238E27FC236}">
              <a16:creationId xmlns:a16="http://schemas.microsoft.com/office/drawing/2014/main" id="{4155B2A8-83B1-443F-B9F1-FE2CE6C2B34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90" name="Shape 3">
          <a:extLst>
            <a:ext uri="{FF2B5EF4-FFF2-40B4-BE49-F238E27FC236}">
              <a16:creationId xmlns:a16="http://schemas.microsoft.com/office/drawing/2014/main" id="{191E24FE-CAAD-4E6C-A543-A7BAA6757DC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91" name="Shape 3">
          <a:extLst>
            <a:ext uri="{FF2B5EF4-FFF2-40B4-BE49-F238E27FC236}">
              <a16:creationId xmlns:a16="http://schemas.microsoft.com/office/drawing/2014/main" id="{A179DA46-A6B8-4CC8-99BA-ACB1B996422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92" name="Shape 3">
          <a:extLst>
            <a:ext uri="{FF2B5EF4-FFF2-40B4-BE49-F238E27FC236}">
              <a16:creationId xmlns:a16="http://schemas.microsoft.com/office/drawing/2014/main" id="{F7937C88-07A2-437B-A331-E8EFEA23C91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93" name="Shape 3">
          <a:extLst>
            <a:ext uri="{FF2B5EF4-FFF2-40B4-BE49-F238E27FC236}">
              <a16:creationId xmlns:a16="http://schemas.microsoft.com/office/drawing/2014/main" id="{05AAB19C-58DC-4CE3-8D73-150F46D5768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94" name="Shape 3">
          <a:extLst>
            <a:ext uri="{FF2B5EF4-FFF2-40B4-BE49-F238E27FC236}">
              <a16:creationId xmlns:a16="http://schemas.microsoft.com/office/drawing/2014/main" id="{6D2F2DCF-6591-43A6-B69F-E6B0A1E5D9C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95" name="Shape 3">
          <a:extLst>
            <a:ext uri="{FF2B5EF4-FFF2-40B4-BE49-F238E27FC236}">
              <a16:creationId xmlns:a16="http://schemas.microsoft.com/office/drawing/2014/main" id="{B4470C06-CE09-4F83-99CA-5C1F657EF2A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96" name="Shape 3">
          <a:extLst>
            <a:ext uri="{FF2B5EF4-FFF2-40B4-BE49-F238E27FC236}">
              <a16:creationId xmlns:a16="http://schemas.microsoft.com/office/drawing/2014/main" id="{7F7DC0D6-74AE-46F3-91CB-2EF49DF7EE8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97" name="Shape 3">
          <a:extLst>
            <a:ext uri="{FF2B5EF4-FFF2-40B4-BE49-F238E27FC236}">
              <a16:creationId xmlns:a16="http://schemas.microsoft.com/office/drawing/2014/main" id="{79A28C3F-753C-49CB-B2E0-5BFCFC1683A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98" name="Shape 3">
          <a:extLst>
            <a:ext uri="{FF2B5EF4-FFF2-40B4-BE49-F238E27FC236}">
              <a16:creationId xmlns:a16="http://schemas.microsoft.com/office/drawing/2014/main" id="{27100CEE-5C1A-4A28-987A-429EAAAFBD9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199" name="Shape 3">
          <a:extLst>
            <a:ext uri="{FF2B5EF4-FFF2-40B4-BE49-F238E27FC236}">
              <a16:creationId xmlns:a16="http://schemas.microsoft.com/office/drawing/2014/main" id="{A5748E92-DD6B-4A04-9B4D-982FB195027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00" name="Shape 3">
          <a:extLst>
            <a:ext uri="{FF2B5EF4-FFF2-40B4-BE49-F238E27FC236}">
              <a16:creationId xmlns:a16="http://schemas.microsoft.com/office/drawing/2014/main" id="{046BF0BE-6D10-4B26-A26E-42DD714ECD2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01" name="Shape 3">
          <a:extLst>
            <a:ext uri="{FF2B5EF4-FFF2-40B4-BE49-F238E27FC236}">
              <a16:creationId xmlns:a16="http://schemas.microsoft.com/office/drawing/2014/main" id="{AC9215D2-48E7-4FCF-9247-EBB7A9FCE1E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02" name="Shape 3">
          <a:extLst>
            <a:ext uri="{FF2B5EF4-FFF2-40B4-BE49-F238E27FC236}">
              <a16:creationId xmlns:a16="http://schemas.microsoft.com/office/drawing/2014/main" id="{B5427C3B-F9EB-4ED6-976D-4F10563C774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03" name="Shape 3">
          <a:extLst>
            <a:ext uri="{FF2B5EF4-FFF2-40B4-BE49-F238E27FC236}">
              <a16:creationId xmlns:a16="http://schemas.microsoft.com/office/drawing/2014/main" id="{FD61A412-BC10-48E5-9FF3-B0EF4AA58EA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04" name="Shape 3">
          <a:extLst>
            <a:ext uri="{FF2B5EF4-FFF2-40B4-BE49-F238E27FC236}">
              <a16:creationId xmlns:a16="http://schemas.microsoft.com/office/drawing/2014/main" id="{489DD882-634D-4202-9794-87E31ABC6DF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05" name="Shape 3">
          <a:extLst>
            <a:ext uri="{FF2B5EF4-FFF2-40B4-BE49-F238E27FC236}">
              <a16:creationId xmlns:a16="http://schemas.microsoft.com/office/drawing/2014/main" id="{39FB339F-719A-4441-9CA0-A6313F1E1FA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06" name="Shape 3">
          <a:extLst>
            <a:ext uri="{FF2B5EF4-FFF2-40B4-BE49-F238E27FC236}">
              <a16:creationId xmlns:a16="http://schemas.microsoft.com/office/drawing/2014/main" id="{99CE7289-1997-4B00-86A3-025DA6BD137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07" name="Shape 3">
          <a:extLst>
            <a:ext uri="{FF2B5EF4-FFF2-40B4-BE49-F238E27FC236}">
              <a16:creationId xmlns:a16="http://schemas.microsoft.com/office/drawing/2014/main" id="{EF8143B2-953D-42E2-AD15-0417BB66902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08" name="Shape 3">
          <a:extLst>
            <a:ext uri="{FF2B5EF4-FFF2-40B4-BE49-F238E27FC236}">
              <a16:creationId xmlns:a16="http://schemas.microsoft.com/office/drawing/2014/main" id="{6607CF3E-6D4F-42F2-B412-79F5E391D44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09" name="Shape 3">
          <a:extLst>
            <a:ext uri="{FF2B5EF4-FFF2-40B4-BE49-F238E27FC236}">
              <a16:creationId xmlns:a16="http://schemas.microsoft.com/office/drawing/2014/main" id="{B262FD28-4DC2-47DE-A916-09C53139D9E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10" name="Shape 3">
          <a:extLst>
            <a:ext uri="{FF2B5EF4-FFF2-40B4-BE49-F238E27FC236}">
              <a16:creationId xmlns:a16="http://schemas.microsoft.com/office/drawing/2014/main" id="{60E52FB3-B1E6-4ED1-89C3-E2C357040BE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11" name="Shape 3">
          <a:extLst>
            <a:ext uri="{FF2B5EF4-FFF2-40B4-BE49-F238E27FC236}">
              <a16:creationId xmlns:a16="http://schemas.microsoft.com/office/drawing/2014/main" id="{A125C142-F034-44FD-A5EC-FF66920C589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12" name="Shape 3">
          <a:extLst>
            <a:ext uri="{FF2B5EF4-FFF2-40B4-BE49-F238E27FC236}">
              <a16:creationId xmlns:a16="http://schemas.microsoft.com/office/drawing/2014/main" id="{51487E70-4773-43D2-9F8E-BA90E0445EE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13" name="Shape 3">
          <a:extLst>
            <a:ext uri="{FF2B5EF4-FFF2-40B4-BE49-F238E27FC236}">
              <a16:creationId xmlns:a16="http://schemas.microsoft.com/office/drawing/2014/main" id="{81E77C4A-FD58-43C2-851D-F3261B3C734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14" name="Shape 3">
          <a:extLst>
            <a:ext uri="{FF2B5EF4-FFF2-40B4-BE49-F238E27FC236}">
              <a16:creationId xmlns:a16="http://schemas.microsoft.com/office/drawing/2014/main" id="{584CB77A-7C43-4BCD-9291-7439F89B6B2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15" name="Shape 3">
          <a:extLst>
            <a:ext uri="{FF2B5EF4-FFF2-40B4-BE49-F238E27FC236}">
              <a16:creationId xmlns:a16="http://schemas.microsoft.com/office/drawing/2014/main" id="{62069F7C-59AB-4FEA-AEEA-63077700FCA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16" name="Shape 3">
          <a:extLst>
            <a:ext uri="{FF2B5EF4-FFF2-40B4-BE49-F238E27FC236}">
              <a16:creationId xmlns:a16="http://schemas.microsoft.com/office/drawing/2014/main" id="{2F9B58EE-DFF8-450B-B5F1-8BBF3A69F58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17" name="Shape 3">
          <a:extLst>
            <a:ext uri="{FF2B5EF4-FFF2-40B4-BE49-F238E27FC236}">
              <a16:creationId xmlns:a16="http://schemas.microsoft.com/office/drawing/2014/main" id="{8BB1E5BE-AE13-4686-9EE3-543CBD9BA35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18" name="Shape 3">
          <a:extLst>
            <a:ext uri="{FF2B5EF4-FFF2-40B4-BE49-F238E27FC236}">
              <a16:creationId xmlns:a16="http://schemas.microsoft.com/office/drawing/2014/main" id="{8D2E0CBC-7F44-4A14-B062-BFDB607D1DB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19" name="Shape 3">
          <a:extLst>
            <a:ext uri="{FF2B5EF4-FFF2-40B4-BE49-F238E27FC236}">
              <a16:creationId xmlns:a16="http://schemas.microsoft.com/office/drawing/2014/main" id="{12408A00-3A34-4EC5-BDC7-B1E42DAB07A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20" name="Shape 3">
          <a:extLst>
            <a:ext uri="{FF2B5EF4-FFF2-40B4-BE49-F238E27FC236}">
              <a16:creationId xmlns:a16="http://schemas.microsoft.com/office/drawing/2014/main" id="{3C2D292B-B4A0-4F96-B45E-FB26123C6E5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21" name="Shape 3">
          <a:extLst>
            <a:ext uri="{FF2B5EF4-FFF2-40B4-BE49-F238E27FC236}">
              <a16:creationId xmlns:a16="http://schemas.microsoft.com/office/drawing/2014/main" id="{9D06F22A-C544-4312-B4A4-569634110AE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22" name="Shape 3">
          <a:extLst>
            <a:ext uri="{FF2B5EF4-FFF2-40B4-BE49-F238E27FC236}">
              <a16:creationId xmlns:a16="http://schemas.microsoft.com/office/drawing/2014/main" id="{40FE8221-5B7E-484E-9A9D-1B8B4ADD646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23" name="Shape 3">
          <a:extLst>
            <a:ext uri="{FF2B5EF4-FFF2-40B4-BE49-F238E27FC236}">
              <a16:creationId xmlns:a16="http://schemas.microsoft.com/office/drawing/2014/main" id="{D3AE417D-52B9-40AF-A771-729B5E8D5B3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24" name="Shape 3">
          <a:extLst>
            <a:ext uri="{FF2B5EF4-FFF2-40B4-BE49-F238E27FC236}">
              <a16:creationId xmlns:a16="http://schemas.microsoft.com/office/drawing/2014/main" id="{1B0D738B-5890-4A3C-9BD6-068639913F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25" name="Shape 3">
          <a:extLst>
            <a:ext uri="{FF2B5EF4-FFF2-40B4-BE49-F238E27FC236}">
              <a16:creationId xmlns:a16="http://schemas.microsoft.com/office/drawing/2014/main" id="{656EA97B-659A-40F8-B144-CBBC354E27B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26" name="Shape 3">
          <a:extLst>
            <a:ext uri="{FF2B5EF4-FFF2-40B4-BE49-F238E27FC236}">
              <a16:creationId xmlns:a16="http://schemas.microsoft.com/office/drawing/2014/main" id="{79A39EFA-A647-4DC6-8A44-9AE383019E0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27" name="Shape 3">
          <a:extLst>
            <a:ext uri="{FF2B5EF4-FFF2-40B4-BE49-F238E27FC236}">
              <a16:creationId xmlns:a16="http://schemas.microsoft.com/office/drawing/2014/main" id="{224FB9D0-9FC7-45F0-9DCB-3494B27119A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28" name="Shape 3">
          <a:extLst>
            <a:ext uri="{FF2B5EF4-FFF2-40B4-BE49-F238E27FC236}">
              <a16:creationId xmlns:a16="http://schemas.microsoft.com/office/drawing/2014/main" id="{899F2329-A8DB-4D4B-968B-E1D3D394404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29" name="Shape 3">
          <a:extLst>
            <a:ext uri="{FF2B5EF4-FFF2-40B4-BE49-F238E27FC236}">
              <a16:creationId xmlns:a16="http://schemas.microsoft.com/office/drawing/2014/main" id="{AF4B42E8-0425-401F-95C0-B6F4E6557E0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30" name="Shape 3">
          <a:extLst>
            <a:ext uri="{FF2B5EF4-FFF2-40B4-BE49-F238E27FC236}">
              <a16:creationId xmlns:a16="http://schemas.microsoft.com/office/drawing/2014/main" id="{0AB79983-78B8-48DE-B4B6-1F689BC7741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31" name="Shape 3">
          <a:extLst>
            <a:ext uri="{FF2B5EF4-FFF2-40B4-BE49-F238E27FC236}">
              <a16:creationId xmlns:a16="http://schemas.microsoft.com/office/drawing/2014/main" id="{58DC0419-04AF-453C-89E2-45409FF2C86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32" name="Shape 3">
          <a:extLst>
            <a:ext uri="{FF2B5EF4-FFF2-40B4-BE49-F238E27FC236}">
              <a16:creationId xmlns:a16="http://schemas.microsoft.com/office/drawing/2014/main" id="{64A6961C-7FC8-4169-AEEE-445FD033AE1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33" name="Shape 3">
          <a:extLst>
            <a:ext uri="{FF2B5EF4-FFF2-40B4-BE49-F238E27FC236}">
              <a16:creationId xmlns:a16="http://schemas.microsoft.com/office/drawing/2014/main" id="{318121B2-2944-4F1A-A8C1-87F278DE348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34" name="Shape 3">
          <a:extLst>
            <a:ext uri="{FF2B5EF4-FFF2-40B4-BE49-F238E27FC236}">
              <a16:creationId xmlns:a16="http://schemas.microsoft.com/office/drawing/2014/main" id="{6D39CE4D-3EB4-429E-9676-65869DD2D7A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35" name="Shape 3">
          <a:extLst>
            <a:ext uri="{FF2B5EF4-FFF2-40B4-BE49-F238E27FC236}">
              <a16:creationId xmlns:a16="http://schemas.microsoft.com/office/drawing/2014/main" id="{8A206067-8864-411F-91E0-BCAB12B69B4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36" name="Shape 3">
          <a:extLst>
            <a:ext uri="{FF2B5EF4-FFF2-40B4-BE49-F238E27FC236}">
              <a16:creationId xmlns:a16="http://schemas.microsoft.com/office/drawing/2014/main" id="{3009FB4A-4434-4083-A98B-DAC2E8E717A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37" name="Shape 3">
          <a:extLst>
            <a:ext uri="{FF2B5EF4-FFF2-40B4-BE49-F238E27FC236}">
              <a16:creationId xmlns:a16="http://schemas.microsoft.com/office/drawing/2014/main" id="{9086D978-EB7E-4B10-955F-751736B0DCF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38" name="Shape 3">
          <a:extLst>
            <a:ext uri="{FF2B5EF4-FFF2-40B4-BE49-F238E27FC236}">
              <a16:creationId xmlns:a16="http://schemas.microsoft.com/office/drawing/2014/main" id="{8A744FA3-D3B9-477C-9B53-E40EBA1D72E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39" name="Shape 3">
          <a:extLst>
            <a:ext uri="{FF2B5EF4-FFF2-40B4-BE49-F238E27FC236}">
              <a16:creationId xmlns:a16="http://schemas.microsoft.com/office/drawing/2014/main" id="{9CE22B55-EC22-4AAD-9F25-DA285BC65F8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40" name="Shape 3">
          <a:extLst>
            <a:ext uri="{FF2B5EF4-FFF2-40B4-BE49-F238E27FC236}">
              <a16:creationId xmlns:a16="http://schemas.microsoft.com/office/drawing/2014/main" id="{169584F0-60DA-4EEF-9AA6-EE4BDB345C3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41" name="Shape 3">
          <a:extLst>
            <a:ext uri="{FF2B5EF4-FFF2-40B4-BE49-F238E27FC236}">
              <a16:creationId xmlns:a16="http://schemas.microsoft.com/office/drawing/2014/main" id="{6B3F7B4A-A27B-4BDA-B2C6-36BC8F7C0D3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42" name="Shape 3">
          <a:extLst>
            <a:ext uri="{FF2B5EF4-FFF2-40B4-BE49-F238E27FC236}">
              <a16:creationId xmlns:a16="http://schemas.microsoft.com/office/drawing/2014/main" id="{65A06038-47AA-43AC-82C5-CFFD83E66C9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43" name="Shape 3">
          <a:extLst>
            <a:ext uri="{FF2B5EF4-FFF2-40B4-BE49-F238E27FC236}">
              <a16:creationId xmlns:a16="http://schemas.microsoft.com/office/drawing/2014/main" id="{3DF9CFA5-F018-4590-A0C9-22F185054E8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44" name="Shape 3">
          <a:extLst>
            <a:ext uri="{FF2B5EF4-FFF2-40B4-BE49-F238E27FC236}">
              <a16:creationId xmlns:a16="http://schemas.microsoft.com/office/drawing/2014/main" id="{4080A56C-3A9C-48A5-8C37-30D1C10DBB9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109</xdr:row>
      <xdr:rowOff>0</xdr:rowOff>
    </xdr:from>
    <xdr:ext cx="47625" cy="285750"/>
    <xdr:sp macro="" textlink="">
      <xdr:nvSpPr>
        <xdr:cNvPr id="7245" name="Shape 3">
          <a:extLst>
            <a:ext uri="{FF2B5EF4-FFF2-40B4-BE49-F238E27FC236}">
              <a16:creationId xmlns:a16="http://schemas.microsoft.com/office/drawing/2014/main" id="{EF917707-C2E7-4DAA-8A27-5EC14DF69DB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109</xdr:row>
      <xdr:rowOff>0</xdr:rowOff>
    </xdr:from>
    <xdr:ext cx="47625" cy="285750"/>
    <xdr:sp macro="" textlink="">
      <xdr:nvSpPr>
        <xdr:cNvPr id="7246" name="Shape 3">
          <a:extLst>
            <a:ext uri="{FF2B5EF4-FFF2-40B4-BE49-F238E27FC236}">
              <a16:creationId xmlns:a16="http://schemas.microsoft.com/office/drawing/2014/main" id="{EDC322BF-6DC3-4F9A-A2AF-4069CF3C0C94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109</xdr:row>
      <xdr:rowOff>0</xdr:rowOff>
    </xdr:from>
    <xdr:ext cx="47625" cy="285750"/>
    <xdr:sp macro="" textlink="">
      <xdr:nvSpPr>
        <xdr:cNvPr id="7247" name="Shape 3">
          <a:extLst>
            <a:ext uri="{FF2B5EF4-FFF2-40B4-BE49-F238E27FC236}">
              <a16:creationId xmlns:a16="http://schemas.microsoft.com/office/drawing/2014/main" id="{90DB6D23-33C8-41DC-B22D-2898D9914AE6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48" name="Shape 3">
          <a:extLst>
            <a:ext uri="{FF2B5EF4-FFF2-40B4-BE49-F238E27FC236}">
              <a16:creationId xmlns:a16="http://schemas.microsoft.com/office/drawing/2014/main" id="{F6F5E2A8-52D0-4803-AE64-872AA3DFAA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49" name="Shape 3">
          <a:extLst>
            <a:ext uri="{FF2B5EF4-FFF2-40B4-BE49-F238E27FC236}">
              <a16:creationId xmlns:a16="http://schemas.microsoft.com/office/drawing/2014/main" id="{07FFEA51-E690-4C76-9999-AB60AD9B40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50" name="Shape 3">
          <a:extLst>
            <a:ext uri="{FF2B5EF4-FFF2-40B4-BE49-F238E27FC236}">
              <a16:creationId xmlns:a16="http://schemas.microsoft.com/office/drawing/2014/main" id="{9C969E34-250C-4BED-8907-FF6AD6EB22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51" name="Shape 3">
          <a:extLst>
            <a:ext uri="{FF2B5EF4-FFF2-40B4-BE49-F238E27FC236}">
              <a16:creationId xmlns:a16="http://schemas.microsoft.com/office/drawing/2014/main" id="{BF9392BE-4FD8-4920-A854-B01EE6760C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52" name="Shape 3">
          <a:extLst>
            <a:ext uri="{FF2B5EF4-FFF2-40B4-BE49-F238E27FC236}">
              <a16:creationId xmlns:a16="http://schemas.microsoft.com/office/drawing/2014/main" id="{59BD51EF-A327-4D52-96A8-00A7869342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53" name="Shape 3">
          <a:extLst>
            <a:ext uri="{FF2B5EF4-FFF2-40B4-BE49-F238E27FC236}">
              <a16:creationId xmlns:a16="http://schemas.microsoft.com/office/drawing/2014/main" id="{2AE2F732-B2C8-478F-9869-259981F0B2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54" name="Shape 3">
          <a:extLst>
            <a:ext uri="{FF2B5EF4-FFF2-40B4-BE49-F238E27FC236}">
              <a16:creationId xmlns:a16="http://schemas.microsoft.com/office/drawing/2014/main" id="{2292BA74-72F1-4656-BADB-96B24D1B1F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55" name="Shape 3">
          <a:extLst>
            <a:ext uri="{FF2B5EF4-FFF2-40B4-BE49-F238E27FC236}">
              <a16:creationId xmlns:a16="http://schemas.microsoft.com/office/drawing/2014/main" id="{B466DEBC-E1C0-4C7D-A887-0C3066BB4F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56" name="Shape 3">
          <a:extLst>
            <a:ext uri="{FF2B5EF4-FFF2-40B4-BE49-F238E27FC236}">
              <a16:creationId xmlns:a16="http://schemas.microsoft.com/office/drawing/2014/main" id="{C6430D80-4BCA-48B4-9CF1-9DBF2E8F58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57" name="Shape 3">
          <a:extLst>
            <a:ext uri="{FF2B5EF4-FFF2-40B4-BE49-F238E27FC236}">
              <a16:creationId xmlns:a16="http://schemas.microsoft.com/office/drawing/2014/main" id="{79E9BF85-82D0-4E47-B727-2352087150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58" name="Shape 3">
          <a:extLst>
            <a:ext uri="{FF2B5EF4-FFF2-40B4-BE49-F238E27FC236}">
              <a16:creationId xmlns:a16="http://schemas.microsoft.com/office/drawing/2014/main" id="{C46FC389-2C18-45D0-8697-6E3D73137F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59" name="Shape 3">
          <a:extLst>
            <a:ext uri="{FF2B5EF4-FFF2-40B4-BE49-F238E27FC236}">
              <a16:creationId xmlns:a16="http://schemas.microsoft.com/office/drawing/2014/main" id="{A1574A88-904A-43CF-A831-97539A5F56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60" name="Shape 3">
          <a:extLst>
            <a:ext uri="{FF2B5EF4-FFF2-40B4-BE49-F238E27FC236}">
              <a16:creationId xmlns:a16="http://schemas.microsoft.com/office/drawing/2014/main" id="{38F88A68-685C-476D-BA0C-3DF9ACDB835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61" name="Shape 3">
          <a:extLst>
            <a:ext uri="{FF2B5EF4-FFF2-40B4-BE49-F238E27FC236}">
              <a16:creationId xmlns:a16="http://schemas.microsoft.com/office/drawing/2014/main" id="{968ABA2F-265D-4D9C-9576-853036C259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62" name="Shape 3">
          <a:extLst>
            <a:ext uri="{FF2B5EF4-FFF2-40B4-BE49-F238E27FC236}">
              <a16:creationId xmlns:a16="http://schemas.microsoft.com/office/drawing/2014/main" id="{399ABEA9-D27F-4133-995E-50435A436C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63" name="Shape 3">
          <a:extLst>
            <a:ext uri="{FF2B5EF4-FFF2-40B4-BE49-F238E27FC236}">
              <a16:creationId xmlns:a16="http://schemas.microsoft.com/office/drawing/2014/main" id="{2C771C4C-DA2E-45AB-B949-2C379FC9A5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64" name="Shape 3">
          <a:extLst>
            <a:ext uri="{FF2B5EF4-FFF2-40B4-BE49-F238E27FC236}">
              <a16:creationId xmlns:a16="http://schemas.microsoft.com/office/drawing/2014/main" id="{DF03834B-0E51-4146-AB78-6F162E92FAE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65" name="Shape 3">
          <a:extLst>
            <a:ext uri="{FF2B5EF4-FFF2-40B4-BE49-F238E27FC236}">
              <a16:creationId xmlns:a16="http://schemas.microsoft.com/office/drawing/2014/main" id="{DBBFAC49-F221-41D7-AF9F-051C47DD99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66" name="Shape 3">
          <a:extLst>
            <a:ext uri="{FF2B5EF4-FFF2-40B4-BE49-F238E27FC236}">
              <a16:creationId xmlns:a16="http://schemas.microsoft.com/office/drawing/2014/main" id="{EA85CEC2-2578-40C5-A8B4-13F60100CE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67" name="Shape 3">
          <a:extLst>
            <a:ext uri="{FF2B5EF4-FFF2-40B4-BE49-F238E27FC236}">
              <a16:creationId xmlns:a16="http://schemas.microsoft.com/office/drawing/2014/main" id="{F5744638-8AB7-40A0-8C0A-63639C6802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68" name="Shape 3">
          <a:extLst>
            <a:ext uri="{FF2B5EF4-FFF2-40B4-BE49-F238E27FC236}">
              <a16:creationId xmlns:a16="http://schemas.microsoft.com/office/drawing/2014/main" id="{D02E7B9E-E5AB-4A32-A72A-2B6110E1BDF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69" name="Shape 3">
          <a:extLst>
            <a:ext uri="{FF2B5EF4-FFF2-40B4-BE49-F238E27FC236}">
              <a16:creationId xmlns:a16="http://schemas.microsoft.com/office/drawing/2014/main" id="{E8BEFB15-A668-446A-BD3C-A538C7AC7B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70" name="Shape 3">
          <a:extLst>
            <a:ext uri="{FF2B5EF4-FFF2-40B4-BE49-F238E27FC236}">
              <a16:creationId xmlns:a16="http://schemas.microsoft.com/office/drawing/2014/main" id="{3E493F9D-F649-401E-8F2B-A5E6B0DC217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71" name="Shape 3">
          <a:extLst>
            <a:ext uri="{FF2B5EF4-FFF2-40B4-BE49-F238E27FC236}">
              <a16:creationId xmlns:a16="http://schemas.microsoft.com/office/drawing/2014/main" id="{F1CA0CF9-E021-4967-A82D-F42D66AD4E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72" name="Shape 3">
          <a:extLst>
            <a:ext uri="{FF2B5EF4-FFF2-40B4-BE49-F238E27FC236}">
              <a16:creationId xmlns:a16="http://schemas.microsoft.com/office/drawing/2014/main" id="{E3F23156-875F-4C1B-B0E0-117816B7475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73" name="Shape 3">
          <a:extLst>
            <a:ext uri="{FF2B5EF4-FFF2-40B4-BE49-F238E27FC236}">
              <a16:creationId xmlns:a16="http://schemas.microsoft.com/office/drawing/2014/main" id="{5BF50148-A3D6-44BA-A134-2022BD27F1F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74" name="Shape 3">
          <a:extLst>
            <a:ext uri="{FF2B5EF4-FFF2-40B4-BE49-F238E27FC236}">
              <a16:creationId xmlns:a16="http://schemas.microsoft.com/office/drawing/2014/main" id="{6B03FB27-0370-4105-82B5-F09B5AD389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75" name="Shape 3">
          <a:extLst>
            <a:ext uri="{FF2B5EF4-FFF2-40B4-BE49-F238E27FC236}">
              <a16:creationId xmlns:a16="http://schemas.microsoft.com/office/drawing/2014/main" id="{221FAB26-B602-40E5-9922-98ED8949B3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76" name="Shape 3">
          <a:extLst>
            <a:ext uri="{FF2B5EF4-FFF2-40B4-BE49-F238E27FC236}">
              <a16:creationId xmlns:a16="http://schemas.microsoft.com/office/drawing/2014/main" id="{FFCD2DC3-4ED4-44C9-A0F4-FD2A17E03F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77" name="Shape 3">
          <a:extLst>
            <a:ext uri="{FF2B5EF4-FFF2-40B4-BE49-F238E27FC236}">
              <a16:creationId xmlns:a16="http://schemas.microsoft.com/office/drawing/2014/main" id="{5633097C-D47B-49ED-A122-D915BCC972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78" name="Shape 3">
          <a:extLst>
            <a:ext uri="{FF2B5EF4-FFF2-40B4-BE49-F238E27FC236}">
              <a16:creationId xmlns:a16="http://schemas.microsoft.com/office/drawing/2014/main" id="{FEE4E439-F485-4D99-8140-D4080444B9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79" name="Shape 3">
          <a:extLst>
            <a:ext uri="{FF2B5EF4-FFF2-40B4-BE49-F238E27FC236}">
              <a16:creationId xmlns:a16="http://schemas.microsoft.com/office/drawing/2014/main" id="{EB875C14-D942-4D00-BDED-158F7A65C1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80" name="Shape 3">
          <a:extLst>
            <a:ext uri="{FF2B5EF4-FFF2-40B4-BE49-F238E27FC236}">
              <a16:creationId xmlns:a16="http://schemas.microsoft.com/office/drawing/2014/main" id="{69A3D5AC-C347-41EE-BEFA-B37BA17D52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81" name="Shape 3">
          <a:extLst>
            <a:ext uri="{FF2B5EF4-FFF2-40B4-BE49-F238E27FC236}">
              <a16:creationId xmlns:a16="http://schemas.microsoft.com/office/drawing/2014/main" id="{CD71CA7C-B394-4876-8B31-0F8ECBD718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82" name="Shape 3">
          <a:extLst>
            <a:ext uri="{FF2B5EF4-FFF2-40B4-BE49-F238E27FC236}">
              <a16:creationId xmlns:a16="http://schemas.microsoft.com/office/drawing/2014/main" id="{28997F0F-F227-4A82-A4BB-6B38E2A5DD9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83" name="Shape 3">
          <a:extLst>
            <a:ext uri="{FF2B5EF4-FFF2-40B4-BE49-F238E27FC236}">
              <a16:creationId xmlns:a16="http://schemas.microsoft.com/office/drawing/2014/main" id="{4D233FF6-50A8-4CEC-9046-1349130886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84" name="Shape 3">
          <a:extLst>
            <a:ext uri="{FF2B5EF4-FFF2-40B4-BE49-F238E27FC236}">
              <a16:creationId xmlns:a16="http://schemas.microsoft.com/office/drawing/2014/main" id="{701071EA-550B-4FB4-BB0C-ABE1A3A02C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85" name="Shape 3">
          <a:extLst>
            <a:ext uri="{FF2B5EF4-FFF2-40B4-BE49-F238E27FC236}">
              <a16:creationId xmlns:a16="http://schemas.microsoft.com/office/drawing/2014/main" id="{A42859B3-83F7-43E5-A4A5-717F77D332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86" name="Shape 3">
          <a:extLst>
            <a:ext uri="{FF2B5EF4-FFF2-40B4-BE49-F238E27FC236}">
              <a16:creationId xmlns:a16="http://schemas.microsoft.com/office/drawing/2014/main" id="{08BC7251-7B9B-4CE5-807D-7480724499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87" name="Shape 3">
          <a:extLst>
            <a:ext uri="{FF2B5EF4-FFF2-40B4-BE49-F238E27FC236}">
              <a16:creationId xmlns:a16="http://schemas.microsoft.com/office/drawing/2014/main" id="{7AB7260C-65BB-4CED-8DAB-CE25FD9490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88" name="Shape 3">
          <a:extLst>
            <a:ext uri="{FF2B5EF4-FFF2-40B4-BE49-F238E27FC236}">
              <a16:creationId xmlns:a16="http://schemas.microsoft.com/office/drawing/2014/main" id="{61B2A69C-B49E-4430-9A17-1CC888D812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89" name="Shape 3">
          <a:extLst>
            <a:ext uri="{FF2B5EF4-FFF2-40B4-BE49-F238E27FC236}">
              <a16:creationId xmlns:a16="http://schemas.microsoft.com/office/drawing/2014/main" id="{3C407534-0A3D-4F69-AEDB-AD7C73E46C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90" name="Shape 3">
          <a:extLst>
            <a:ext uri="{FF2B5EF4-FFF2-40B4-BE49-F238E27FC236}">
              <a16:creationId xmlns:a16="http://schemas.microsoft.com/office/drawing/2014/main" id="{D61B2A2B-D486-420C-8548-385944580B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91" name="Shape 3">
          <a:extLst>
            <a:ext uri="{FF2B5EF4-FFF2-40B4-BE49-F238E27FC236}">
              <a16:creationId xmlns:a16="http://schemas.microsoft.com/office/drawing/2014/main" id="{B36C87E9-E826-4076-B333-327BB90031C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92" name="Shape 3">
          <a:extLst>
            <a:ext uri="{FF2B5EF4-FFF2-40B4-BE49-F238E27FC236}">
              <a16:creationId xmlns:a16="http://schemas.microsoft.com/office/drawing/2014/main" id="{B51BA7B8-CED5-46A4-8903-DCA22FD036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93" name="Shape 3">
          <a:extLst>
            <a:ext uri="{FF2B5EF4-FFF2-40B4-BE49-F238E27FC236}">
              <a16:creationId xmlns:a16="http://schemas.microsoft.com/office/drawing/2014/main" id="{8F142CBD-492E-42BB-B5F1-198FDD9F89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94" name="Shape 3">
          <a:extLst>
            <a:ext uri="{FF2B5EF4-FFF2-40B4-BE49-F238E27FC236}">
              <a16:creationId xmlns:a16="http://schemas.microsoft.com/office/drawing/2014/main" id="{2EBFB437-99CF-4B88-8965-A9086FA78F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95" name="Shape 3">
          <a:extLst>
            <a:ext uri="{FF2B5EF4-FFF2-40B4-BE49-F238E27FC236}">
              <a16:creationId xmlns:a16="http://schemas.microsoft.com/office/drawing/2014/main" id="{2111B2CC-16C6-4D4E-A3C2-71608CB01DA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96" name="Shape 3">
          <a:extLst>
            <a:ext uri="{FF2B5EF4-FFF2-40B4-BE49-F238E27FC236}">
              <a16:creationId xmlns:a16="http://schemas.microsoft.com/office/drawing/2014/main" id="{2CEB65A6-67F0-4001-AB82-F0FBE35DA4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97" name="Shape 3">
          <a:extLst>
            <a:ext uri="{FF2B5EF4-FFF2-40B4-BE49-F238E27FC236}">
              <a16:creationId xmlns:a16="http://schemas.microsoft.com/office/drawing/2014/main" id="{0ED73374-EAB7-4CFC-8726-C655323ADB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98" name="Shape 3">
          <a:extLst>
            <a:ext uri="{FF2B5EF4-FFF2-40B4-BE49-F238E27FC236}">
              <a16:creationId xmlns:a16="http://schemas.microsoft.com/office/drawing/2014/main" id="{0AA5556F-6AC4-46A4-B447-FF156B4E0B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299" name="Shape 3">
          <a:extLst>
            <a:ext uri="{FF2B5EF4-FFF2-40B4-BE49-F238E27FC236}">
              <a16:creationId xmlns:a16="http://schemas.microsoft.com/office/drawing/2014/main" id="{07A2A927-A663-4A74-81DE-63D2BE34A5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00" name="Shape 3">
          <a:extLst>
            <a:ext uri="{FF2B5EF4-FFF2-40B4-BE49-F238E27FC236}">
              <a16:creationId xmlns:a16="http://schemas.microsoft.com/office/drawing/2014/main" id="{D961A81F-F92B-456B-92D0-BDFEAA9CFD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01" name="Shape 3">
          <a:extLst>
            <a:ext uri="{FF2B5EF4-FFF2-40B4-BE49-F238E27FC236}">
              <a16:creationId xmlns:a16="http://schemas.microsoft.com/office/drawing/2014/main" id="{8E739577-5CC8-487B-A6AC-565423C9C51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02" name="Shape 3">
          <a:extLst>
            <a:ext uri="{FF2B5EF4-FFF2-40B4-BE49-F238E27FC236}">
              <a16:creationId xmlns:a16="http://schemas.microsoft.com/office/drawing/2014/main" id="{492774D3-5021-41C8-8F6C-87B0C4B21B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03" name="Shape 3">
          <a:extLst>
            <a:ext uri="{FF2B5EF4-FFF2-40B4-BE49-F238E27FC236}">
              <a16:creationId xmlns:a16="http://schemas.microsoft.com/office/drawing/2014/main" id="{7B12BF32-27DD-4100-8924-A6568EB75E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04" name="Shape 3">
          <a:extLst>
            <a:ext uri="{FF2B5EF4-FFF2-40B4-BE49-F238E27FC236}">
              <a16:creationId xmlns:a16="http://schemas.microsoft.com/office/drawing/2014/main" id="{8B6675CD-6F6F-47D1-B792-D9DF2F2EA5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05" name="Shape 3">
          <a:extLst>
            <a:ext uri="{FF2B5EF4-FFF2-40B4-BE49-F238E27FC236}">
              <a16:creationId xmlns:a16="http://schemas.microsoft.com/office/drawing/2014/main" id="{EFF444E6-0907-4122-A157-62137677A13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06" name="Shape 3">
          <a:extLst>
            <a:ext uri="{FF2B5EF4-FFF2-40B4-BE49-F238E27FC236}">
              <a16:creationId xmlns:a16="http://schemas.microsoft.com/office/drawing/2014/main" id="{98371534-0ABD-48B4-A378-B5BE2DDAB4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07" name="Shape 3">
          <a:extLst>
            <a:ext uri="{FF2B5EF4-FFF2-40B4-BE49-F238E27FC236}">
              <a16:creationId xmlns:a16="http://schemas.microsoft.com/office/drawing/2014/main" id="{C6B9A695-56D3-476A-9D48-FCBCC76D98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08" name="Shape 3">
          <a:extLst>
            <a:ext uri="{FF2B5EF4-FFF2-40B4-BE49-F238E27FC236}">
              <a16:creationId xmlns:a16="http://schemas.microsoft.com/office/drawing/2014/main" id="{C16F7D89-874D-4F8E-9DFE-DF2A1B06ECD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09" name="Shape 3">
          <a:extLst>
            <a:ext uri="{FF2B5EF4-FFF2-40B4-BE49-F238E27FC236}">
              <a16:creationId xmlns:a16="http://schemas.microsoft.com/office/drawing/2014/main" id="{33A72281-6054-45CB-ABD4-882D567731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10" name="Shape 3">
          <a:extLst>
            <a:ext uri="{FF2B5EF4-FFF2-40B4-BE49-F238E27FC236}">
              <a16:creationId xmlns:a16="http://schemas.microsoft.com/office/drawing/2014/main" id="{6E5DD74F-5551-4ED8-BEE8-9AC3E80148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11" name="Shape 3">
          <a:extLst>
            <a:ext uri="{FF2B5EF4-FFF2-40B4-BE49-F238E27FC236}">
              <a16:creationId xmlns:a16="http://schemas.microsoft.com/office/drawing/2014/main" id="{8D54E93A-BE19-451E-9E0F-105EAC37B5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12" name="Shape 3">
          <a:extLst>
            <a:ext uri="{FF2B5EF4-FFF2-40B4-BE49-F238E27FC236}">
              <a16:creationId xmlns:a16="http://schemas.microsoft.com/office/drawing/2014/main" id="{40A31EC6-1647-4FE0-96FE-20C7613E82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13" name="Shape 3">
          <a:extLst>
            <a:ext uri="{FF2B5EF4-FFF2-40B4-BE49-F238E27FC236}">
              <a16:creationId xmlns:a16="http://schemas.microsoft.com/office/drawing/2014/main" id="{E2FBA241-58B7-4D71-B2F1-39C81361A74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14" name="Shape 3">
          <a:extLst>
            <a:ext uri="{FF2B5EF4-FFF2-40B4-BE49-F238E27FC236}">
              <a16:creationId xmlns:a16="http://schemas.microsoft.com/office/drawing/2014/main" id="{26A48D9A-35B0-4AB0-A721-2B3F7A30E03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15" name="Shape 3">
          <a:extLst>
            <a:ext uri="{FF2B5EF4-FFF2-40B4-BE49-F238E27FC236}">
              <a16:creationId xmlns:a16="http://schemas.microsoft.com/office/drawing/2014/main" id="{3D040EDD-362C-4585-817F-0FF65CF285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16" name="Shape 3">
          <a:extLst>
            <a:ext uri="{FF2B5EF4-FFF2-40B4-BE49-F238E27FC236}">
              <a16:creationId xmlns:a16="http://schemas.microsoft.com/office/drawing/2014/main" id="{9008B7C3-5C45-49BD-B561-2723E4A0F7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17" name="Shape 3">
          <a:extLst>
            <a:ext uri="{FF2B5EF4-FFF2-40B4-BE49-F238E27FC236}">
              <a16:creationId xmlns:a16="http://schemas.microsoft.com/office/drawing/2014/main" id="{47B0DBE9-AA8B-4D16-91F4-61F5DBA6413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18" name="Shape 3">
          <a:extLst>
            <a:ext uri="{FF2B5EF4-FFF2-40B4-BE49-F238E27FC236}">
              <a16:creationId xmlns:a16="http://schemas.microsoft.com/office/drawing/2014/main" id="{18CB863A-686F-43DF-8598-154B8DFA0F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19" name="Shape 3">
          <a:extLst>
            <a:ext uri="{FF2B5EF4-FFF2-40B4-BE49-F238E27FC236}">
              <a16:creationId xmlns:a16="http://schemas.microsoft.com/office/drawing/2014/main" id="{D81015D5-04B1-4524-B97C-51F6EC15AD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20" name="Shape 3">
          <a:extLst>
            <a:ext uri="{FF2B5EF4-FFF2-40B4-BE49-F238E27FC236}">
              <a16:creationId xmlns:a16="http://schemas.microsoft.com/office/drawing/2014/main" id="{722E2815-11F1-48ED-A913-80375D6DBB9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21" name="Shape 3">
          <a:extLst>
            <a:ext uri="{FF2B5EF4-FFF2-40B4-BE49-F238E27FC236}">
              <a16:creationId xmlns:a16="http://schemas.microsoft.com/office/drawing/2014/main" id="{67CC16DF-96DA-4B27-85EC-977B0B62EE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22" name="Shape 3">
          <a:extLst>
            <a:ext uri="{FF2B5EF4-FFF2-40B4-BE49-F238E27FC236}">
              <a16:creationId xmlns:a16="http://schemas.microsoft.com/office/drawing/2014/main" id="{9E28B959-4E02-4D6E-8E97-405E9D5048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23" name="Shape 3">
          <a:extLst>
            <a:ext uri="{FF2B5EF4-FFF2-40B4-BE49-F238E27FC236}">
              <a16:creationId xmlns:a16="http://schemas.microsoft.com/office/drawing/2014/main" id="{ED37B004-F86B-42EA-AD84-9B5E703F9D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24" name="Shape 3">
          <a:extLst>
            <a:ext uri="{FF2B5EF4-FFF2-40B4-BE49-F238E27FC236}">
              <a16:creationId xmlns:a16="http://schemas.microsoft.com/office/drawing/2014/main" id="{683F9D69-1AA6-46D5-AC84-88D69BEA94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25" name="Shape 3">
          <a:extLst>
            <a:ext uri="{FF2B5EF4-FFF2-40B4-BE49-F238E27FC236}">
              <a16:creationId xmlns:a16="http://schemas.microsoft.com/office/drawing/2014/main" id="{71BFC6EC-3C71-4C41-8BCE-9034E9BC2B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26" name="Shape 3">
          <a:extLst>
            <a:ext uri="{FF2B5EF4-FFF2-40B4-BE49-F238E27FC236}">
              <a16:creationId xmlns:a16="http://schemas.microsoft.com/office/drawing/2014/main" id="{E068BD34-ECA8-495E-88EC-8409F8B7F13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27" name="Shape 3">
          <a:extLst>
            <a:ext uri="{FF2B5EF4-FFF2-40B4-BE49-F238E27FC236}">
              <a16:creationId xmlns:a16="http://schemas.microsoft.com/office/drawing/2014/main" id="{589E8CCB-3FEF-4D1E-8212-0D807DF49E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28" name="Shape 3">
          <a:extLst>
            <a:ext uri="{FF2B5EF4-FFF2-40B4-BE49-F238E27FC236}">
              <a16:creationId xmlns:a16="http://schemas.microsoft.com/office/drawing/2014/main" id="{2CDB02B1-5575-4B76-8568-0F91C039D1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29" name="Shape 3">
          <a:extLst>
            <a:ext uri="{FF2B5EF4-FFF2-40B4-BE49-F238E27FC236}">
              <a16:creationId xmlns:a16="http://schemas.microsoft.com/office/drawing/2014/main" id="{4B7CF679-43E9-48DB-AF58-8C378BA0D12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30" name="Shape 3">
          <a:extLst>
            <a:ext uri="{FF2B5EF4-FFF2-40B4-BE49-F238E27FC236}">
              <a16:creationId xmlns:a16="http://schemas.microsoft.com/office/drawing/2014/main" id="{EEFF2D88-4C3C-4ADC-B349-174E530D236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31" name="Shape 3">
          <a:extLst>
            <a:ext uri="{FF2B5EF4-FFF2-40B4-BE49-F238E27FC236}">
              <a16:creationId xmlns:a16="http://schemas.microsoft.com/office/drawing/2014/main" id="{F3D6131D-E9E0-42FE-B5AF-C1996D8272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32" name="Shape 3">
          <a:extLst>
            <a:ext uri="{FF2B5EF4-FFF2-40B4-BE49-F238E27FC236}">
              <a16:creationId xmlns:a16="http://schemas.microsoft.com/office/drawing/2014/main" id="{A2957362-621D-44CA-8B6E-BA3406C637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33" name="Shape 3">
          <a:extLst>
            <a:ext uri="{FF2B5EF4-FFF2-40B4-BE49-F238E27FC236}">
              <a16:creationId xmlns:a16="http://schemas.microsoft.com/office/drawing/2014/main" id="{7C99A319-4C75-4EB0-8FFA-AED9802A4C0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109</xdr:row>
      <xdr:rowOff>0</xdr:rowOff>
    </xdr:from>
    <xdr:ext cx="47625" cy="285750"/>
    <xdr:sp macro="" textlink="">
      <xdr:nvSpPr>
        <xdr:cNvPr id="7334" name="Shape 3">
          <a:extLst>
            <a:ext uri="{FF2B5EF4-FFF2-40B4-BE49-F238E27FC236}">
              <a16:creationId xmlns:a16="http://schemas.microsoft.com/office/drawing/2014/main" id="{E4FDB039-6C1C-4210-8860-826B6BED9327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109</xdr:row>
      <xdr:rowOff>0</xdr:rowOff>
    </xdr:from>
    <xdr:ext cx="47625" cy="285750"/>
    <xdr:sp macro="" textlink="">
      <xdr:nvSpPr>
        <xdr:cNvPr id="7335" name="Shape 3">
          <a:extLst>
            <a:ext uri="{FF2B5EF4-FFF2-40B4-BE49-F238E27FC236}">
              <a16:creationId xmlns:a16="http://schemas.microsoft.com/office/drawing/2014/main" id="{FD54468D-05E1-4852-AF60-285650C467B1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36" name="Shape 3">
          <a:extLst>
            <a:ext uri="{FF2B5EF4-FFF2-40B4-BE49-F238E27FC236}">
              <a16:creationId xmlns:a16="http://schemas.microsoft.com/office/drawing/2014/main" id="{3E0A47E1-7ABD-445E-8B1C-5A72DD42D2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37" name="Shape 3">
          <a:extLst>
            <a:ext uri="{FF2B5EF4-FFF2-40B4-BE49-F238E27FC236}">
              <a16:creationId xmlns:a16="http://schemas.microsoft.com/office/drawing/2014/main" id="{8C3F0A34-71A9-4D47-8619-D2F6FA6AC5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38" name="Shape 3">
          <a:extLst>
            <a:ext uri="{FF2B5EF4-FFF2-40B4-BE49-F238E27FC236}">
              <a16:creationId xmlns:a16="http://schemas.microsoft.com/office/drawing/2014/main" id="{FEFA3522-12D4-411C-B3FA-08AE6B396A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39" name="Shape 3">
          <a:extLst>
            <a:ext uri="{FF2B5EF4-FFF2-40B4-BE49-F238E27FC236}">
              <a16:creationId xmlns:a16="http://schemas.microsoft.com/office/drawing/2014/main" id="{B0AFD7CE-6341-4307-BCBE-E5AC1EC720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40" name="Shape 3">
          <a:extLst>
            <a:ext uri="{FF2B5EF4-FFF2-40B4-BE49-F238E27FC236}">
              <a16:creationId xmlns:a16="http://schemas.microsoft.com/office/drawing/2014/main" id="{EC1E4781-D8E1-478D-9314-804361D3BC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41" name="Shape 3">
          <a:extLst>
            <a:ext uri="{FF2B5EF4-FFF2-40B4-BE49-F238E27FC236}">
              <a16:creationId xmlns:a16="http://schemas.microsoft.com/office/drawing/2014/main" id="{A896934E-5B7E-4B20-B611-9685AE723E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42" name="Shape 3">
          <a:extLst>
            <a:ext uri="{FF2B5EF4-FFF2-40B4-BE49-F238E27FC236}">
              <a16:creationId xmlns:a16="http://schemas.microsoft.com/office/drawing/2014/main" id="{B0502252-C80F-408E-805D-2B38CE28A3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43" name="Shape 3">
          <a:extLst>
            <a:ext uri="{FF2B5EF4-FFF2-40B4-BE49-F238E27FC236}">
              <a16:creationId xmlns:a16="http://schemas.microsoft.com/office/drawing/2014/main" id="{920AFF11-CC90-4BB8-8D23-C424E5FA48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44" name="Shape 3">
          <a:extLst>
            <a:ext uri="{FF2B5EF4-FFF2-40B4-BE49-F238E27FC236}">
              <a16:creationId xmlns:a16="http://schemas.microsoft.com/office/drawing/2014/main" id="{A0AEB5B1-B974-43FF-99CD-00EF3F2BC0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45" name="Shape 3">
          <a:extLst>
            <a:ext uri="{FF2B5EF4-FFF2-40B4-BE49-F238E27FC236}">
              <a16:creationId xmlns:a16="http://schemas.microsoft.com/office/drawing/2014/main" id="{B6CE1275-EF39-4803-83FD-C575B179C1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46" name="Shape 3">
          <a:extLst>
            <a:ext uri="{FF2B5EF4-FFF2-40B4-BE49-F238E27FC236}">
              <a16:creationId xmlns:a16="http://schemas.microsoft.com/office/drawing/2014/main" id="{43D089A1-F816-4445-8552-4D9F471A2B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47" name="Shape 3">
          <a:extLst>
            <a:ext uri="{FF2B5EF4-FFF2-40B4-BE49-F238E27FC236}">
              <a16:creationId xmlns:a16="http://schemas.microsoft.com/office/drawing/2014/main" id="{4DD65DD4-5F09-4D14-B956-136A29ABF64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48" name="Shape 3">
          <a:extLst>
            <a:ext uri="{FF2B5EF4-FFF2-40B4-BE49-F238E27FC236}">
              <a16:creationId xmlns:a16="http://schemas.microsoft.com/office/drawing/2014/main" id="{5BD6DDB8-B477-4191-A993-FCF991A6267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49" name="Shape 3">
          <a:extLst>
            <a:ext uri="{FF2B5EF4-FFF2-40B4-BE49-F238E27FC236}">
              <a16:creationId xmlns:a16="http://schemas.microsoft.com/office/drawing/2014/main" id="{464A10FD-944B-406F-B047-9A4935C6E0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50" name="Shape 3">
          <a:extLst>
            <a:ext uri="{FF2B5EF4-FFF2-40B4-BE49-F238E27FC236}">
              <a16:creationId xmlns:a16="http://schemas.microsoft.com/office/drawing/2014/main" id="{6F6907A7-E487-4E6D-8DA5-382E3B3DAEB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51" name="Shape 3">
          <a:extLst>
            <a:ext uri="{FF2B5EF4-FFF2-40B4-BE49-F238E27FC236}">
              <a16:creationId xmlns:a16="http://schemas.microsoft.com/office/drawing/2014/main" id="{21E44A07-C438-4D9C-8FCE-3815ED471B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52" name="Shape 3">
          <a:extLst>
            <a:ext uri="{FF2B5EF4-FFF2-40B4-BE49-F238E27FC236}">
              <a16:creationId xmlns:a16="http://schemas.microsoft.com/office/drawing/2014/main" id="{DD0748F9-0855-4D88-9590-5DC2552A673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53" name="Shape 3">
          <a:extLst>
            <a:ext uri="{FF2B5EF4-FFF2-40B4-BE49-F238E27FC236}">
              <a16:creationId xmlns:a16="http://schemas.microsoft.com/office/drawing/2014/main" id="{433E3DB5-7646-4B10-B9D5-AED32ACC52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54" name="Shape 3">
          <a:extLst>
            <a:ext uri="{FF2B5EF4-FFF2-40B4-BE49-F238E27FC236}">
              <a16:creationId xmlns:a16="http://schemas.microsoft.com/office/drawing/2014/main" id="{6D868EC7-B0F4-446F-BA7D-F6CDD0A3E9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55" name="Shape 3">
          <a:extLst>
            <a:ext uri="{FF2B5EF4-FFF2-40B4-BE49-F238E27FC236}">
              <a16:creationId xmlns:a16="http://schemas.microsoft.com/office/drawing/2014/main" id="{4A2926EF-859B-4503-A8B5-86FB98691C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56" name="Shape 3">
          <a:extLst>
            <a:ext uri="{FF2B5EF4-FFF2-40B4-BE49-F238E27FC236}">
              <a16:creationId xmlns:a16="http://schemas.microsoft.com/office/drawing/2014/main" id="{C6800068-EAC8-4C2C-AB89-5565DE6330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57" name="Shape 3">
          <a:extLst>
            <a:ext uri="{FF2B5EF4-FFF2-40B4-BE49-F238E27FC236}">
              <a16:creationId xmlns:a16="http://schemas.microsoft.com/office/drawing/2014/main" id="{96B08A30-810A-48F4-AEE6-6E0DDD162A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58" name="Shape 3">
          <a:extLst>
            <a:ext uri="{FF2B5EF4-FFF2-40B4-BE49-F238E27FC236}">
              <a16:creationId xmlns:a16="http://schemas.microsoft.com/office/drawing/2014/main" id="{9AA109F4-36C1-41D3-B28F-45C7657015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59" name="Shape 3">
          <a:extLst>
            <a:ext uri="{FF2B5EF4-FFF2-40B4-BE49-F238E27FC236}">
              <a16:creationId xmlns:a16="http://schemas.microsoft.com/office/drawing/2014/main" id="{E9C076A9-5CF3-4999-8085-0009EE0676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60" name="Shape 3">
          <a:extLst>
            <a:ext uri="{FF2B5EF4-FFF2-40B4-BE49-F238E27FC236}">
              <a16:creationId xmlns:a16="http://schemas.microsoft.com/office/drawing/2014/main" id="{53334402-C08C-442D-AF94-3C8B73A98C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61" name="Shape 3">
          <a:extLst>
            <a:ext uri="{FF2B5EF4-FFF2-40B4-BE49-F238E27FC236}">
              <a16:creationId xmlns:a16="http://schemas.microsoft.com/office/drawing/2014/main" id="{8B65E157-8E97-45EE-B21B-88BEA265C98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62" name="Shape 3">
          <a:extLst>
            <a:ext uri="{FF2B5EF4-FFF2-40B4-BE49-F238E27FC236}">
              <a16:creationId xmlns:a16="http://schemas.microsoft.com/office/drawing/2014/main" id="{211A4B8D-A658-4CEA-BC98-C53A8936C14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63" name="Shape 3">
          <a:extLst>
            <a:ext uri="{FF2B5EF4-FFF2-40B4-BE49-F238E27FC236}">
              <a16:creationId xmlns:a16="http://schemas.microsoft.com/office/drawing/2014/main" id="{D138094F-5986-47E4-8748-AA7000BC387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64" name="Shape 3">
          <a:extLst>
            <a:ext uri="{FF2B5EF4-FFF2-40B4-BE49-F238E27FC236}">
              <a16:creationId xmlns:a16="http://schemas.microsoft.com/office/drawing/2014/main" id="{B38C826F-2E33-4114-B817-7FD8253435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65" name="Shape 3">
          <a:extLst>
            <a:ext uri="{FF2B5EF4-FFF2-40B4-BE49-F238E27FC236}">
              <a16:creationId xmlns:a16="http://schemas.microsoft.com/office/drawing/2014/main" id="{E6957601-31F6-4C7C-9785-32411C06853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66" name="Shape 3">
          <a:extLst>
            <a:ext uri="{FF2B5EF4-FFF2-40B4-BE49-F238E27FC236}">
              <a16:creationId xmlns:a16="http://schemas.microsoft.com/office/drawing/2014/main" id="{5B2ECE2C-7C5E-4EC0-A2D0-696F512C347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67" name="Shape 3">
          <a:extLst>
            <a:ext uri="{FF2B5EF4-FFF2-40B4-BE49-F238E27FC236}">
              <a16:creationId xmlns:a16="http://schemas.microsoft.com/office/drawing/2014/main" id="{135E3B2B-F02F-40B3-9E1A-0B97609D1A9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68" name="Shape 3">
          <a:extLst>
            <a:ext uri="{FF2B5EF4-FFF2-40B4-BE49-F238E27FC236}">
              <a16:creationId xmlns:a16="http://schemas.microsoft.com/office/drawing/2014/main" id="{B7FDA051-C5B2-4DA7-B4B9-732EB78998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69" name="Shape 3">
          <a:extLst>
            <a:ext uri="{FF2B5EF4-FFF2-40B4-BE49-F238E27FC236}">
              <a16:creationId xmlns:a16="http://schemas.microsoft.com/office/drawing/2014/main" id="{2F9BCA5B-95FD-4DC5-A4C8-30EED1EEF5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70" name="Shape 3">
          <a:extLst>
            <a:ext uri="{FF2B5EF4-FFF2-40B4-BE49-F238E27FC236}">
              <a16:creationId xmlns:a16="http://schemas.microsoft.com/office/drawing/2014/main" id="{8BB867C4-36C5-4204-989D-BE1C46127A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71" name="Shape 3">
          <a:extLst>
            <a:ext uri="{FF2B5EF4-FFF2-40B4-BE49-F238E27FC236}">
              <a16:creationId xmlns:a16="http://schemas.microsoft.com/office/drawing/2014/main" id="{B0DF2EEA-8CCF-412C-A1F2-0CE2EE784D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72" name="Shape 3">
          <a:extLst>
            <a:ext uri="{FF2B5EF4-FFF2-40B4-BE49-F238E27FC236}">
              <a16:creationId xmlns:a16="http://schemas.microsoft.com/office/drawing/2014/main" id="{5E5D2D43-768D-4FAC-B33F-E4A05FB5CB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73" name="Shape 3">
          <a:extLst>
            <a:ext uri="{FF2B5EF4-FFF2-40B4-BE49-F238E27FC236}">
              <a16:creationId xmlns:a16="http://schemas.microsoft.com/office/drawing/2014/main" id="{8C685BE8-48EF-4BE4-9C0F-E7344300E90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74" name="Shape 3">
          <a:extLst>
            <a:ext uri="{FF2B5EF4-FFF2-40B4-BE49-F238E27FC236}">
              <a16:creationId xmlns:a16="http://schemas.microsoft.com/office/drawing/2014/main" id="{9BCB6BC8-9855-4FA6-9121-A053874CA0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75" name="Shape 3">
          <a:extLst>
            <a:ext uri="{FF2B5EF4-FFF2-40B4-BE49-F238E27FC236}">
              <a16:creationId xmlns:a16="http://schemas.microsoft.com/office/drawing/2014/main" id="{6B37B322-6BC1-4AD4-B7F7-564F510ACB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76" name="Shape 3">
          <a:extLst>
            <a:ext uri="{FF2B5EF4-FFF2-40B4-BE49-F238E27FC236}">
              <a16:creationId xmlns:a16="http://schemas.microsoft.com/office/drawing/2014/main" id="{44C9C0BE-B579-43CB-A74E-0CB7DCBC6C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77" name="Shape 3">
          <a:extLst>
            <a:ext uri="{FF2B5EF4-FFF2-40B4-BE49-F238E27FC236}">
              <a16:creationId xmlns:a16="http://schemas.microsoft.com/office/drawing/2014/main" id="{E7021238-E0E2-4284-9C8F-846AA906F5A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78" name="Shape 3">
          <a:extLst>
            <a:ext uri="{FF2B5EF4-FFF2-40B4-BE49-F238E27FC236}">
              <a16:creationId xmlns:a16="http://schemas.microsoft.com/office/drawing/2014/main" id="{EADD29E5-177E-4A38-9B39-6312FB0D940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79" name="Shape 3">
          <a:extLst>
            <a:ext uri="{FF2B5EF4-FFF2-40B4-BE49-F238E27FC236}">
              <a16:creationId xmlns:a16="http://schemas.microsoft.com/office/drawing/2014/main" id="{5270F720-E9D8-4191-97CA-DDDBCB2900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80" name="Shape 3">
          <a:extLst>
            <a:ext uri="{FF2B5EF4-FFF2-40B4-BE49-F238E27FC236}">
              <a16:creationId xmlns:a16="http://schemas.microsoft.com/office/drawing/2014/main" id="{78AD6459-AF91-49D2-922C-0AA57502657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81" name="Shape 3">
          <a:extLst>
            <a:ext uri="{FF2B5EF4-FFF2-40B4-BE49-F238E27FC236}">
              <a16:creationId xmlns:a16="http://schemas.microsoft.com/office/drawing/2014/main" id="{60FC2AC8-9BDD-445E-8C66-F6F08D7AC34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82" name="Shape 3">
          <a:extLst>
            <a:ext uri="{FF2B5EF4-FFF2-40B4-BE49-F238E27FC236}">
              <a16:creationId xmlns:a16="http://schemas.microsoft.com/office/drawing/2014/main" id="{D4CAB7E9-79BF-493D-A9CB-B139C5545A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83" name="Shape 3">
          <a:extLst>
            <a:ext uri="{FF2B5EF4-FFF2-40B4-BE49-F238E27FC236}">
              <a16:creationId xmlns:a16="http://schemas.microsoft.com/office/drawing/2014/main" id="{3671C4CA-B328-430F-BFE4-327A15AF7C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84" name="Shape 3">
          <a:extLst>
            <a:ext uri="{FF2B5EF4-FFF2-40B4-BE49-F238E27FC236}">
              <a16:creationId xmlns:a16="http://schemas.microsoft.com/office/drawing/2014/main" id="{3FB87443-40DE-421D-A5DA-B9840FC84A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85" name="Shape 3">
          <a:extLst>
            <a:ext uri="{FF2B5EF4-FFF2-40B4-BE49-F238E27FC236}">
              <a16:creationId xmlns:a16="http://schemas.microsoft.com/office/drawing/2014/main" id="{57C9EADC-1367-4763-9D15-ACA8E2E1D3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86" name="Shape 3">
          <a:extLst>
            <a:ext uri="{FF2B5EF4-FFF2-40B4-BE49-F238E27FC236}">
              <a16:creationId xmlns:a16="http://schemas.microsoft.com/office/drawing/2014/main" id="{475E847D-C660-4392-B37E-117A657743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87" name="Shape 3">
          <a:extLst>
            <a:ext uri="{FF2B5EF4-FFF2-40B4-BE49-F238E27FC236}">
              <a16:creationId xmlns:a16="http://schemas.microsoft.com/office/drawing/2014/main" id="{FF7D209C-B15F-4F8D-BF16-1E229F6A34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88" name="Shape 3">
          <a:extLst>
            <a:ext uri="{FF2B5EF4-FFF2-40B4-BE49-F238E27FC236}">
              <a16:creationId xmlns:a16="http://schemas.microsoft.com/office/drawing/2014/main" id="{BC8ED020-4005-4F7B-B756-7C60975353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89" name="Shape 3">
          <a:extLst>
            <a:ext uri="{FF2B5EF4-FFF2-40B4-BE49-F238E27FC236}">
              <a16:creationId xmlns:a16="http://schemas.microsoft.com/office/drawing/2014/main" id="{EA67BA12-1CF1-422A-B4D4-E4FAFE8F1C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90" name="Shape 3">
          <a:extLst>
            <a:ext uri="{FF2B5EF4-FFF2-40B4-BE49-F238E27FC236}">
              <a16:creationId xmlns:a16="http://schemas.microsoft.com/office/drawing/2014/main" id="{90CCC7FB-5964-4949-A7A3-1FBF2E318A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91" name="Shape 3">
          <a:extLst>
            <a:ext uri="{FF2B5EF4-FFF2-40B4-BE49-F238E27FC236}">
              <a16:creationId xmlns:a16="http://schemas.microsoft.com/office/drawing/2014/main" id="{C643E0E5-5632-4D78-9EE3-4A65FA20AA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92" name="Shape 3">
          <a:extLst>
            <a:ext uri="{FF2B5EF4-FFF2-40B4-BE49-F238E27FC236}">
              <a16:creationId xmlns:a16="http://schemas.microsoft.com/office/drawing/2014/main" id="{D4E3428D-AAD1-4ABA-9736-41497F491D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93" name="Shape 3">
          <a:extLst>
            <a:ext uri="{FF2B5EF4-FFF2-40B4-BE49-F238E27FC236}">
              <a16:creationId xmlns:a16="http://schemas.microsoft.com/office/drawing/2014/main" id="{68D9F93D-05B6-42BE-9FFA-664FECEEE1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94" name="Shape 3">
          <a:extLst>
            <a:ext uri="{FF2B5EF4-FFF2-40B4-BE49-F238E27FC236}">
              <a16:creationId xmlns:a16="http://schemas.microsoft.com/office/drawing/2014/main" id="{F0D2EA80-8075-4346-A699-04380103A9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95" name="Shape 3">
          <a:extLst>
            <a:ext uri="{FF2B5EF4-FFF2-40B4-BE49-F238E27FC236}">
              <a16:creationId xmlns:a16="http://schemas.microsoft.com/office/drawing/2014/main" id="{718D9072-83EC-4A64-A19B-92101381E6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96" name="Shape 3">
          <a:extLst>
            <a:ext uri="{FF2B5EF4-FFF2-40B4-BE49-F238E27FC236}">
              <a16:creationId xmlns:a16="http://schemas.microsoft.com/office/drawing/2014/main" id="{4752A82D-FEC8-41F8-8068-FEA514E303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97" name="Shape 3">
          <a:extLst>
            <a:ext uri="{FF2B5EF4-FFF2-40B4-BE49-F238E27FC236}">
              <a16:creationId xmlns:a16="http://schemas.microsoft.com/office/drawing/2014/main" id="{925AE03C-B6E9-49CC-A6C5-87AC30EFDCC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98" name="Shape 3">
          <a:extLst>
            <a:ext uri="{FF2B5EF4-FFF2-40B4-BE49-F238E27FC236}">
              <a16:creationId xmlns:a16="http://schemas.microsoft.com/office/drawing/2014/main" id="{BBF49401-119C-428C-917E-F7FE8B283F2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399" name="Shape 3">
          <a:extLst>
            <a:ext uri="{FF2B5EF4-FFF2-40B4-BE49-F238E27FC236}">
              <a16:creationId xmlns:a16="http://schemas.microsoft.com/office/drawing/2014/main" id="{61201161-9568-49AE-B934-167EB8E80B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00" name="Shape 3">
          <a:extLst>
            <a:ext uri="{FF2B5EF4-FFF2-40B4-BE49-F238E27FC236}">
              <a16:creationId xmlns:a16="http://schemas.microsoft.com/office/drawing/2014/main" id="{EFC7D780-38D1-434C-A005-0526E508FC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01" name="Shape 3">
          <a:extLst>
            <a:ext uri="{FF2B5EF4-FFF2-40B4-BE49-F238E27FC236}">
              <a16:creationId xmlns:a16="http://schemas.microsoft.com/office/drawing/2014/main" id="{0C1978B0-46E7-4A54-BF9D-D3CA7A72C51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02" name="Shape 3">
          <a:extLst>
            <a:ext uri="{FF2B5EF4-FFF2-40B4-BE49-F238E27FC236}">
              <a16:creationId xmlns:a16="http://schemas.microsoft.com/office/drawing/2014/main" id="{BDCF4432-1880-43C8-AB1B-325DE1F5F39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03" name="Shape 3">
          <a:extLst>
            <a:ext uri="{FF2B5EF4-FFF2-40B4-BE49-F238E27FC236}">
              <a16:creationId xmlns:a16="http://schemas.microsoft.com/office/drawing/2014/main" id="{777B5286-9C61-425C-AA68-28C8D25718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04" name="Shape 3">
          <a:extLst>
            <a:ext uri="{FF2B5EF4-FFF2-40B4-BE49-F238E27FC236}">
              <a16:creationId xmlns:a16="http://schemas.microsoft.com/office/drawing/2014/main" id="{BB52C4FD-D7EC-4368-BC40-26314D28E08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05" name="Shape 3">
          <a:extLst>
            <a:ext uri="{FF2B5EF4-FFF2-40B4-BE49-F238E27FC236}">
              <a16:creationId xmlns:a16="http://schemas.microsoft.com/office/drawing/2014/main" id="{069219B1-4F92-46DD-8B8D-288DD319A9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06" name="Shape 3">
          <a:extLst>
            <a:ext uri="{FF2B5EF4-FFF2-40B4-BE49-F238E27FC236}">
              <a16:creationId xmlns:a16="http://schemas.microsoft.com/office/drawing/2014/main" id="{8429C59A-2B91-42D7-87B3-3B0EF4DF6A1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07" name="Shape 3">
          <a:extLst>
            <a:ext uri="{FF2B5EF4-FFF2-40B4-BE49-F238E27FC236}">
              <a16:creationId xmlns:a16="http://schemas.microsoft.com/office/drawing/2014/main" id="{237A226A-8A77-49E5-980C-8689E638E9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08" name="Shape 3">
          <a:extLst>
            <a:ext uri="{FF2B5EF4-FFF2-40B4-BE49-F238E27FC236}">
              <a16:creationId xmlns:a16="http://schemas.microsoft.com/office/drawing/2014/main" id="{F6D81164-ACAF-4FA6-985C-ED13CA4D86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09" name="Shape 3">
          <a:extLst>
            <a:ext uri="{FF2B5EF4-FFF2-40B4-BE49-F238E27FC236}">
              <a16:creationId xmlns:a16="http://schemas.microsoft.com/office/drawing/2014/main" id="{0B41EF99-A204-40A3-9B42-E2532DD911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10" name="Shape 3">
          <a:extLst>
            <a:ext uri="{FF2B5EF4-FFF2-40B4-BE49-F238E27FC236}">
              <a16:creationId xmlns:a16="http://schemas.microsoft.com/office/drawing/2014/main" id="{BBFD4173-BB09-4E0C-A5F3-D34114454B0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11" name="Shape 3">
          <a:extLst>
            <a:ext uri="{FF2B5EF4-FFF2-40B4-BE49-F238E27FC236}">
              <a16:creationId xmlns:a16="http://schemas.microsoft.com/office/drawing/2014/main" id="{27740720-A606-442F-BBBC-A6ADEA4CE1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12" name="Shape 3">
          <a:extLst>
            <a:ext uri="{FF2B5EF4-FFF2-40B4-BE49-F238E27FC236}">
              <a16:creationId xmlns:a16="http://schemas.microsoft.com/office/drawing/2014/main" id="{1CB67188-6C9A-43B5-9589-E4668EB9FD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13" name="Shape 3">
          <a:extLst>
            <a:ext uri="{FF2B5EF4-FFF2-40B4-BE49-F238E27FC236}">
              <a16:creationId xmlns:a16="http://schemas.microsoft.com/office/drawing/2014/main" id="{DD1735A3-91D2-460B-90EB-8B002D626A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14" name="Shape 3">
          <a:extLst>
            <a:ext uri="{FF2B5EF4-FFF2-40B4-BE49-F238E27FC236}">
              <a16:creationId xmlns:a16="http://schemas.microsoft.com/office/drawing/2014/main" id="{89ADC97C-AB5D-419A-9A04-C656C2E2FA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15" name="Shape 3">
          <a:extLst>
            <a:ext uri="{FF2B5EF4-FFF2-40B4-BE49-F238E27FC236}">
              <a16:creationId xmlns:a16="http://schemas.microsoft.com/office/drawing/2014/main" id="{9E24D272-FBCA-45DD-A4CA-B7359C64BF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16" name="Shape 3">
          <a:extLst>
            <a:ext uri="{FF2B5EF4-FFF2-40B4-BE49-F238E27FC236}">
              <a16:creationId xmlns:a16="http://schemas.microsoft.com/office/drawing/2014/main" id="{28FBC344-29C6-4EF2-8FBE-7AF5228E09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17" name="Shape 3">
          <a:extLst>
            <a:ext uri="{FF2B5EF4-FFF2-40B4-BE49-F238E27FC236}">
              <a16:creationId xmlns:a16="http://schemas.microsoft.com/office/drawing/2014/main" id="{B4A63070-50D5-42F9-995B-B2942BDB2B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18" name="Shape 3">
          <a:extLst>
            <a:ext uri="{FF2B5EF4-FFF2-40B4-BE49-F238E27FC236}">
              <a16:creationId xmlns:a16="http://schemas.microsoft.com/office/drawing/2014/main" id="{7CA3E45F-6C91-490A-A31E-A29D3414EC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19" name="Shape 3">
          <a:extLst>
            <a:ext uri="{FF2B5EF4-FFF2-40B4-BE49-F238E27FC236}">
              <a16:creationId xmlns:a16="http://schemas.microsoft.com/office/drawing/2014/main" id="{DE253068-D18A-4A8E-AD25-6E610C88D14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20" name="Shape 3">
          <a:extLst>
            <a:ext uri="{FF2B5EF4-FFF2-40B4-BE49-F238E27FC236}">
              <a16:creationId xmlns:a16="http://schemas.microsoft.com/office/drawing/2014/main" id="{DD0EEFD2-E3E4-48BC-A9D8-F7D616ABF1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21" name="Shape 3">
          <a:extLst>
            <a:ext uri="{FF2B5EF4-FFF2-40B4-BE49-F238E27FC236}">
              <a16:creationId xmlns:a16="http://schemas.microsoft.com/office/drawing/2014/main" id="{62A876A8-6066-492F-922C-26DBB498E5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109</xdr:row>
      <xdr:rowOff>0</xdr:rowOff>
    </xdr:from>
    <xdr:ext cx="47625" cy="285750"/>
    <xdr:sp macro="" textlink="">
      <xdr:nvSpPr>
        <xdr:cNvPr id="7422" name="Shape 3">
          <a:extLst>
            <a:ext uri="{FF2B5EF4-FFF2-40B4-BE49-F238E27FC236}">
              <a16:creationId xmlns:a16="http://schemas.microsoft.com/office/drawing/2014/main" id="{AAFEB8B6-CC15-4074-9095-4DB266EF1E70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109</xdr:row>
      <xdr:rowOff>0</xdr:rowOff>
    </xdr:from>
    <xdr:ext cx="47625" cy="285750"/>
    <xdr:sp macro="" textlink="">
      <xdr:nvSpPr>
        <xdr:cNvPr id="7423" name="Shape 3">
          <a:extLst>
            <a:ext uri="{FF2B5EF4-FFF2-40B4-BE49-F238E27FC236}">
              <a16:creationId xmlns:a16="http://schemas.microsoft.com/office/drawing/2014/main" id="{AA5B49AD-3994-479B-9CBA-936D8BEC64E4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24" name="Shape 3">
          <a:extLst>
            <a:ext uri="{FF2B5EF4-FFF2-40B4-BE49-F238E27FC236}">
              <a16:creationId xmlns:a16="http://schemas.microsoft.com/office/drawing/2014/main" id="{82668927-CE53-4F14-85AE-CED0AD3A41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25" name="Shape 3">
          <a:extLst>
            <a:ext uri="{FF2B5EF4-FFF2-40B4-BE49-F238E27FC236}">
              <a16:creationId xmlns:a16="http://schemas.microsoft.com/office/drawing/2014/main" id="{C105DD30-8510-4B32-9176-0FD3CCFF32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26" name="Shape 3">
          <a:extLst>
            <a:ext uri="{FF2B5EF4-FFF2-40B4-BE49-F238E27FC236}">
              <a16:creationId xmlns:a16="http://schemas.microsoft.com/office/drawing/2014/main" id="{441C3842-351E-4C49-98F9-07D13F4925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27" name="Shape 3">
          <a:extLst>
            <a:ext uri="{FF2B5EF4-FFF2-40B4-BE49-F238E27FC236}">
              <a16:creationId xmlns:a16="http://schemas.microsoft.com/office/drawing/2014/main" id="{F6DB4641-D094-49BD-8311-34E4B82D56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28" name="Shape 3">
          <a:extLst>
            <a:ext uri="{FF2B5EF4-FFF2-40B4-BE49-F238E27FC236}">
              <a16:creationId xmlns:a16="http://schemas.microsoft.com/office/drawing/2014/main" id="{1C05BD32-9660-4BDF-B5D6-83CA1DD994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29" name="Shape 3">
          <a:extLst>
            <a:ext uri="{FF2B5EF4-FFF2-40B4-BE49-F238E27FC236}">
              <a16:creationId xmlns:a16="http://schemas.microsoft.com/office/drawing/2014/main" id="{B8562D79-8B73-4805-BEC1-280851DF936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30" name="Shape 3">
          <a:extLst>
            <a:ext uri="{FF2B5EF4-FFF2-40B4-BE49-F238E27FC236}">
              <a16:creationId xmlns:a16="http://schemas.microsoft.com/office/drawing/2014/main" id="{17528290-FFFE-40D2-9AF0-04858CAD5D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31" name="Shape 3">
          <a:extLst>
            <a:ext uri="{FF2B5EF4-FFF2-40B4-BE49-F238E27FC236}">
              <a16:creationId xmlns:a16="http://schemas.microsoft.com/office/drawing/2014/main" id="{56CC756D-307C-46F5-BDFA-A0B3B37F91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32" name="Shape 3">
          <a:extLst>
            <a:ext uri="{FF2B5EF4-FFF2-40B4-BE49-F238E27FC236}">
              <a16:creationId xmlns:a16="http://schemas.microsoft.com/office/drawing/2014/main" id="{BC7435BA-CBA4-4D3A-B7BF-1B39989D311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33" name="Shape 3">
          <a:extLst>
            <a:ext uri="{FF2B5EF4-FFF2-40B4-BE49-F238E27FC236}">
              <a16:creationId xmlns:a16="http://schemas.microsoft.com/office/drawing/2014/main" id="{3E034DCA-07C9-4360-AAAF-49179FA3D2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34" name="Shape 3">
          <a:extLst>
            <a:ext uri="{FF2B5EF4-FFF2-40B4-BE49-F238E27FC236}">
              <a16:creationId xmlns:a16="http://schemas.microsoft.com/office/drawing/2014/main" id="{AA7BDC6A-A2C4-47C8-8390-AC9E99416E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35" name="Shape 3">
          <a:extLst>
            <a:ext uri="{FF2B5EF4-FFF2-40B4-BE49-F238E27FC236}">
              <a16:creationId xmlns:a16="http://schemas.microsoft.com/office/drawing/2014/main" id="{855EC3AE-B989-419F-9BD1-770B3EDC03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36" name="Shape 3">
          <a:extLst>
            <a:ext uri="{FF2B5EF4-FFF2-40B4-BE49-F238E27FC236}">
              <a16:creationId xmlns:a16="http://schemas.microsoft.com/office/drawing/2014/main" id="{4DFD7A5B-6EE9-4AF9-BC30-089C351F28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37" name="Shape 3">
          <a:extLst>
            <a:ext uri="{FF2B5EF4-FFF2-40B4-BE49-F238E27FC236}">
              <a16:creationId xmlns:a16="http://schemas.microsoft.com/office/drawing/2014/main" id="{816A0B69-1FDF-417F-9254-28769E8683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38" name="Shape 3">
          <a:extLst>
            <a:ext uri="{FF2B5EF4-FFF2-40B4-BE49-F238E27FC236}">
              <a16:creationId xmlns:a16="http://schemas.microsoft.com/office/drawing/2014/main" id="{7E54FE38-3B3C-4865-9476-F1DE6EC7DD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39" name="Shape 3">
          <a:extLst>
            <a:ext uri="{FF2B5EF4-FFF2-40B4-BE49-F238E27FC236}">
              <a16:creationId xmlns:a16="http://schemas.microsoft.com/office/drawing/2014/main" id="{5CF13AF1-A64E-4F68-8345-36D05460DFB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40" name="Shape 3">
          <a:extLst>
            <a:ext uri="{FF2B5EF4-FFF2-40B4-BE49-F238E27FC236}">
              <a16:creationId xmlns:a16="http://schemas.microsoft.com/office/drawing/2014/main" id="{4C9E6381-9E72-410B-AAFA-BE30BC9B435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41" name="Shape 3">
          <a:extLst>
            <a:ext uri="{FF2B5EF4-FFF2-40B4-BE49-F238E27FC236}">
              <a16:creationId xmlns:a16="http://schemas.microsoft.com/office/drawing/2014/main" id="{6F66AE47-A93D-4829-A095-5EEA95C3F3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42" name="Shape 3">
          <a:extLst>
            <a:ext uri="{FF2B5EF4-FFF2-40B4-BE49-F238E27FC236}">
              <a16:creationId xmlns:a16="http://schemas.microsoft.com/office/drawing/2014/main" id="{63AD52B8-2316-4836-B384-C3B5423637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43" name="Shape 3">
          <a:extLst>
            <a:ext uri="{FF2B5EF4-FFF2-40B4-BE49-F238E27FC236}">
              <a16:creationId xmlns:a16="http://schemas.microsoft.com/office/drawing/2014/main" id="{7BD9E82E-BF3A-4631-B4AB-AD94E61D8A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44" name="Shape 3">
          <a:extLst>
            <a:ext uri="{FF2B5EF4-FFF2-40B4-BE49-F238E27FC236}">
              <a16:creationId xmlns:a16="http://schemas.microsoft.com/office/drawing/2014/main" id="{414EFE2D-52D5-48A9-93FF-EE5FBF29093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45" name="Shape 3">
          <a:extLst>
            <a:ext uri="{FF2B5EF4-FFF2-40B4-BE49-F238E27FC236}">
              <a16:creationId xmlns:a16="http://schemas.microsoft.com/office/drawing/2014/main" id="{8D856656-60F9-4D40-BB06-AFB6CB30D09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46" name="Shape 3">
          <a:extLst>
            <a:ext uri="{FF2B5EF4-FFF2-40B4-BE49-F238E27FC236}">
              <a16:creationId xmlns:a16="http://schemas.microsoft.com/office/drawing/2014/main" id="{A5A1BB1E-F7CF-4B7B-986B-9A116B5CC7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47" name="Shape 3">
          <a:extLst>
            <a:ext uri="{FF2B5EF4-FFF2-40B4-BE49-F238E27FC236}">
              <a16:creationId xmlns:a16="http://schemas.microsoft.com/office/drawing/2014/main" id="{3317F4E5-2CF1-4CB9-AC43-FC6BF98B3A7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48" name="Shape 3">
          <a:extLst>
            <a:ext uri="{FF2B5EF4-FFF2-40B4-BE49-F238E27FC236}">
              <a16:creationId xmlns:a16="http://schemas.microsoft.com/office/drawing/2014/main" id="{509B85F3-0C5F-41A5-8EB6-86487EB022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49" name="Shape 3">
          <a:extLst>
            <a:ext uri="{FF2B5EF4-FFF2-40B4-BE49-F238E27FC236}">
              <a16:creationId xmlns:a16="http://schemas.microsoft.com/office/drawing/2014/main" id="{F7B5994A-BFA7-4EFC-BEC6-D8C273FE153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50" name="Shape 3">
          <a:extLst>
            <a:ext uri="{FF2B5EF4-FFF2-40B4-BE49-F238E27FC236}">
              <a16:creationId xmlns:a16="http://schemas.microsoft.com/office/drawing/2014/main" id="{2B26D799-B171-420E-9215-673CFDE8FD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51" name="Shape 3">
          <a:extLst>
            <a:ext uri="{FF2B5EF4-FFF2-40B4-BE49-F238E27FC236}">
              <a16:creationId xmlns:a16="http://schemas.microsoft.com/office/drawing/2014/main" id="{EFB37BB1-3AE8-45F8-818D-29EE9E34E8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52" name="Shape 3">
          <a:extLst>
            <a:ext uri="{FF2B5EF4-FFF2-40B4-BE49-F238E27FC236}">
              <a16:creationId xmlns:a16="http://schemas.microsoft.com/office/drawing/2014/main" id="{31F8EA99-D538-4F94-9A94-F6C064DA417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53" name="Shape 3">
          <a:extLst>
            <a:ext uri="{FF2B5EF4-FFF2-40B4-BE49-F238E27FC236}">
              <a16:creationId xmlns:a16="http://schemas.microsoft.com/office/drawing/2014/main" id="{E01FF285-E870-4282-A0F6-A206FA92293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54" name="Shape 3">
          <a:extLst>
            <a:ext uri="{FF2B5EF4-FFF2-40B4-BE49-F238E27FC236}">
              <a16:creationId xmlns:a16="http://schemas.microsoft.com/office/drawing/2014/main" id="{5EB8D3EF-A629-43C2-871C-305445BCED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55" name="Shape 3">
          <a:extLst>
            <a:ext uri="{FF2B5EF4-FFF2-40B4-BE49-F238E27FC236}">
              <a16:creationId xmlns:a16="http://schemas.microsoft.com/office/drawing/2014/main" id="{8524C910-DDB8-4CB7-BA9B-74C6718225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56" name="Shape 3">
          <a:extLst>
            <a:ext uri="{FF2B5EF4-FFF2-40B4-BE49-F238E27FC236}">
              <a16:creationId xmlns:a16="http://schemas.microsoft.com/office/drawing/2014/main" id="{3C714451-2BCA-45CB-A777-CA0CB739ED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57" name="Shape 3">
          <a:extLst>
            <a:ext uri="{FF2B5EF4-FFF2-40B4-BE49-F238E27FC236}">
              <a16:creationId xmlns:a16="http://schemas.microsoft.com/office/drawing/2014/main" id="{D5A2E81A-600D-4C73-8488-327D22A78F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58" name="Shape 3">
          <a:extLst>
            <a:ext uri="{FF2B5EF4-FFF2-40B4-BE49-F238E27FC236}">
              <a16:creationId xmlns:a16="http://schemas.microsoft.com/office/drawing/2014/main" id="{06B5CDBF-56EE-415B-BAA3-7E6806F52B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59" name="Shape 3">
          <a:extLst>
            <a:ext uri="{FF2B5EF4-FFF2-40B4-BE49-F238E27FC236}">
              <a16:creationId xmlns:a16="http://schemas.microsoft.com/office/drawing/2014/main" id="{815237F2-3399-457A-9C18-A01C274063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60" name="Shape 3">
          <a:extLst>
            <a:ext uri="{FF2B5EF4-FFF2-40B4-BE49-F238E27FC236}">
              <a16:creationId xmlns:a16="http://schemas.microsoft.com/office/drawing/2014/main" id="{E929E645-E928-44E4-AE73-0CAE410401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61" name="Shape 3">
          <a:extLst>
            <a:ext uri="{FF2B5EF4-FFF2-40B4-BE49-F238E27FC236}">
              <a16:creationId xmlns:a16="http://schemas.microsoft.com/office/drawing/2014/main" id="{F4420129-0009-4BFF-A014-747D5E24DC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62" name="Shape 3">
          <a:extLst>
            <a:ext uri="{FF2B5EF4-FFF2-40B4-BE49-F238E27FC236}">
              <a16:creationId xmlns:a16="http://schemas.microsoft.com/office/drawing/2014/main" id="{14167D02-75D9-4234-9342-55E5894B31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63" name="Shape 3">
          <a:extLst>
            <a:ext uri="{FF2B5EF4-FFF2-40B4-BE49-F238E27FC236}">
              <a16:creationId xmlns:a16="http://schemas.microsoft.com/office/drawing/2014/main" id="{D7B68B96-7FFD-4CC5-8F43-A8E0F1AF34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64" name="Shape 3">
          <a:extLst>
            <a:ext uri="{FF2B5EF4-FFF2-40B4-BE49-F238E27FC236}">
              <a16:creationId xmlns:a16="http://schemas.microsoft.com/office/drawing/2014/main" id="{1F8C9C7E-80B9-41BC-84A9-1DCE08C627D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65" name="Shape 3">
          <a:extLst>
            <a:ext uri="{FF2B5EF4-FFF2-40B4-BE49-F238E27FC236}">
              <a16:creationId xmlns:a16="http://schemas.microsoft.com/office/drawing/2014/main" id="{9C64E46D-87D3-40BA-B030-06C93F8FC4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66" name="Shape 3">
          <a:extLst>
            <a:ext uri="{FF2B5EF4-FFF2-40B4-BE49-F238E27FC236}">
              <a16:creationId xmlns:a16="http://schemas.microsoft.com/office/drawing/2014/main" id="{96523E7F-C616-4383-8C24-F076467FF9E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67" name="Shape 3">
          <a:extLst>
            <a:ext uri="{FF2B5EF4-FFF2-40B4-BE49-F238E27FC236}">
              <a16:creationId xmlns:a16="http://schemas.microsoft.com/office/drawing/2014/main" id="{013C1955-3FB9-49A5-BAA0-7C4A566852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68" name="Shape 3">
          <a:extLst>
            <a:ext uri="{FF2B5EF4-FFF2-40B4-BE49-F238E27FC236}">
              <a16:creationId xmlns:a16="http://schemas.microsoft.com/office/drawing/2014/main" id="{E6B5F58B-1F73-4FE3-A798-CFD50FAC6C5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69" name="Shape 3">
          <a:extLst>
            <a:ext uri="{FF2B5EF4-FFF2-40B4-BE49-F238E27FC236}">
              <a16:creationId xmlns:a16="http://schemas.microsoft.com/office/drawing/2014/main" id="{5DED1BCA-AE48-45E9-9BAF-343E506871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70" name="Shape 3">
          <a:extLst>
            <a:ext uri="{FF2B5EF4-FFF2-40B4-BE49-F238E27FC236}">
              <a16:creationId xmlns:a16="http://schemas.microsoft.com/office/drawing/2014/main" id="{70CDE297-A386-431F-9728-543780126D8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71" name="Shape 3">
          <a:extLst>
            <a:ext uri="{FF2B5EF4-FFF2-40B4-BE49-F238E27FC236}">
              <a16:creationId xmlns:a16="http://schemas.microsoft.com/office/drawing/2014/main" id="{62B6FB62-E054-40E2-A443-123A76B2EAA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72" name="Shape 3">
          <a:extLst>
            <a:ext uri="{FF2B5EF4-FFF2-40B4-BE49-F238E27FC236}">
              <a16:creationId xmlns:a16="http://schemas.microsoft.com/office/drawing/2014/main" id="{1E7197D4-AED4-4F14-8C52-6C1F97749EE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73" name="Shape 3">
          <a:extLst>
            <a:ext uri="{FF2B5EF4-FFF2-40B4-BE49-F238E27FC236}">
              <a16:creationId xmlns:a16="http://schemas.microsoft.com/office/drawing/2014/main" id="{2E2F709D-20C9-4708-868D-6974FB1C1D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74" name="Shape 3">
          <a:extLst>
            <a:ext uri="{FF2B5EF4-FFF2-40B4-BE49-F238E27FC236}">
              <a16:creationId xmlns:a16="http://schemas.microsoft.com/office/drawing/2014/main" id="{7DB21322-8F9F-4E68-A9F4-37D604F8B3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75" name="Shape 3">
          <a:extLst>
            <a:ext uri="{FF2B5EF4-FFF2-40B4-BE49-F238E27FC236}">
              <a16:creationId xmlns:a16="http://schemas.microsoft.com/office/drawing/2014/main" id="{7C3B1623-FEB8-4436-94CB-704BB8AFF17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76" name="Shape 3">
          <a:extLst>
            <a:ext uri="{FF2B5EF4-FFF2-40B4-BE49-F238E27FC236}">
              <a16:creationId xmlns:a16="http://schemas.microsoft.com/office/drawing/2014/main" id="{E5D3A5A3-09CF-474B-873A-F1740850588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77" name="Shape 3">
          <a:extLst>
            <a:ext uri="{FF2B5EF4-FFF2-40B4-BE49-F238E27FC236}">
              <a16:creationId xmlns:a16="http://schemas.microsoft.com/office/drawing/2014/main" id="{C732252D-5520-4E97-A75F-6916D14FEBA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78" name="Shape 3">
          <a:extLst>
            <a:ext uri="{FF2B5EF4-FFF2-40B4-BE49-F238E27FC236}">
              <a16:creationId xmlns:a16="http://schemas.microsoft.com/office/drawing/2014/main" id="{DBFF3FE9-AD00-4A3C-89C9-58C72286C9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79" name="Shape 3">
          <a:extLst>
            <a:ext uri="{FF2B5EF4-FFF2-40B4-BE49-F238E27FC236}">
              <a16:creationId xmlns:a16="http://schemas.microsoft.com/office/drawing/2014/main" id="{27CDA5E4-C96E-4134-ADAE-B3CE376379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80" name="Shape 3">
          <a:extLst>
            <a:ext uri="{FF2B5EF4-FFF2-40B4-BE49-F238E27FC236}">
              <a16:creationId xmlns:a16="http://schemas.microsoft.com/office/drawing/2014/main" id="{8E49D8FF-E10D-4234-84AB-737E1DFDE6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81" name="Shape 3">
          <a:extLst>
            <a:ext uri="{FF2B5EF4-FFF2-40B4-BE49-F238E27FC236}">
              <a16:creationId xmlns:a16="http://schemas.microsoft.com/office/drawing/2014/main" id="{F1D000A1-92A8-4F08-A8F4-EAB521AF3DC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82" name="Shape 3">
          <a:extLst>
            <a:ext uri="{FF2B5EF4-FFF2-40B4-BE49-F238E27FC236}">
              <a16:creationId xmlns:a16="http://schemas.microsoft.com/office/drawing/2014/main" id="{DCF3E258-9509-46FE-A165-B901C471F1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83" name="Shape 3">
          <a:extLst>
            <a:ext uri="{FF2B5EF4-FFF2-40B4-BE49-F238E27FC236}">
              <a16:creationId xmlns:a16="http://schemas.microsoft.com/office/drawing/2014/main" id="{84D91B6E-7BAC-4342-AFAD-C768E9A6CC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84" name="Shape 3">
          <a:extLst>
            <a:ext uri="{FF2B5EF4-FFF2-40B4-BE49-F238E27FC236}">
              <a16:creationId xmlns:a16="http://schemas.microsoft.com/office/drawing/2014/main" id="{84CDDF20-A6F0-4777-9238-857207B72D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85" name="Shape 3">
          <a:extLst>
            <a:ext uri="{FF2B5EF4-FFF2-40B4-BE49-F238E27FC236}">
              <a16:creationId xmlns:a16="http://schemas.microsoft.com/office/drawing/2014/main" id="{B6B8C696-D2EF-417E-846C-D1A9DE4F49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86" name="Shape 3">
          <a:extLst>
            <a:ext uri="{FF2B5EF4-FFF2-40B4-BE49-F238E27FC236}">
              <a16:creationId xmlns:a16="http://schemas.microsoft.com/office/drawing/2014/main" id="{3922567B-BAF8-40AC-BDA1-5AF76080D3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87" name="Shape 3">
          <a:extLst>
            <a:ext uri="{FF2B5EF4-FFF2-40B4-BE49-F238E27FC236}">
              <a16:creationId xmlns:a16="http://schemas.microsoft.com/office/drawing/2014/main" id="{36A4E842-F618-49E7-ADA7-D9BA8A38AD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88" name="Shape 3">
          <a:extLst>
            <a:ext uri="{FF2B5EF4-FFF2-40B4-BE49-F238E27FC236}">
              <a16:creationId xmlns:a16="http://schemas.microsoft.com/office/drawing/2014/main" id="{5574E038-3BE7-4801-A2F9-74F657AC79B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89" name="Shape 3">
          <a:extLst>
            <a:ext uri="{FF2B5EF4-FFF2-40B4-BE49-F238E27FC236}">
              <a16:creationId xmlns:a16="http://schemas.microsoft.com/office/drawing/2014/main" id="{54997587-C6EC-4FC7-8070-A9246CFD91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90" name="Shape 3">
          <a:extLst>
            <a:ext uri="{FF2B5EF4-FFF2-40B4-BE49-F238E27FC236}">
              <a16:creationId xmlns:a16="http://schemas.microsoft.com/office/drawing/2014/main" id="{63E64DC8-352F-4FD5-88B5-108BEB33A2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91" name="Shape 3">
          <a:extLst>
            <a:ext uri="{FF2B5EF4-FFF2-40B4-BE49-F238E27FC236}">
              <a16:creationId xmlns:a16="http://schemas.microsoft.com/office/drawing/2014/main" id="{64084F26-64F0-4B49-BA38-DD0799DFF4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92" name="Shape 3">
          <a:extLst>
            <a:ext uri="{FF2B5EF4-FFF2-40B4-BE49-F238E27FC236}">
              <a16:creationId xmlns:a16="http://schemas.microsoft.com/office/drawing/2014/main" id="{026BACDC-C06A-4B5F-8F70-089AEED65E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93" name="Shape 3">
          <a:extLst>
            <a:ext uri="{FF2B5EF4-FFF2-40B4-BE49-F238E27FC236}">
              <a16:creationId xmlns:a16="http://schemas.microsoft.com/office/drawing/2014/main" id="{B87168B9-61A8-4E11-8769-81903A4DA3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94" name="Shape 3">
          <a:extLst>
            <a:ext uri="{FF2B5EF4-FFF2-40B4-BE49-F238E27FC236}">
              <a16:creationId xmlns:a16="http://schemas.microsoft.com/office/drawing/2014/main" id="{4C9E1406-4E7E-4A87-8C04-AC286944BC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95" name="Shape 3">
          <a:extLst>
            <a:ext uri="{FF2B5EF4-FFF2-40B4-BE49-F238E27FC236}">
              <a16:creationId xmlns:a16="http://schemas.microsoft.com/office/drawing/2014/main" id="{9A133DAE-FED3-4AE4-9F0A-AC8B4BE841D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96" name="Shape 3">
          <a:extLst>
            <a:ext uri="{FF2B5EF4-FFF2-40B4-BE49-F238E27FC236}">
              <a16:creationId xmlns:a16="http://schemas.microsoft.com/office/drawing/2014/main" id="{AAE6BAD8-EEAF-492B-9F29-0BFED140140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97" name="Shape 3">
          <a:extLst>
            <a:ext uri="{FF2B5EF4-FFF2-40B4-BE49-F238E27FC236}">
              <a16:creationId xmlns:a16="http://schemas.microsoft.com/office/drawing/2014/main" id="{3094F656-FC5F-4DBB-AE95-A88A505E890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98" name="Shape 3">
          <a:extLst>
            <a:ext uri="{FF2B5EF4-FFF2-40B4-BE49-F238E27FC236}">
              <a16:creationId xmlns:a16="http://schemas.microsoft.com/office/drawing/2014/main" id="{73E995B8-1997-429B-88FA-4F628581BE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499" name="Shape 3">
          <a:extLst>
            <a:ext uri="{FF2B5EF4-FFF2-40B4-BE49-F238E27FC236}">
              <a16:creationId xmlns:a16="http://schemas.microsoft.com/office/drawing/2014/main" id="{6C33FC6D-D262-454C-BBD5-C4E7205D46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500" name="Shape 3">
          <a:extLst>
            <a:ext uri="{FF2B5EF4-FFF2-40B4-BE49-F238E27FC236}">
              <a16:creationId xmlns:a16="http://schemas.microsoft.com/office/drawing/2014/main" id="{8E11D238-0DB4-4385-9095-703942C41D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501" name="Shape 3">
          <a:extLst>
            <a:ext uri="{FF2B5EF4-FFF2-40B4-BE49-F238E27FC236}">
              <a16:creationId xmlns:a16="http://schemas.microsoft.com/office/drawing/2014/main" id="{EA0D3B1F-6900-456A-9747-D924946A5A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502" name="Shape 3">
          <a:extLst>
            <a:ext uri="{FF2B5EF4-FFF2-40B4-BE49-F238E27FC236}">
              <a16:creationId xmlns:a16="http://schemas.microsoft.com/office/drawing/2014/main" id="{2239C86A-B559-4BBB-B19F-754E334E3F3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503" name="Shape 3">
          <a:extLst>
            <a:ext uri="{FF2B5EF4-FFF2-40B4-BE49-F238E27FC236}">
              <a16:creationId xmlns:a16="http://schemas.microsoft.com/office/drawing/2014/main" id="{593CC528-942A-4738-A650-48B9376864A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504" name="Shape 3">
          <a:extLst>
            <a:ext uri="{FF2B5EF4-FFF2-40B4-BE49-F238E27FC236}">
              <a16:creationId xmlns:a16="http://schemas.microsoft.com/office/drawing/2014/main" id="{317DC94D-8C9F-436A-9413-BDB13448E30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505" name="Shape 3">
          <a:extLst>
            <a:ext uri="{FF2B5EF4-FFF2-40B4-BE49-F238E27FC236}">
              <a16:creationId xmlns:a16="http://schemas.microsoft.com/office/drawing/2014/main" id="{429CA72B-2B08-4408-8162-0DA87DFB26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506" name="Shape 3">
          <a:extLst>
            <a:ext uri="{FF2B5EF4-FFF2-40B4-BE49-F238E27FC236}">
              <a16:creationId xmlns:a16="http://schemas.microsoft.com/office/drawing/2014/main" id="{D82FC22E-0D12-4EAE-AAE3-908C9BD5B4D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507" name="Shape 3">
          <a:extLst>
            <a:ext uri="{FF2B5EF4-FFF2-40B4-BE49-F238E27FC236}">
              <a16:creationId xmlns:a16="http://schemas.microsoft.com/office/drawing/2014/main" id="{1AFD57BE-381C-42CB-91BF-7F8C75547CD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508" name="Shape 3">
          <a:extLst>
            <a:ext uri="{FF2B5EF4-FFF2-40B4-BE49-F238E27FC236}">
              <a16:creationId xmlns:a16="http://schemas.microsoft.com/office/drawing/2014/main" id="{9DB13093-F1D1-450F-B553-800A70D103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109</xdr:row>
      <xdr:rowOff>0</xdr:rowOff>
    </xdr:from>
    <xdr:ext cx="47625" cy="285750"/>
    <xdr:sp macro="" textlink="">
      <xdr:nvSpPr>
        <xdr:cNvPr id="7509" name="Shape 3">
          <a:extLst>
            <a:ext uri="{FF2B5EF4-FFF2-40B4-BE49-F238E27FC236}">
              <a16:creationId xmlns:a16="http://schemas.microsoft.com/office/drawing/2014/main" id="{79830094-07EE-4CF2-8D7B-71FF89ACEC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109</xdr:row>
      <xdr:rowOff>0</xdr:rowOff>
    </xdr:from>
    <xdr:ext cx="47625" cy="285750"/>
    <xdr:sp macro="" textlink="">
      <xdr:nvSpPr>
        <xdr:cNvPr id="7510" name="Shape 3">
          <a:extLst>
            <a:ext uri="{FF2B5EF4-FFF2-40B4-BE49-F238E27FC236}">
              <a16:creationId xmlns:a16="http://schemas.microsoft.com/office/drawing/2014/main" id="{D4B3A2BC-B2D2-465E-8337-C8FF14DF251E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109</xdr:row>
      <xdr:rowOff>0</xdr:rowOff>
    </xdr:from>
    <xdr:ext cx="47625" cy="285750"/>
    <xdr:sp macro="" textlink="">
      <xdr:nvSpPr>
        <xdr:cNvPr id="7511" name="Shape 3">
          <a:extLst>
            <a:ext uri="{FF2B5EF4-FFF2-40B4-BE49-F238E27FC236}">
              <a16:creationId xmlns:a16="http://schemas.microsoft.com/office/drawing/2014/main" id="{250355A0-25D0-4BF4-9E56-11900F0F2AFF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12" name="Shape 3">
          <a:extLst>
            <a:ext uri="{FF2B5EF4-FFF2-40B4-BE49-F238E27FC236}">
              <a16:creationId xmlns:a16="http://schemas.microsoft.com/office/drawing/2014/main" id="{066B5EB5-E0B1-436D-BD28-3365C391E58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13" name="Shape 3">
          <a:extLst>
            <a:ext uri="{FF2B5EF4-FFF2-40B4-BE49-F238E27FC236}">
              <a16:creationId xmlns:a16="http://schemas.microsoft.com/office/drawing/2014/main" id="{FDD2F78D-F237-46E3-8715-9B4D8CCB364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14" name="Shape 3">
          <a:extLst>
            <a:ext uri="{FF2B5EF4-FFF2-40B4-BE49-F238E27FC236}">
              <a16:creationId xmlns:a16="http://schemas.microsoft.com/office/drawing/2014/main" id="{BA2755AB-57F7-4EF3-AE08-0F4D3E0AFE8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15" name="Shape 3">
          <a:extLst>
            <a:ext uri="{FF2B5EF4-FFF2-40B4-BE49-F238E27FC236}">
              <a16:creationId xmlns:a16="http://schemas.microsoft.com/office/drawing/2014/main" id="{9FD92C06-44C3-4FDC-9631-24E46E263D4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16" name="Shape 3">
          <a:extLst>
            <a:ext uri="{FF2B5EF4-FFF2-40B4-BE49-F238E27FC236}">
              <a16:creationId xmlns:a16="http://schemas.microsoft.com/office/drawing/2014/main" id="{1A579429-2AD6-4F82-923E-EEED020E414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17" name="Shape 3">
          <a:extLst>
            <a:ext uri="{FF2B5EF4-FFF2-40B4-BE49-F238E27FC236}">
              <a16:creationId xmlns:a16="http://schemas.microsoft.com/office/drawing/2014/main" id="{C6172725-CE84-498D-B525-B6CF7E0314C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18" name="Shape 3">
          <a:extLst>
            <a:ext uri="{FF2B5EF4-FFF2-40B4-BE49-F238E27FC236}">
              <a16:creationId xmlns:a16="http://schemas.microsoft.com/office/drawing/2014/main" id="{3AD2E8D0-1FBF-43DF-B81A-6EF8EC7524C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19" name="Shape 3">
          <a:extLst>
            <a:ext uri="{FF2B5EF4-FFF2-40B4-BE49-F238E27FC236}">
              <a16:creationId xmlns:a16="http://schemas.microsoft.com/office/drawing/2014/main" id="{3382FC35-9648-43C9-9263-AD5F363FB30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20" name="Shape 3">
          <a:extLst>
            <a:ext uri="{FF2B5EF4-FFF2-40B4-BE49-F238E27FC236}">
              <a16:creationId xmlns:a16="http://schemas.microsoft.com/office/drawing/2014/main" id="{004366CA-1429-4B60-A1AD-3EC242C22B3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21" name="Shape 3">
          <a:extLst>
            <a:ext uri="{FF2B5EF4-FFF2-40B4-BE49-F238E27FC236}">
              <a16:creationId xmlns:a16="http://schemas.microsoft.com/office/drawing/2014/main" id="{F59C8412-83CC-4649-B20A-08D38619DC2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22" name="Shape 3">
          <a:extLst>
            <a:ext uri="{FF2B5EF4-FFF2-40B4-BE49-F238E27FC236}">
              <a16:creationId xmlns:a16="http://schemas.microsoft.com/office/drawing/2014/main" id="{FD4430C7-5CB8-4089-B343-15DC50EE9ED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23" name="Shape 3">
          <a:extLst>
            <a:ext uri="{FF2B5EF4-FFF2-40B4-BE49-F238E27FC236}">
              <a16:creationId xmlns:a16="http://schemas.microsoft.com/office/drawing/2014/main" id="{39A27C52-C515-4AE7-BDE6-0B3589DDCD3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24" name="Shape 3">
          <a:extLst>
            <a:ext uri="{FF2B5EF4-FFF2-40B4-BE49-F238E27FC236}">
              <a16:creationId xmlns:a16="http://schemas.microsoft.com/office/drawing/2014/main" id="{B590BADF-F7B7-4F2E-9175-B69436CD687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25" name="Shape 3">
          <a:extLst>
            <a:ext uri="{FF2B5EF4-FFF2-40B4-BE49-F238E27FC236}">
              <a16:creationId xmlns:a16="http://schemas.microsoft.com/office/drawing/2014/main" id="{067CC86F-0AFC-4EC4-A9D0-C6CE318BF64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26" name="Shape 3">
          <a:extLst>
            <a:ext uri="{FF2B5EF4-FFF2-40B4-BE49-F238E27FC236}">
              <a16:creationId xmlns:a16="http://schemas.microsoft.com/office/drawing/2014/main" id="{19D63B42-5AD9-4085-981E-236D6CB2B3B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27" name="Shape 3">
          <a:extLst>
            <a:ext uri="{FF2B5EF4-FFF2-40B4-BE49-F238E27FC236}">
              <a16:creationId xmlns:a16="http://schemas.microsoft.com/office/drawing/2014/main" id="{993DEC0C-8B56-4937-999D-D3527BCC9DF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28" name="Shape 3">
          <a:extLst>
            <a:ext uri="{FF2B5EF4-FFF2-40B4-BE49-F238E27FC236}">
              <a16:creationId xmlns:a16="http://schemas.microsoft.com/office/drawing/2014/main" id="{A15859DE-0730-434C-A1D4-37B986C211D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29" name="Shape 3">
          <a:extLst>
            <a:ext uri="{FF2B5EF4-FFF2-40B4-BE49-F238E27FC236}">
              <a16:creationId xmlns:a16="http://schemas.microsoft.com/office/drawing/2014/main" id="{A403FF89-A3AC-46FA-9E6B-DCF4A8FBA0B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30" name="Shape 3">
          <a:extLst>
            <a:ext uri="{FF2B5EF4-FFF2-40B4-BE49-F238E27FC236}">
              <a16:creationId xmlns:a16="http://schemas.microsoft.com/office/drawing/2014/main" id="{2342A0B4-DC77-4BD1-9DFC-84AE1CC9303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31" name="Shape 3">
          <a:extLst>
            <a:ext uri="{FF2B5EF4-FFF2-40B4-BE49-F238E27FC236}">
              <a16:creationId xmlns:a16="http://schemas.microsoft.com/office/drawing/2014/main" id="{D575CF8D-85B6-4F08-9E32-2CAABC0C48B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32" name="Shape 3">
          <a:extLst>
            <a:ext uri="{FF2B5EF4-FFF2-40B4-BE49-F238E27FC236}">
              <a16:creationId xmlns:a16="http://schemas.microsoft.com/office/drawing/2014/main" id="{6DA79A96-3979-4126-AC69-A36B74B2DEB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33" name="Shape 3">
          <a:extLst>
            <a:ext uri="{FF2B5EF4-FFF2-40B4-BE49-F238E27FC236}">
              <a16:creationId xmlns:a16="http://schemas.microsoft.com/office/drawing/2014/main" id="{4643138B-4F06-464E-A2F8-E157655EFBE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34" name="Shape 3">
          <a:extLst>
            <a:ext uri="{FF2B5EF4-FFF2-40B4-BE49-F238E27FC236}">
              <a16:creationId xmlns:a16="http://schemas.microsoft.com/office/drawing/2014/main" id="{82C4B382-487E-4180-ACCC-23128C79C72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35" name="Shape 3">
          <a:extLst>
            <a:ext uri="{FF2B5EF4-FFF2-40B4-BE49-F238E27FC236}">
              <a16:creationId xmlns:a16="http://schemas.microsoft.com/office/drawing/2014/main" id="{E98C6874-796B-42F4-93AE-CE96615BA6C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36" name="Shape 3">
          <a:extLst>
            <a:ext uri="{FF2B5EF4-FFF2-40B4-BE49-F238E27FC236}">
              <a16:creationId xmlns:a16="http://schemas.microsoft.com/office/drawing/2014/main" id="{CBFF4734-C873-4D34-B565-6C7DA0E73AF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37" name="Shape 3">
          <a:extLst>
            <a:ext uri="{FF2B5EF4-FFF2-40B4-BE49-F238E27FC236}">
              <a16:creationId xmlns:a16="http://schemas.microsoft.com/office/drawing/2014/main" id="{4C12C446-0748-47FC-B5A0-EF30F9A01D6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38" name="Shape 3">
          <a:extLst>
            <a:ext uri="{FF2B5EF4-FFF2-40B4-BE49-F238E27FC236}">
              <a16:creationId xmlns:a16="http://schemas.microsoft.com/office/drawing/2014/main" id="{ADECFF26-6506-4094-AFA0-B2DF00975E2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39" name="Shape 3">
          <a:extLst>
            <a:ext uri="{FF2B5EF4-FFF2-40B4-BE49-F238E27FC236}">
              <a16:creationId xmlns:a16="http://schemas.microsoft.com/office/drawing/2014/main" id="{C13C52AB-3761-4DF7-ADD8-9AEFC337BD1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40" name="Shape 3">
          <a:extLst>
            <a:ext uri="{FF2B5EF4-FFF2-40B4-BE49-F238E27FC236}">
              <a16:creationId xmlns:a16="http://schemas.microsoft.com/office/drawing/2014/main" id="{743878C2-5CAD-49F0-8D31-8BE9E62EFB2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41" name="Shape 3">
          <a:extLst>
            <a:ext uri="{FF2B5EF4-FFF2-40B4-BE49-F238E27FC236}">
              <a16:creationId xmlns:a16="http://schemas.microsoft.com/office/drawing/2014/main" id="{103E0AEE-E6EC-4AEC-A3F9-51B3E91C516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42" name="Shape 3">
          <a:extLst>
            <a:ext uri="{FF2B5EF4-FFF2-40B4-BE49-F238E27FC236}">
              <a16:creationId xmlns:a16="http://schemas.microsoft.com/office/drawing/2014/main" id="{5326EF2E-613A-4D51-9B37-98A2A230E3C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43" name="Shape 3">
          <a:extLst>
            <a:ext uri="{FF2B5EF4-FFF2-40B4-BE49-F238E27FC236}">
              <a16:creationId xmlns:a16="http://schemas.microsoft.com/office/drawing/2014/main" id="{84474887-AE03-487C-9ED3-106C54F47DF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44" name="Shape 3">
          <a:extLst>
            <a:ext uri="{FF2B5EF4-FFF2-40B4-BE49-F238E27FC236}">
              <a16:creationId xmlns:a16="http://schemas.microsoft.com/office/drawing/2014/main" id="{76562CF4-01CF-4DDD-8417-191032A4A07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45" name="Shape 3">
          <a:extLst>
            <a:ext uri="{FF2B5EF4-FFF2-40B4-BE49-F238E27FC236}">
              <a16:creationId xmlns:a16="http://schemas.microsoft.com/office/drawing/2014/main" id="{DFF4C215-E43A-45ED-899B-C4AEA50396F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46" name="Shape 3">
          <a:extLst>
            <a:ext uri="{FF2B5EF4-FFF2-40B4-BE49-F238E27FC236}">
              <a16:creationId xmlns:a16="http://schemas.microsoft.com/office/drawing/2014/main" id="{1511567E-865A-4B64-86A8-75F344036BF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47" name="Shape 3">
          <a:extLst>
            <a:ext uri="{FF2B5EF4-FFF2-40B4-BE49-F238E27FC236}">
              <a16:creationId xmlns:a16="http://schemas.microsoft.com/office/drawing/2014/main" id="{06625595-CE59-479D-A626-A67FAEF3193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48" name="Shape 3">
          <a:extLst>
            <a:ext uri="{FF2B5EF4-FFF2-40B4-BE49-F238E27FC236}">
              <a16:creationId xmlns:a16="http://schemas.microsoft.com/office/drawing/2014/main" id="{0CD7BE77-5471-4700-90D5-0FA4E651446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49" name="Shape 3">
          <a:extLst>
            <a:ext uri="{FF2B5EF4-FFF2-40B4-BE49-F238E27FC236}">
              <a16:creationId xmlns:a16="http://schemas.microsoft.com/office/drawing/2014/main" id="{4A55A34C-5C24-4F3A-841E-7FCDE64F3E0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50" name="Shape 3">
          <a:extLst>
            <a:ext uri="{FF2B5EF4-FFF2-40B4-BE49-F238E27FC236}">
              <a16:creationId xmlns:a16="http://schemas.microsoft.com/office/drawing/2014/main" id="{7423534F-274C-4061-9859-9E108996FFC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51" name="Shape 3">
          <a:extLst>
            <a:ext uri="{FF2B5EF4-FFF2-40B4-BE49-F238E27FC236}">
              <a16:creationId xmlns:a16="http://schemas.microsoft.com/office/drawing/2014/main" id="{CA604660-19FE-4702-953E-06D84EA8188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52" name="Shape 3">
          <a:extLst>
            <a:ext uri="{FF2B5EF4-FFF2-40B4-BE49-F238E27FC236}">
              <a16:creationId xmlns:a16="http://schemas.microsoft.com/office/drawing/2014/main" id="{C0816D9F-1E57-4075-AA15-2FFE97058CD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53" name="Shape 3">
          <a:extLst>
            <a:ext uri="{FF2B5EF4-FFF2-40B4-BE49-F238E27FC236}">
              <a16:creationId xmlns:a16="http://schemas.microsoft.com/office/drawing/2014/main" id="{31F58226-F776-4AA7-9A6C-D5066C730C4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54" name="Shape 3">
          <a:extLst>
            <a:ext uri="{FF2B5EF4-FFF2-40B4-BE49-F238E27FC236}">
              <a16:creationId xmlns:a16="http://schemas.microsoft.com/office/drawing/2014/main" id="{4253A068-AFD1-48E5-8335-E99FE41E340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55" name="Shape 3">
          <a:extLst>
            <a:ext uri="{FF2B5EF4-FFF2-40B4-BE49-F238E27FC236}">
              <a16:creationId xmlns:a16="http://schemas.microsoft.com/office/drawing/2014/main" id="{CF04EA42-CA0F-454F-80C2-53F590D8123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56" name="Shape 3">
          <a:extLst>
            <a:ext uri="{FF2B5EF4-FFF2-40B4-BE49-F238E27FC236}">
              <a16:creationId xmlns:a16="http://schemas.microsoft.com/office/drawing/2014/main" id="{1D3DB012-E3A7-4C6B-9202-D90A01CB72B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57" name="Shape 3">
          <a:extLst>
            <a:ext uri="{FF2B5EF4-FFF2-40B4-BE49-F238E27FC236}">
              <a16:creationId xmlns:a16="http://schemas.microsoft.com/office/drawing/2014/main" id="{DD14267E-1791-4A75-8BB5-E8D539E21A5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58" name="Shape 3">
          <a:extLst>
            <a:ext uri="{FF2B5EF4-FFF2-40B4-BE49-F238E27FC236}">
              <a16:creationId xmlns:a16="http://schemas.microsoft.com/office/drawing/2014/main" id="{8E9B1D94-3F5C-4324-8E36-FF7B7978FCD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59" name="Shape 3">
          <a:extLst>
            <a:ext uri="{FF2B5EF4-FFF2-40B4-BE49-F238E27FC236}">
              <a16:creationId xmlns:a16="http://schemas.microsoft.com/office/drawing/2014/main" id="{9991BAD2-C865-4769-B78A-B4A6D7D212D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60" name="Shape 3">
          <a:extLst>
            <a:ext uri="{FF2B5EF4-FFF2-40B4-BE49-F238E27FC236}">
              <a16:creationId xmlns:a16="http://schemas.microsoft.com/office/drawing/2014/main" id="{A4BB1636-9D2A-4999-9ABB-65278C4A0CD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61" name="Shape 3">
          <a:extLst>
            <a:ext uri="{FF2B5EF4-FFF2-40B4-BE49-F238E27FC236}">
              <a16:creationId xmlns:a16="http://schemas.microsoft.com/office/drawing/2014/main" id="{9AC859F4-1844-40ED-8DC9-60435A22AB4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62" name="Shape 3">
          <a:extLst>
            <a:ext uri="{FF2B5EF4-FFF2-40B4-BE49-F238E27FC236}">
              <a16:creationId xmlns:a16="http://schemas.microsoft.com/office/drawing/2014/main" id="{C989401A-1357-4117-B178-29873AB72B5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63" name="Shape 3">
          <a:extLst>
            <a:ext uri="{FF2B5EF4-FFF2-40B4-BE49-F238E27FC236}">
              <a16:creationId xmlns:a16="http://schemas.microsoft.com/office/drawing/2014/main" id="{0DDBD9A0-2CE6-47EB-AC1D-DD6DA396EF3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64" name="Shape 3">
          <a:extLst>
            <a:ext uri="{FF2B5EF4-FFF2-40B4-BE49-F238E27FC236}">
              <a16:creationId xmlns:a16="http://schemas.microsoft.com/office/drawing/2014/main" id="{E2E37DBB-742C-40DC-BE02-47CEE4D1540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65" name="Shape 3">
          <a:extLst>
            <a:ext uri="{FF2B5EF4-FFF2-40B4-BE49-F238E27FC236}">
              <a16:creationId xmlns:a16="http://schemas.microsoft.com/office/drawing/2014/main" id="{59D410DB-474A-4AF4-B3B6-335DE2081CD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66" name="Shape 3">
          <a:extLst>
            <a:ext uri="{FF2B5EF4-FFF2-40B4-BE49-F238E27FC236}">
              <a16:creationId xmlns:a16="http://schemas.microsoft.com/office/drawing/2014/main" id="{CF3C6129-99B8-4DED-828A-9922CE31288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67" name="Shape 3">
          <a:extLst>
            <a:ext uri="{FF2B5EF4-FFF2-40B4-BE49-F238E27FC236}">
              <a16:creationId xmlns:a16="http://schemas.microsoft.com/office/drawing/2014/main" id="{4F6FD478-310C-47C7-A5D7-2EE0E95B090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68" name="Shape 3">
          <a:extLst>
            <a:ext uri="{FF2B5EF4-FFF2-40B4-BE49-F238E27FC236}">
              <a16:creationId xmlns:a16="http://schemas.microsoft.com/office/drawing/2014/main" id="{22FF40E9-9B0A-4A10-A398-DF50EFF2129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69" name="Shape 3">
          <a:extLst>
            <a:ext uri="{FF2B5EF4-FFF2-40B4-BE49-F238E27FC236}">
              <a16:creationId xmlns:a16="http://schemas.microsoft.com/office/drawing/2014/main" id="{1F493723-5470-493B-9C82-72A774D9405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70" name="Shape 3">
          <a:extLst>
            <a:ext uri="{FF2B5EF4-FFF2-40B4-BE49-F238E27FC236}">
              <a16:creationId xmlns:a16="http://schemas.microsoft.com/office/drawing/2014/main" id="{245D5E27-16F8-41C7-BEEE-BBC385F5DE3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71" name="Shape 3">
          <a:extLst>
            <a:ext uri="{FF2B5EF4-FFF2-40B4-BE49-F238E27FC236}">
              <a16:creationId xmlns:a16="http://schemas.microsoft.com/office/drawing/2014/main" id="{C8D9F19B-3BD3-4D11-ADF6-8A21B53746C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72" name="Shape 3">
          <a:extLst>
            <a:ext uri="{FF2B5EF4-FFF2-40B4-BE49-F238E27FC236}">
              <a16:creationId xmlns:a16="http://schemas.microsoft.com/office/drawing/2014/main" id="{65EAE63A-265F-477F-8D09-EE7BAC47C8E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73" name="Shape 3">
          <a:extLst>
            <a:ext uri="{FF2B5EF4-FFF2-40B4-BE49-F238E27FC236}">
              <a16:creationId xmlns:a16="http://schemas.microsoft.com/office/drawing/2014/main" id="{BD653FBB-9953-418E-8B2E-7E72004701B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74" name="Shape 3">
          <a:extLst>
            <a:ext uri="{FF2B5EF4-FFF2-40B4-BE49-F238E27FC236}">
              <a16:creationId xmlns:a16="http://schemas.microsoft.com/office/drawing/2014/main" id="{6B0659DB-E2ED-4D20-A4B1-217DEF76E80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75" name="Shape 3">
          <a:extLst>
            <a:ext uri="{FF2B5EF4-FFF2-40B4-BE49-F238E27FC236}">
              <a16:creationId xmlns:a16="http://schemas.microsoft.com/office/drawing/2014/main" id="{61C7F744-8351-439D-810B-3BB2EA57D61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76" name="Shape 3">
          <a:extLst>
            <a:ext uri="{FF2B5EF4-FFF2-40B4-BE49-F238E27FC236}">
              <a16:creationId xmlns:a16="http://schemas.microsoft.com/office/drawing/2014/main" id="{8D44F394-79E8-4F45-A10D-4000B9A8AD5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77" name="Shape 3">
          <a:extLst>
            <a:ext uri="{FF2B5EF4-FFF2-40B4-BE49-F238E27FC236}">
              <a16:creationId xmlns:a16="http://schemas.microsoft.com/office/drawing/2014/main" id="{9FE58F82-429B-493C-85FD-06D332A3758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78" name="Shape 3">
          <a:extLst>
            <a:ext uri="{FF2B5EF4-FFF2-40B4-BE49-F238E27FC236}">
              <a16:creationId xmlns:a16="http://schemas.microsoft.com/office/drawing/2014/main" id="{F5B2E5BF-1704-40AE-8F63-CA196E5E102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79" name="Shape 3">
          <a:extLst>
            <a:ext uri="{FF2B5EF4-FFF2-40B4-BE49-F238E27FC236}">
              <a16:creationId xmlns:a16="http://schemas.microsoft.com/office/drawing/2014/main" id="{501C48DD-1408-40FA-BAA9-8618C3E05B7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80" name="Shape 3">
          <a:extLst>
            <a:ext uri="{FF2B5EF4-FFF2-40B4-BE49-F238E27FC236}">
              <a16:creationId xmlns:a16="http://schemas.microsoft.com/office/drawing/2014/main" id="{5B96C581-D2A0-422D-9243-59E0D99E6B5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81" name="Shape 3">
          <a:extLst>
            <a:ext uri="{FF2B5EF4-FFF2-40B4-BE49-F238E27FC236}">
              <a16:creationId xmlns:a16="http://schemas.microsoft.com/office/drawing/2014/main" id="{F5A99855-C343-4980-B99D-05E89AC1A79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82" name="Shape 3">
          <a:extLst>
            <a:ext uri="{FF2B5EF4-FFF2-40B4-BE49-F238E27FC236}">
              <a16:creationId xmlns:a16="http://schemas.microsoft.com/office/drawing/2014/main" id="{6A82A500-FF10-4415-AA54-5146CE6413A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83" name="Shape 3">
          <a:extLst>
            <a:ext uri="{FF2B5EF4-FFF2-40B4-BE49-F238E27FC236}">
              <a16:creationId xmlns:a16="http://schemas.microsoft.com/office/drawing/2014/main" id="{B0191C30-2858-414B-81E6-B5A549DBA98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84" name="Shape 3">
          <a:extLst>
            <a:ext uri="{FF2B5EF4-FFF2-40B4-BE49-F238E27FC236}">
              <a16:creationId xmlns:a16="http://schemas.microsoft.com/office/drawing/2014/main" id="{4053D343-D4E7-4644-8EEB-6EF6BC1A837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85" name="Shape 3">
          <a:extLst>
            <a:ext uri="{FF2B5EF4-FFF2-40B4-BE49-F238E27FC236}">
              <a16:creationId xmlns:a16="http://schemas.microsoft.com/office/drawing/2014/main" id="{51FBB60C-EFCE-47BB-BE75-5E6D8FC519D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86" name="Shape 3">
          <a:extLst>
            <a:ext uri="{FF2B5EF4-FFF2-40B4-BE49-F238E27FC236}">
              <a16:creationId xmlns:a16="http://schemas.microsoft.com/office/drawing/2014/main" id="{B5ED1EEC-401E-4022-8B64-D299150078D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87" name="Shape 3">
          <a:extLst>
            <a:ext uri="{FF2B5EF4-FFF2-40B4-BE49-F238E27FC236}">
              <a16:creationId xmlns:a16="http://schemas.microsoft.com/office/drawing/2014/main" id="{3A3D7CEF-789F-4A8F-9AB3-E73FBBCBA12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88" name="Shape 3">
          <a:extLst>
            <a:ext uri="{FF2B5EF4-FFF2-40B4-BE49-F238E27FC236}">
              <a16:creationId xmlns:a16="http://schemas.microsoft.com/office/drawing/2014/main" id="{0878EFA6-8C0A-4A78-9401-4062E2607BC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89" name="Shape 3">
          <a:extLst>
            <a:ext uri="{FF2B5EF4-FFF2-40B4-BE49-F238E27FC236}">
              <a16:creationId xmlns:a16="http://schemas.microsoft.com/office/drawing/2014/main" id="{D47CC46F-9D56-44AD-9B0B-C60FBCBAE38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90" name="Shape 3">
          <a:extLst>
            <a:ext uri="{FF2B5EF4-FFF2-40B4-BE49-F238E27FC236}">
              <a16:creationId xmlns:a16="http://schemas.microsoft.com/office/drawing/2014/main" id="{818AEC37-018E-4717-A77C-C78728F3A29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91" name="Shape 3">
          <a:extLst>
            <a:ext uri="{FF2B5EF4-FFF2-40B4-BE49-F238E27FC236}">
              <a16:creationId xmlns:a16="http://schemas.microsoft.com/office/drawing/2014/main" id="{543C289A-54DF-4FA1-809D-0F90486E75A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92" name="Shape 3">
          <a:extLst>
            <a:ext uri="{FF2B5EF4-FFF2-40B4-BE49-F238E27FC236}">
              <a16:creationId xmlns:a16="http://schemas.microsoft.com/office/drawing/2014/main" id="{C4913C0A-6166-495B-B32A-BCDA7B7A962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93" name="Shape 3">
          <a:extLst>
            <a:ext uri="{FF2B5EF4-FFF2-40B4-BE49-F238E27FC236}">
              <a16:creationId xmlns:a16="http://schemas.microsoft.com/office/drawing/2014/main" id="{779FD26D-1467-4929-83E6-E39363CDB5E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94" name="Shape 3">
          <a:extLst>
            <a:ext uri="{FF2B5EF4-FFF2-40B4-BE49-F238E27FC236}">
              <a16:creationId xmlns:a16="http://schemas.microsoft.com/office/drawing/2014/main" id="{9EF89C82-B377-432E-B3DB-A68B34C0696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95" name="Shape 3">
          <a:extLst>
            <a:ext uri="{FF2B5EF4-FFF2-40B4-BE49-F238E27FC236}">
              <a16:creationId xmlns:a16="http://schemas.microsoft.com/office/drawing/2014/main" id="{C3E5178D-F68C-4922-BD0C-31749E01C3F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96" name="Shape 3">
          <a:extLst>
            <a:ext uri="{FF2B5EF4-FFF2-40B4-BE49-F238E27FC236}">
              <a16:creationId xmlns:a16="http://schemas.microsoft.com/office/drawing/2014/main" id="{D4EF842A-208D-43D9-AA60-A247AFE26CB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110</xdr:row>
      <xdr:rowOff>0</xdr:rowOff>
    </xdr:from>
    <xdr:ext cx="47625" cy="285750"/>
    <xdr:sp macro="" textlink="">
      <xdr:nvSpPr>
        <xdr:cNvPr id="7597" name="Shape 3">
          <a:extLst>
            <a:ext uri="{FF2B5EF4-FFF2-40B4-BE49-F238E27FC236}">
              <a16:creationId xmlns:a16="http://schemas.microsoft.com/office/drawing/2014/main" id="{B248B3B9-7C13-40B1-B40F-3BE7C12D49E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110</xdr:row>
      <xdr:rowOff>0</xdr:rowOff>
    </xdr:from>
    <xdr:ext cx="47625" cy="285750"/>
    <xdr:sp macro="" textlink="">
      <xdr:nvSpPr>
        <xdr:cNvPr id="7598" name="Shape 3">
          <a:extLst>
            <a:ext uri="{FF2B5EF4-FFF2-40B4-BE49-F238E27FC236}">
              <a16:creationId xmlns:a16="http://schemas.microsoft.com/office/drawing/2014/main" id="{96FD6806-81A1-4A91-AC3C-90FCC25F82E8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110</xdr:row>
      <xdr:rowOff>0</xdr:rowOff>
    </xdr:from>
    <xdr:ext cx="47625" cy="285750"/>
    <xdr:sp macro="" textlink="">
      <xdr:nvSpPr>
        <xdr:cNvPr id="7599" name="Shape 3">
          <a:extLst>
            <a:ext uri="{FF2B5EF4-FFF2-40B4-BE49-F238E27FC236}">
              <a16:creationId xmlns:a16="http://schemas.microsoft.com/office/drawing/2014/main" id="{C37BDFB0-417A-4798-A0CD-52DEB50208D5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00" name="Shape 3">
          <a:extLst>
            <a:ext uri="{FF2B5EF4-FFF2-40B4-BE49-F238E27FC236}">
              <a16:creationId xmlns:a16="http://schemas.microsoft.com/office/drawing/2014/main" id="{CEE84B53-294F-4F68-B62A-0064232F8A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01" name="Shape 3">
          <a:extLst>
            <a:ext uri="{FF2B5EF4-FFF2-40B4-BE49-F238E27FC236}">
              <a16:creationId xmlns:a16="http://schemas.microsoft.com/office/drawing/2014/main" id="{24156E0A-B676-4B34-94F0-D84A219EB69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02" name="Shape 3">
          <a:extLst>
            <a:ext uri="{FF2B5EF4-FFF2-40B4-BE49-F238E27FC236}">
              <a16:creationId xmlns:a16="http://schemas.microsoft.com/office/drawing/2014/main" id="{E20FC636-F266-46B0-80EF-5D631EA540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03" name="Shape 3">
          <a:extLst>
            <a:ext uri="{FF2B5EF4-FFF2-40B4-BE49-F238E27FC236}">
              <a16:creationId xmlns:a16="http://schemas.microsoft.com/office/drawing/2014/main" id="{A5191479-F9EC-4E79-9B17-B4DC7E106B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04" name="Shape 3">
          <a:extLst>
            <a:ext uri="{FF2B5EF4-FFF2-40B4-BE49-F238E27FC236}">
              <a16:creationId xmlns:a16="http://schemas.microsoft.com/office/drawing/2014/main" id="{21E7E297-7A06-4154-8B2F-0537DA38F7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05" name="Shape 3">
          <a:extLst>
            <a:ext uri="{FF2B5EF4-FFF2-40B4-BE49-F238E27FC236}">
              <a16:creationId xmlns:a16="http://schemas.microsoft.com/office/drawing/2014/main" id="{F6EE7757-7958-4CB5-8192-78E89E47456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06" name="Shape 3">
          <a:extLst>
            <a:ext uri="{FF2B5EF4-FFF2-40B4-BE49-F238E27FC236}">
              <a16:creationId xmlns:a16="http://schemas.microsoft.com/office/drawing/2014/main" id="{AE20F6D8-F585-4F79-8C78-9865D02CDA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07" name="Shape 3">
          <a:extLst>
            <a:ext uri="{FF2B5EF4-FFF2-40B4-BE49-F238E27FC236}">
              <a16:creationId xmlns:a16="http://schemas.microsoft.com/office/drawing/2014/main" id="{3646F6AA-5BAC-470C-AF64-B4717CED52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08" name="Shape 3">
          <a:extLst>
            <a:ext uri="{FF2B5EF4-FFF2-40B4-BE49-F238E27FC236}">
              <a16:creationId xmlns:a16="http://schemas.microsoft.com/office/drawing/2014/main" id="{768E90E4-C74B-41E6-A35F-3CCEE4F027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09" name="Shape 3">
          <a:extLst>
            <a:ext uri="{FF2B5EF4-FFF2-40B4-BE49-F238E27FC236}">
              <a16:creationId xmlns:a16="http://schemas.microsoft.com/office/drawing/2014/main" id="{1D4B4E5C-C968-4171-A4B8-AB79C0FC80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10" name="Shape 3">
          <a:extLst>
            <a:ext uri="{FF2B5EF4-FFF2-40B4-BE49-F238E27FC236}">
              <a16:creationId xmlns:a16="http://schemas.microsoft.com/office/drawing/2014/main" id="{4AB9E9C1-CF8D-48E6-906F-37342F2A5DF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11" name="Shape 3">
          <a:extLst>
            <a:ext uri="{FF2B5EF4-FFF2-40B4-BE49-F238E27FC236}">
              <a16:creationId xmlns:a16="http://schemas.microsoft.com/office/drawing/2014/main" id="{93E13BE2-83AB-47A3-B116-E63F4D71B8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12" name="Shape 3">
          <a:extLst>
            <a:ext uri="{FF2B5EF4-FFF2-40B4-BE49-F238E27FC236}">
              <a16:creationId xmlns:a16="http://schemas.microsoft.com/office/drawing/2014/main" id="{27EF16D9-435A-427A-B525-6046322E72A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13" name="Shape 3">
          <a:extLst>
            <a:ext uri="{FF2B5EF4-FFF2-40B4-BE49-F238E27FC236}">
              <a16:creationId xmlns:a16="http://schemas.microsoft.com/office/drawing/2014/main" id="{46C67ACB-7EB4-46E7-976D-B84185C6A5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14" name="Shape 3">
          <a:extLst>
            <a:ext uri="{FF2B5EF4-FFF2-40B4-BE49-F238E27FC236}">
              <a16:creationId xmlns:a16="http://schemas.microsoft.com/office/drawing/2014/main" id="{8B5CCC92-951F-4388-9961-362FC03A1B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15" name="Shape 3">
          <a:extLst>
            <a:ext uri="{FF2B5EF4-FFF2-40B4-BE49-F238E27FC236}">
              <a16:creationId xmlns:a16="http://schemas.microsoft.com/office/drawing/2014/main" id="{9C5241DA-CD57-4EAB-A3EE-F93AECD35F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16" name="Shape 3">
          <a:extLst>
            <a:ext uri="{FF2B5EF4-FFF2-40B4-BE49-F238E27FC236}">
              <a16:creationId xmlns:a16="http://schemas.microsoft.com/office/drawing/2014/main" id="{14A76169-FB13-4852-B287-B9FD10FB60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17" name="Shape 3">
          <a:extLst>
            <a:ext uri="{FF2B5EF4-FFF2-40B4-BE49-F238E27FC236}">
              <a16:creationId xmlns:a16="http://schemas.microsoft.com/office/drawing/2014/main" id="{CF29F876-098A-4189-9308-D6855D9C17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18" name="Shape 3">
          <a:extLst>
            <a:ext uri="{FF2B5EF4-FFF2-40B4-BE49-F238E27FC236}">
              <a16:creationId xmlns:a16="http://schemas.microsoft.com/office/drawing/2014/main" id="{E267272C-66B9-4B15-BD16-D9F7F9A3B9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19" name="Shape 3">
          <a:extLst>
            <a:ext uri="{FF2B5EF4-FFF2-40B4-BE49-F238E27FC236}">
              <a16:creationId xmlns:a16="http://schemas.microsoft.com/office/drawing/2014/main" id="{1B9A78A0-B00E-4805-998B-09B3C6D85F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20" name="Shape 3">
          <a:extLst>
            <a:ext uri="{FF2B5EF4-FFF2-40B4-BE49-F238E27FC236}">
              <a16:creationId xmlns:a16="http://schemas.microsoft.com/office/drawing/2014/main" id="{BB50DBB0-27A7-410C-88F8-249B82AF35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21" name="Shape 3">
          <a:extLst>
            <a:ext uri="{FF2B5EF4-FFF2-40B4-BE49-F238E27FC236}">
              <a16:creationId xmlns:a16="http://schemas.microsoft.com/office/drawing/2014/main" id="{1BED1467-7C82-4DC4-9007-1F4047E7EC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22" name="Shape 3">
          <a:extLst>
            <a:ext uri="{FF2B5EF4-FFF2-40B4-BE49-F238E27FC236}">
              <a16:creationId xmlns:a16="http://schemas.microsoft.com/office/drawing/2014/main" id="{160E6626-4CA6-4028-B50D-C33D16CC5E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23" name="Shape 3">
          <a:extLst>
            <a:ext uri="{FF2B5EF4-FFF2-40B4-BE49-F238E27FC236}">
              <a16:creationId xmlns:a16="http://schemas.microsoft.com/office/drawing/2014/main" id="{AA959950-AD8B-4BED-BA33-5506F52D56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24" name="Shape 3">
          <a:extLst>
            <a:ext uri="{FF2B5EF4-FFF2-40B4-BE49-F238E27FC236}">
              <a16:creationId xmlns:a16="http://schemas.microsoft.com/office/drawing/2014/main" id="{34DD89EF-E847-43AE-B119-A33842A3DA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25" name="Shape 3">
          <a:extLst>
            <a:ext uri="{FF2B5EF4-FFF2-40B4-BE49-F238E27FC236}">
              <a16:creationId xmlns:a16="http://schemas.microsoft.com/office/drawing/2014/main" id="{8FDB49B3-F778-4F3C-820E-7C3D544434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26" name="Shape 3">
          <a:extLst>
            <a:ext uri="{FF2B5EF4-FFF2-40B4-BE49-F238E27FC236}">
              <a16:creationId xmlns:a16="http://schemas.microsoft.com/office/drawing/2014/main" id="{7CCEA151-C40D-43EF-AFB6-5A88780D262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27" name="Shape 3">
          <a:extLst>
            <a:ext uri="{FF2B5EF4-FFF2-40B4-BE49-F238E27FC236}">
              <a16:creationId xmlns:a16="http://schemas.microsoft.com/office/drawing/2014/main" id="{A479EC05-9278-4631-8BD6-C9EDF5521B6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28" name="Shape 3">
          <a:extLst>
            <a:ext uri="{FF2B5EF4-FFF2-40B4-BE49-F238E27FC236}">
              <a16:creationId xmlns:a16="http://schemas.microsoft.com/office/drawing/2014/main" id="{5A79F238-5692-403E-BDE1-E432D2AAE4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29" name="Shape 3">
          <a:extLst>
            <a:ext uri="{FF2B5EF4-FFF2-40B4-BE49-F238E27FC236}">
              <a16:creationId xmlns:a16="http://schemas.microsoft.com/office/drawing/2014/main" id="{431798C3-E633-4927-B8AA-164A093742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30" name="Shape 3">
          <a:extLst>
            <a:ext uri="{FF2B5EF4-FFF2-40B4-BE49-F238E27FC236}">
              <a16:creationId xmlns:a16="http://schemas.microsoft.com/office/drawing/2014/main" id="{C8DCDE6C-4D53-4C7D-9D46-DC9C71CB33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31" name="Shape 3">
          <a:extLst>
            <a:ext uri="{FF2B5EF4-FFF2-40B4-BE49-F238E27FC236}">
              <a16:creationId xmlns:a16="http://schemas.microsoft.com/office/drawing/2014/main" id="{C6224BE7-493D-4383-86F0-655B14E2738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32" name="Shape 3">
          <a:extLst>
            <a:ext uri="{FF2B5EF4-FFF2-40B4-BE49-F238E27FC236}">
              <a16:creationId xmlns:a16="http://schemas.microsoft.com/office/drawing/2014/main" id="{3A29CD23-931F-4A0E-AE48-D9C0C7F5DA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33" name="Shape 3">
          <a:extLst>
            <a:ext uri="{FF2B5EF4-FFF2-40B4-BE49-F238E27FC236}">
              <a16:creationId xmlns:a16="http://schemas.microsoft.com/office/drawing/2014/main" id="{F4A24D5A-9445-41B4-8853-193C9CE4DF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34" name="Shape 3">
          <a:extLst>
            <a:ext uri="{FF2B5EF4-FFF2-40B4-BE49-F238E27FC236}">
              <a16:creationId xmlns:a16="http://schemas.microsoft.com/office/drawing/2014/main" id="{E05E06DD-0AAB-4555-8634-5F23864B9D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35" name="Shape 3">
          <a:extLst>
            <a:ext uri="{FF2B5EF4-FFF2-40B4-BE49-F238E27FC236}">
              <a16:creationId xmlns:a16="http://schemas.microsoft.com/office/drawing/2014/main" id="{B28CB829-AF70-4162-87E6-C027C15275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36" name="Shape 3">
          <a:extLst>
            <a:ext uri="{FF2B5EF4-FFF2-40B4-BE49-F238E27FC236}">
              <a16:creationId xmlns:a16="http://schemas.microsoft.com/office/drawing/2014/main" id="{331BA0A6-2389-4ED2-94C6-F60F628A6E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37" name="Shape 3">
          <a:extLst>
            <a:ext uri="{FF2B5EF4-FFF2-40B4-BE49-F238E27FC236}">
              <a16:creationId xmlns:a16="http://schemas.microsoft.com/office/drawing/2014/main" id="{EAAB6B35-506D-4F59-B24A-5F3796B5DF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38" name="Shape 3">
          <a:extLst>
            <a:ext uri="{FF2B5EF4-FFF2-40B4-BE49-F238E27FC236}">
              <a16:creationId xmlns:a16="http://schemas.microsoft.com/office/drawing/2014/main" id="{57F41F4E-B082-4D21-8551-E36133F9EF5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39" name="Shape 3">
          <a:extLst>
            <a:ext uri="{FF2B5EF4-FFF2-40B4-BE49-F238E27FC236}">
              <a16:creationId xmlns:a16="http://schemas.microsoft.com/office/drawing/2014/main" id="{36A39038-85E7-4FB8-85C4-2B992BC5FA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40" name="Shape 3">
          <a:extLst>
            <a:ext uri="{FF2B5EF4-FFF2-40B4-BE49-F238E27FC236}">
              <a16:creationId xmlns:a16="http://schemas.microsoft.com/office/drawing/2014/main" id="{F2EB7CBB-D165-4F53-9A22-74B20F8703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41" name="Shape 3">
          <a:extLst>
            <a:ext uri="{FF2B5EF4-FFF2-40B4-BE49-F238E27FC236}">
              <a16:creationId xmlns:a16="http://schemas.microsoft.com/office/drawing/2014/main" id="{7E7D9715-7AB5-490C-86E8-21B1AAA447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42" name="Shape 3">
          <a:extLst>
            <a:ext uri="{FF2B5EF4-FFF2-40B4-BE49-F238E27FC236}">
              <a16:creationId xmlns:a16="http://schemas.microsoft.com/office/drawing/2014/main" id="{CB304FDE-8594-4DF2-9F26-97BF993EBD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43" name="Shape 3">
          <a:extLst>
            <a:ext uri="{FF2B5EF4-FFF2-40B4-BE49-F238E27FC236}">
              <a16:creationId xmlns:a16="http://schemas.microsoft.com/office/drawing/2014/main" id="{BA5DB966-23B4-4CA4-9F9A-88B2068A1F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44" name="Shape 3">
          <a:extLst>
            <a:ext uri="{FF2B5EF4-FFF2-40B4-BE49-F238E27FC236}">
              <a16:creationId xmlns:a16="http://schemas.microsoft.com/office/drawing/2014/main" id="{706D5E06-9ACF-4FEE-B475-E3ED8202F71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45" name="Shape 3">
          <a:extLst>
            <a:ext uri="{FF2B5EF4-FFF2-40B4-BE49-F238E27FC236}">
              <a16:creationId xmlns:a16="http://schemas.microsoft.com/office/drawing/2014/main" id="{C41977BD-785E-448A-A0FB-83AF25F399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46" name="Shape 3">
          <a:extLst>
            <a:ext uri="{FF2B5EF4-FFF2-40B4-BE49-F238E27FC236}">
              <a16:creationId xmlns:a16="http://schemas.microsoft.com/office/drawing/2014/main" id="{7A38F05F-3108-4639-B52E-36F106E72E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47" name="Shape 3">
          <a:extLst>
            <a:ext uri="{FF2B5EF4-FFF2-40B4-BE49-F238E27FC236}">
              <a16:creationId xmlns:a16="http://schemas.microsoft.com/office/drawing/2014/main" id="{F4A95FE3-6616-47F2-8FA0-AC2C43F40F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48" name="Shape 3">
          <a:extLst>
            <a:ext uri="{FF2B5EF4-FFF2-40B4-BE49-F238E27FC236}">
              <a16:creationId xmlns:a16="http://schemas.microsoft.com/office/drawing/2014/main" id="{41A82876-B57A-4833-82ED-08E86BD2B36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49" name="Shape 3">
          <a:extLst>
            <a:ext uri="{FF2B5EF4-FFF2-40B4-BE49-F238E27FC236}">
              <a16:creationId xmlns:a16="http://schemas.microsoft.com/office/drawing/2014/main" id="{C11ED076-FCA5-4E0C-9CC1-A556A567A9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50" name="Shape 3">
          <a:extLst>
            <a:ext uri="{FF2B5EF4-FFF2-40B4-BE49-F238E27FC236}">
              <a16:creationId xmlns:a16="http://schemas.microsoft.com/office/drawing/2014/main" id="{354E2DAD-38B1-41F8-A0C9-DD15A92A14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51" name="Shape 3">
          <a:extLst>
            <a:ext uri="{FF2B5EF4-FFF2-40B4-BE49-F238E27FC236}">
              <a16:creationId xmlns:a16="http://schemas.microsoft.com/office/drawing/2014/main" id="{B3D9A28D-52B4-4EAC-87DD-1F1EAEA740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52" name="Shape 3">
          <a:extLst>
            <a:ext uri="{FF2B5EF4-FFF2-40B4-BE49-F238E27FC236}">
              <a16:creationId xmlns:a16="http://schemas.microsoft.com/office/drawing/2014/main" id="{F7EE8408-3117-451E-894E-060055DB58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53" name="Shape 3">
          <a:extLst>
            <a:ext uri="{FF2B5EF4-FFF2-40B4-BE49-F238E27FC236}">
              <a16:creationId xmlns:a16="http://schemas.microsoft.com/office/drawing/2014/main" id="{7AF24E30-C59A-4D6C-AABA-3EAF9C16FD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54" name="Shape 3">
          <a:extLst>
            <a:ext uri="{FF2B5EF4-FFF2-40B4-BE49-F238E27FC236}">
              <a16:creationId xmlns:a16="http://schemas.microsoft.com/office/drawing/2014/main" id="{6F1CE991-87C3-4334-882A-C2182EF7B6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55" name="Shape 3">
          <a:extLst>
            <a:ext uri="{FF2B5EF4-FFF2-40B4-BE49-F238E27FC236}">
              <a16:creationId xmlns:a16="http://schemas.microsoft.com/office/drawing/2014/main" id="{AD2DF2F7-02DB-4D50-908A-77495F2F2A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56" name="Shape 3">
          <a:extLst>
            <a:ext uri="{FF2B5EF4-FFF2-40B4-BE49-F238E27FC236}">
              <a16:creationId xmlns:a16="http://schemas.microsoft.com/office/drawing/2014/main" id="{9036F707-6DC4-468C-A844-660A70BCBE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57" name="Shape 3">
          <a:extLst>
            <a:ext uri="{FF2B5EF4-FFF2-40B4-BE49-F238E27FC236}">
              <a16:creationId xmlns:a16="http://schemas.microsoft.com/office/drawing/2014/main" id="{ED6BDAA2-1C91-4271-8C12-041B6BDFAA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58" name="Shape 3">
          <a:extLst>
            <a:ext uri="{FF2B5EF4-FFF2-40B4-BE49-F238E27FC236}">
              <a16:creationId xmlns:a16="http://schemas.microsoft.com/office/drawing/2014/main" id="{672F0C59-8E12-4E19-8115-792E15C08B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59" name="Shape 3">
          <a:extLst>
            <a:ext uri="{FF2B5EF4-FFF2-40B4-BE49-F238E27FC236}">
              <a16:creationId xmlns:a16="http://schemas.microsoft.com/office/drawing/2014/main" id="{FF4DE363-5881-46C1-9673-FC44636C93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60" name="Shape 3">
          <a:extLst>
            <a:ext uri="{FF2B5EF4-FFF2-40B4-BE49-F238E27FC236}">
              <a16:creationId xmlns:a16="http://schemas.microsoft.com/office/drawing/2014/main" id="{25D33A77-AD50-452B-B817-14B075FD88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61" name="Shape 3">
          <a:extLst>
            <a:ext uri="{FF2B5EF4-FFF2-40B4-BE49-F238E27FC236}">
              <a16:creationId xmlns:a16="http://schemas.microsoft.com/office/drawing/2014/main" id="{573A2B2A-AD1F-4E7A-84A5-825B3917A1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62" name="Shape 3">
          <a:extLst>
            <a:ext uri="{FF2B5EF4-FFF2-40B4-BE49-F238E27FC236}">
              <a16:creationId xmlns:a16="http://schemas.microsoft.com/office/drawing/2014/main" id="{4DB50900-8CE3-440C-9768-60774255C8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63" name="Shape 3">
          <a:extLst>
            <a:ext uri="{FF2B5EF4-FFF2-40B4-BE49-F238E27FC236}">
              <a16:creationId xmlns:a16="http://schemas.microsoft.com/office/drawing/2014/main" id="{2D0CD3A7-B540-43C4-9038-531E4AC937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64" name="Shape 3">
          <a:extLst>
            <a:ext uri="{FF2B5EF4-FFF2-40B4-BE49-F238E27FC236}">
              <a16:creationId xmlns:a16="http://schemas.microsoft.com/office/drawing/2014/main" id="{C082BFB5-2C30-4DC1-8E21-48A7E78D0D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65" name="Shape 3">
          <a:extLst>
            <a:ext uri="{FF2B5EF4-FFF2-40B4-BE49-F238E27FC236}">
              <a16:creationId xmlns:a16="http://schemas.microsoft.com/office/drawing/2014/main" id="{08A45FC2-7BFB-48A0-A352-28A6C29D675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66" name="Shape 3">
          <a:extLst>
            <a:ext uri="{FF2B5EF4-FFF2-40B4-BE49-F238E27FC236}">
              <a16:creationId xmlns:a16="http://schemas.microsoft.com/office/drawing/2014/main" id="{AD54A443-D17C-4AE5-8F43-BA7B5FCA34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67" name="Shape 3">
          <a:extLst>
            <a:ext uri="{FF2B5EF4-FFF2-40B4-BE49-F238E27FC236}">
              <a16:creationId xmlns:a16="http://schemas.microsoft.com/office/drawing/2014/main" id="{4039DD0C-0FF8-4501-B708-038BF47B08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68" name="Shape 3">
          <a:extLst>
            <a:ext uri="{FF2B5EF4-FFF2-40B4-BE49-F238E27FC236}">
              <a16:creationId xmlns:a16="http://schemas.microsoft.com/office/drawing/2014/main" id="{32EDDC48-DD21-4D19-B1E2-2D2D3D468A4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69" name="Shape 3">
          <a:extLst>
            <a:ext uri="{FF2B5EF4-FFF2-40B4-BE49-F238E27FC236}">
              <a16:creationId xmlns:a16="http://schemas.microsoft.com/office/drawing/2014/main" id="{12DFF2A8-D07B-475F-808E-C1A70D3843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70" name="Shape 3">
          <a:extLst>
            <a:ext uri="{FF2B5EF4-FFF2-40B4-BE49-F238E27FC236}">
              <a16:creationId xmlns:a16="http://schemas.microsoft.com/office/drawing/2014/main" id="{9DCC790D-C78D-48DA-8CB5-C9504BBB87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71" name="Shape 3">
          <a:extLst>
            <a:ext uri="{FF2B5EF4-FFF2-40B4-BE49-F238E27FC236}">
              <a16:creationId xmlns:a16="http://schemas.microsoft.com/office/drawing/2014/main" id="{52513551-A4DF-4745-BD98-42A956A44B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72" name="Shape 3">
          <a:extLst>
            <a:ext uri="{FF2B5EF4-FFF2-40B4-BE49-F238E27FC236}">
              <a16:creationId xmlns:a16="http://schemas.microsoft.com/office/drawing/2014/main" id="{03FFC059-8366-453F-9460-A140CDD669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73" name="Shape 3">
          <a:extLst>
            <a:ext uri="{FF2B5EF4-FFF2-40B4-BE49-F238E27FC236}">
              <a16:creationId xmlns:a16="http://schemas.microsoft.com/office/drawing/2014/main" id="{F9AB99F8-8A8A-4108-9488-2F657AC3AD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74" name="Shape 3">
          <a:extLst>
            <a:ext uri="{FF2B5EF4-FFF2-40B4-BE49-F238E27FC236}">
              <a16:creationId xmlns:a16="http://schemas.microsoft.com/office/drawing/2014/main" id="{7E952AA2-0C08-4F1F-A16C-C9B89B7C27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75" name="Shape 3">
          <a:extLst>
            <a:ext uri="{FF2B5EF4-FFF2-40B4-BE49-F238E27FC236}">
              <a16:creationId xmlns:a16="http://schemas.microsoft.com/office/drawing/2014/main" id="{73607744-9249-45F7-8017-5067652334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76" name="Shape 3">
          <a:extLst>
            <a:ext uri="{FF2B5EF4-FFF2-40B4-BE49-F238E27FC236}">
              <a16:creationId xmlns:a16="http://schemas.microsoft.com/office/drawing/2014/main" id="{21D3AAFD-4E27-4131-A9A1-3EC5F78F61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77" name="Shape 3">
          <a:extLst>
            <a:ext uri="{FF2B5EF4-FFF2-40B4-BE49-F238E27FC236}">
              <a16:creationId xmlns:a16="http://schemas.microsoft.com/office/drawing/2014/main" id="{30E2E670-C593-48BC-A2B1-68A5669E05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78" name="Shape 3">
          <a:extLst>
            <a:ext uri="{FF2B5EF4-FFF2-40B4-BE49-F238E27FC236}">
              <a16:creationId xmlns:a16="http://schemas.microsoft.com/office/drawing/2014/main" id="{3FE71913-EA7C-486B-BDD3-1137B120A6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79" name="Shape 3">
          <a:extLst>
            <a:ext uri="{FF2B5EF4-FFF2-40B4-BE49-F238E27FC236}">
              <a16:creationId xmlns:a16="http://schemas.microsoft.com/office/drawing/2014/main" id="{B087A51D-0379-4E53-8D67-E7EF9D985A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80" name="Shape 3">
          <a:extLst>
            <a:ext uri="{FF2B5EF4-FFF2-40B4-BE49-F238E27FC236}">
              <a16:creationId xmlns:a16="http://schemas.microsoft.com/office/drawing/2014/main" id="{8AAEF9BC-FE67-4681-896D-82E0413C88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81" name="Shape 3">
          <a:extLst>
            <a:ext uri="{FF2B5EF4-FFF2-40B4-BE49-F238E27FC236}">
              <a16:creationId xmlns:a16="http://schemas.microsoft.com/office/drawing/2014/main" id="{84ACA72F-8F0D-42E4-85D3-DA820DBF6F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82" name="Shape 3">
          <a:extLst>
            <a:ext uri="{FF2B5EF4-FFF2-40B4-BE49-F238E27FC236}">
              <a16:creationId xmlns:a16="http://schemas.microsoft.com/office/drawing/2014/main" id="{618DEA6E-EEA3-4DD3-A29D-A481FEC7A90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83" name="Shape 3">
          <a:extLst>
            <a:ext uri="{FF2B5EF4-FFF2-40B4-BE49-F238E27FC236}">
              <a16:creationId xmlns:a16="http://schemas.microsoft.com/office/drawing/2014/main" id="{41E74681-557E-4640-A17F-C78C5CDC21C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84" name="Shape 3">
          <a:extLst>
            <a:ext uri="{FF2B5EF4-FFF2-40B4-BE49-F238E27FC236}">
              <a16:creationId xmlns:a16="http://schemas.microsoft.com/office/drawing/2014/main" id="{CEB7A1A1-5F4E-4BF3-B63A-30A09E0A91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85" name="Shape 3">
          <a:extLst>
            <a:ext uri="{FF2B5EF4-FFF2-40B4-BE49-F238E27FC236}">
              <a16:creationId xmlns:a16="http://schemas.microsoft.com/office/drawing/2014/main" id="{8FA68CD7-FC6F-4900-A5DA-4EECC5D2A7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110</xdr:row>
      <xdr:rowOff>0</xdr:rowOff>
    </xdr:from>
    <xdr:ext cx="47625" cy="285750"/>
    <xdr:sp macro="" textlink="">
      <xdr:nvSpPr>
        <xdr:cNvPr id="7686" name="Shape 3">
          <a:extLst>
            <a:ext uri="{FF2B5EF4-FFF2-40B4-BE49-F238E27FC236}">
              <a16:creationId xmlns:a16="http://schemas.microsoft.com/office/drawing/2014/main" id="{761A372C-2DCE-475F-9AE9-7DA7BB2C9B0C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110</xdr:row>
      <xdr:rowOff>0</xdr:rowOff>
    </xdr:from>
    <xdr:ext cx="47625" cy="285750"/>
    <xdr:sp macro="" textlink="">
      <xdr:nvSpPr>
        <xdr:cNvPr id="7687" name="Shape 3">
          <a:extLst>
            <a:ext uri="{FF2B5EF4-FFF2-40B4-BE49-F238E27FC236}">
              <a16:creationId xmlns:a16="http://schemas.microsoft.com/office/drawing/2014/main" id="{18425A59-21A4-4377-B0CA-33D47C627640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88" name="Shape 3">
          <a:extLst>
            <a:ext uri="{FF2B5EF4-FFF2-40B4-BE49-F238E27FC236}">
              <a16:creationId xmlns:a16="http://schemas.microsoft.com/office/drawing/2014/main" id="{F7F7282F-6DFC-43E7-BDBF-881D7B2AB1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89" name="Shape 3">
          <a:extLst>
            <a:ext uri="{FF2B5EF4-FFF2-40B4-BE49-F238E27FC236}">
              <a16:creationId xmlns:a16="http://schemas.microsoft.com/office/drawing/2014/main" id="{A627CE3F-B3BA-45A7-8451-C657E38441F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90" name="Shape 3">
          <a:extLst>
            <a:ext uri="{FF2B5EF4-FFF2-40B4-BE49-F238E27FC236}">
              <a16:creationId xmlns:a16="http://schemas.microsoft.com/office/drawing/2014/main" id="{900E80F5-C622-49D5-87CF-2A4677F08B9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91" name="Shape 3">
          <a:extLst>
            <a:ext uri="{FF2B5EF4-FFF2-40B4-BE49-F238E27FC236}">
              <a16:creationId xmlns:a16="http://schemas.microsoft.com/office/drawing/2014/main" id="{FFB530F6-8A66-4533-9EED-877EA0BFAC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92" name="Shape 3">
          <a:extLst>
            <a:ext uri="{FF2B5EF4-FFF2-40B4-BE49-F238E27FC236}">
              <a16:creationId xmlns:a16="http://schemas.microsoft.com/office/drawing/2014/main" id="{8A8265C8-1660-4ACF-A54C-A70536DE358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93" name="Shape 3">
          <a:extLst>
            <a:ext uri="{FF2B5EF4-FFF2-40B4-BE49-F238E27FC236}">
              <a16:creationId xmlns:a16="http://schemas.microsoft.com/office/drawing/2014/main" id="{EAAE0CF2-7CA2-4436-A70F-106D2FD372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94" name="Shape 3">
          <a:extLst>
            <a:ext uri="{FF2B5EF4-FFF2-40B4-BE49-F238E27FC236}">
              <a16:creationId xmlns:a16="http://schemas.microsoft.com/office/drawing/2014/main" id="{C9424D76-8794-4DF4-8680-50B15B40B3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95" name="Shape 3">
          <a:extLst>
            <a:ext uri="{FF2B5EF4-FFF2-40B4-BE49-F238E27FC236}">
              <a16:creationId xmlns:a16="http://schemas.microsoft.com/office/drawing/2014/main" id="{E6CB78F1-A3A3-4FA3-BE77-67F00BC5E6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96" name="Shape 3">
          <a:extLst>
            <a:ext uri="{FF2B5EF4-FFF2-40B4-BE49-F238E27FC236}">
              <a16:creationId xmlns:a16="http://schemas.microsoft.com/office/drawing/2014/main" id="{8660BA7D-3EA6-443A-AEFC-386EF70155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97" name="Shape 3">
          <a:extLst>
            <a:ext uri="{FF2B5EF4-FFF2-40B4-BE49-F238E27FC236}">
              <a16:creationId xmlns:a16="http://schemas.microsoft.com/office/drawing/2014/main" id="{82EBA70B-762D-4FE0-96E4-F6F547ED4F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98" name="Shape 3">
          <a:extLst>
            <a:ext uri="{FF2B5EF4-FFF2-40B4-BE49-F238E27FC236}">
              <a16:creationId xmlns:a16="http://schemas.microsoft.com/office/drawing/2014/main" id="{F9347E72-42EF-42F8-BDC1-6953EA6424F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699" name="Shape 3">
          <a:extLst>
            <a:ext uri="{FF2B5EF4-FFF2-40B4-BE49-F238E27FC236}">
              <a16:creationId xmlns:a16="http://schemas.microsoft.com/office/drawing/2014/main" id="{5E8FC73C-3DB3-4175-A6CA-8E32BF204A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00" name="Shape 3">
          <a:extLst>
            <a:ext uri="{FF2B5EF4-FFF2-40B4-BE49-F238E27FC236}">
              <a16:creationId xmlns:a16="http://schemas.microsoft.com/office/drawing/2014/main" id="{6E27FA12-0A0F-4BF7-B2AB-B497042A447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01" name="Shape 3">
          <a:extLst>
            <a:ext uri="{FF2B5EF4-FFF2-40B4-BE49-F238E27FC236}">
              <a16:creationId xmlns:a16="http://schemas.microsoft.com/office/drawing/2014/main" id="{CE7CA32A-C0A7-4015-8A5A-72A8B305F0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02" name="Shape 3">
          <a:extLst>
            <a:ext uri="{FF2B5EF4-FFF2-40B4-BE49-F238E27FC236}">
              <a16:creationId xmlns:a16="http://schemas.microsoft.com/office/drawing/2014/main" id="{80ACEE4B-B6C9-4DFD-9FF4-7C11D16D7F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03" name="Shape 3">
          <a:extLst>
            <a:ext uri="{FF2B5EF4-FFF2-40B4-BE49-F238E27FC236}">
              <a16:creationId xmlns:a16="http://schemas.microsoft.com/office/drawing/2014/main" id="{FF807DC4-7C34-4C88-AA77-F848C2527C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04" name="Shape 3">
          <a:extLst>
            <a:ext uri="{FF2B5EF4-FFF2-40B4-BE49-F238E27FC236}">
              <a16:creationId xmlns:a16="http://schemas.microsoft.com/office/drawing/2014/main" id="{D543085F-4AF5-486A-860D-DB99D60F0E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05" name="Shape 3">
          <a:extLst>
            <a:ext uri="{FF2B5EF4-FFF2-40B4-BE49-F238E27FC236}">
              <a16:creationId xmlns:a16="http://schemas.microsoft.com/office/drawing/2014/main" id="{BD21BEC2-4ED6-49D6-8A83-C7E3143C318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06" name="Shape 3">
          <a:extLst>
            <a:ext uri="{FF2B5EF4-FFF2-40B4-BE49-F238E27FC236}">
              <a16:creationId xmlns:a16="http://schemas.microsoft.com/office/drawing/2014/main" id="{9C823CA7-26A1-4811-AF5A-0DA9ED3937E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07" name="Shape 3">
          <a:extLst>
            <a:ext uri="{FF2B5EF4-FFF2-40B4-BE49-F238E27FC236}">
              <a16:creationId xmlns:a16="http://schemas.microsoft.com/office/drawing/2014/main" id="{A32BAED4-A501-4CCF-892D-D8B7A5A015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08" name="Shape 3">
          <a:extLst>
            <a:ext uri="{FF2B5EF4-FFF2-40B4-BE49-F238E27FC236}">
              <a16:creationId xmlns:a16="http://schemas.microsoft.com/office/drawing/2014/main" id="{75D789BD-B084-4334-85EB-78F6BD8286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09" name="Shape 3">
          <a:extLst>
            <a:ext uri="{FF2B5EF4-FFF2-40B4-BE49-F238E27FC236}">
              <a16:creationId xmlns:a16="http://schemas.microsoft.com/office/drawing/2014/main" id="{771E1158-28D9-482E-B5C6-6D01F4AC4C4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10" name="Shape 3">
          <a:extLst>
            <a:ext uri="{FF2B5EF4-FFF2-40B4-BE49-F238E27FC236}">
              <a16:creationId xmlns:a16="http://schemas.microsoft.com/office/drawing/2014/main" id="{A8CBEB15-F6EF-4E12-935E-631356C54C8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11" name="Shape 3">
          <a:extLst>
            <a:ext uri="{FF2B5EF4-FFF2-40B4-BE49-F238E27FC236}">
              <a16:creationId xmlns:a16="http://schemas.microsoft.com/office/drawing/2014/main" id="{7682F4E5-F6C3-4C11-B982-51927F58D0F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12" name="Shape 3">
          <a:extLst>
            <a:ext uri="{FF2B5EF4-FFF2-40B4-BE49-F238E27FC236}">
              <a16:creationId xmlns:a16="http://schemas.microsoft.com/office/drawing/2014/main" id="{7C3FC0D3-64FD-4253-A159-4B661B07ED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13" name="Shape 3">
          <a:extLst>
            <a:ext uri="{FF2B5EF4-FFF2-40B4-BE49-F238E27FC236}">
              <a16:creationId xmlns:a16="http://schemas.microsoft.com/office/drawing/2014/main" id="{C7255991-43DE-4D5F-9AF9-1FD93F612C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14" name="Shape 3">
          <a:extLst>
            <a:ext uri="{FF2B5EF4-FFF2-40B4-BE49-F238E27FC236}">
              <a16:creationId xmlns:a16="http://schemas.microsoft.com/office/drawing/2014/main" id="{3BAAF4B0-8A71-48A8-BB8C-96E9D26F1D5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15" name="Shape 3">
          <a:extLst>
            <a:ext uri="{FF2B5EF4-FFF2-40B4-BE49-F238E27FC236}">
              <a16:creationId xmlns:a16="http://schemas.microsoft.com/office/drawing/2014/main" id="{EE7DE92D-AF27-4243-BB79-490D9436612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16" name="Shape 3">
          <a:extLst>
            <a:ext uri="{FF2B5EF4-FFF2-40B4-BE49-F238E27FC236}">
              <a16:creationId xmlns:a16="http://schemas.microsoft.com/office/drawing/2014/main" id="{A56646E3-1DED-4869-90BA-24F0014423F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17" name="Shape 3">
          <a:extLst>
            <a:ext uri="{FF2B5EF4-FFF2-40B4-BE49-F238E27FC236}">
              <a16:creationId xmlns:a16="http://schemas.microsoft.com/office/drawing/2014/main" id="{672B6B10-4B41-4EEB-A09B-37A679BB0FD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18" name="Shape 3">
          <a:extLst>
            <a:ext uri="{FF2B5EF4-FFF2-40B4-BE49-F238E27FC236}">
              <a16:creationId xmlns:a16="http://schemas.microsoft.com/office/drawing/2014/main" id="{CB980BDE-C76E-432D-B7F4-7D5F2C81F9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19" name="Shape 3">
          <a:extLst>
            <a:ext uri="{FF2B5EF4-FFF2-40B4-BE49-F238E27FC236}">
              <a16:creationId xmlns:a16="http://schemas.microsoft.com/office/drawing/2014/main" id="{0667EDF8-540A-4DAF-8EED-311EF522BE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20" name="Shape 3">
          <a:extLst>
            <a:ext uri="{FF2B5EF4-FFF2-40B4-BE49-F238E27FC236}">
              <a16:creationId xmlns:a16="http://schemas.microsoft.com/office/drawing/2014/main" id="{E84A86A8-4D3D-4D70-8C6B-C321F9FB8B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21" name="Shape 3">
          <a:extLst>
            <a:ext uri="{FF2B5EF4-FFF2-40B4-BE49-F238E27FC236}">
              <a16:creationId xmlns:a16="http://schemas.microsoft.com/office/drawing/2014/main" id="{7FB992D1-B009-4262-965B-B5DDDFADBD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22" name="Shape 3">
          <a:extLst>
            <a:ext uri="{FF2B5EF4-FFF2-40B4-BE49-F238E27FC236}">
              <a16:creationId xmlns:a16="http://schemas.microsoft.com/office/drawing/2014/main" id="{8A080E02-0286-4931-8948-193AB2ACD9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23" name="Shape 3">
          <a:extLst>
            <a:ext uri="{FF2B5EF4-FFF2-40B4-BE49-F238E27FC236}">
              <a16:creationId xmlns:a16="http://schemas.microsoft.com/office/drawing/2014/main" id="{9E716467-F12B-48D1-9D3B-43E7AF0AF2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24" name="Shape 3">
          <a:extLst>
            <a:ext uri="{FF2B5EF4-FFF2-40B4-BE49-F238E27FC236}">
              <a16:creationId xmlns:a16="http://schemas.microsoft.com/office/drawing/2014/main" id="{5B347459-A3AA-46A5-AA7A-0EBD9B6D49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25" name="Shape 3">
          <a:extLst>
            <a:ext uri="{FF2B5EF4-FFF2-40B4-BE49-F238E27FC236}">
              <a16:creationId xmlns:a16="http://schemas.microsoft.com/office/drawing/2014/main" id="{865FC2F3-9B5F-4D1D-95FA-761765EF10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26" name="Shape 3">
          <a:extLst>
            <a:ext uri="{FF2B5EF4-FFF2-40B4-BE49-F238E27FC236}">
              <a16:creationId xmlns:a16="http://schemas.microsoft.com/office/drawing/2014/main" id="{C8C5CFFD-A6D6-49BC-9F07-8CAF630B17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27" name="Shape 3">
          <a:extLst>
            <a:ext uri="{FF2B5EF4-FFF2-40B4-BE49-F238E27FC236}">
              <a16:creationId xmlns:a16="http://schemas.microsoft.com/office/drawing/2014/main" id="{5C940282-EEB4-4072-8DF2-96A3BA3DCBF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28" name="Shape 3">
          <a:extLst>
            <a:ext uri="{FF2B5EF4-FFF2-40B4-BE49-F238E27FC236}">
              <a16:creationId xmlns:a16="http://schemas.microsoft.com/office/drawing/2014/main" id="{0A17B662-6D34-423F-BDC5-12A434EA45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29" name="Shape 3">
          <a:extLst>
            <a:ext uri="{FF2B5EF4-FFF2-40B4-BE49-F238E27FC236}">
              <a16:creationId xmlns:a16="http://schemas.microsoft.com/office/drawing/2014/main" id="{B9EBC453-DC15-4EFC-80A6-07EE445801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30" name="Shape 3">
          <a:extLst>
            <a:ext uri="{FF2B5EF4-FFF2-40B4-BE49-F238E27FC236}">
              <a16:creationId xmlns:a16="http://schemas.microsoft.com/office/drawing/2014/main" id="{117FFF09-A6C9-46A8-B96E-023C9A5799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31" name="Shape 3">
          <a:extLst>
            <a:ext uri="{FF2B5EF4-FFF2-40B4-BE49-F238E27FC236}">
              <a16:creationId xmlns:a16="http://schemas.microsoft.com/office/drawing/2014/main" id="{9D36BD7E-3996-4BDD-AF92-3B53C989C6B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32" name="Shape 3">
          <a:extLst>
            <a:ext uri="{FF2B5EF4-FFF2-40B4-BE49-F238E27FC236}">
              <a16:creationId xmlns:a16="http://schemas.microsoft.com/office/drawing/2014/main" id="{31BB4620-049C-4905-ADFE-5F0F407282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33" name="Shape 3">
          <a:extLst>
            <a:ext uri="{FF2B5EF4-FFF2-40B4-BE49-F238E27FC236}">
              <a16:creationId xmlns:a16="http://schemas.microsoft.com/office/drawing/2014/main" id="{3A245DEA-9097-4DF5-90C9-7A9D144DAE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34" name="Shape 3">
          <a:extLst>
            <a:ext uri="{FF2B5EF4-FFF2-40B4-BE49-F238E27FC236}">
              <a16:creationId xmlns:a16="http://schemas.microsoft.com/office/drawing/2014/main" id="{DD966548-3F10-4543-931D-C4E9062D9C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35" name="Shape 3">
          <a:extLst>
            <a:ext uri="{FF2B5EF4-FFF2-40B4-BE49-F238E27FC236}">
              <a16:creationId xmlns:a16="http://schemas.microsoft.com/office/drawing/2014/main" id="{5B7E4145-FA54-4660-866F-0E100DF2E7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36" name="Shape 3">
          <a:extLst>
            <a:ext uri="{FF2B5EF4-FFF2-40B4-BE49-F238E27FC236}">
              <a16:creationId xmlns:a16="http://schemas.microsoft.com/office/drawing/2014/main" id="{188725A4-E73D-4A82-8F3A-9981A06A30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37" name="Shape 3">
          <a:extLst>
            <a:ext uri="{FF2B5EF4-FFF2-40B4-BE49-F238E27FC236}">
              <a16:creationId xmlns:a16="http://schemas.microsoft.com/office/drawing/2014/main" id="{CEA9DF80-9749-447D-B29D-7302F1D32B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38" name="Shape 3">
          <a:extLst>
            <a:ext uri="{FF2B5EF4-FFF2-40B4-BE49-F238E27FC236}">
              <a16:creationId xmlns:a16="http://schemas.microsoft.com/office/drawing/2014/main" id="{248FB1F2-5C9A-4A02-B1EB-7FD13436E3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39" name="Shape 3">
          <a:extLst>
            <a:ext uri="{FF2B5EF4-FFF2-40B4-BE49-F238E27FC236}">
              <a16:creationId xmlns:a16="http://schemas.microsoft.com/office/drawing/2014/main" id="{1EBDC3A7-7761-449D-8734-1D4EA96E05C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40" name="Shape 3">
          <a:extLst>
            <a:ext uri="{FF2B5EF4-FFF2-40B4-BE49-F238E27FC236}">
              <a16:creationId xmlns:a16="http://schemas.microsoft.com/office/drawing/2014/main" id="{1988897B-F528-4BE0-905F-7F2D9FF80B4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41" name="Shape 3">
          <a:extLst>
            <a:ext uri="{FF2B5EF4-FFF2-40B4-BE49-F238E27FC236}">
              <a16:creationId xmlns:a16="http://schemas.microsoft.com/office/drawing/2014/main" id="{869B74E9-FE25-4E07-97AC-90CEDC59CE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42" name="Shape 3">
          <a:extLst>
            <a:ext uri="{FF2B5EF4-FFF2-40B4-BE49-F238E27FC236}">
              <a16:creationId xmlns:a16="http://schemas.microsoft.com/office/drawing/2014/main" id="{70187027-4399-42C1-90BD-9D69ACA36A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43" name="Shape 3">
          <a:extLst>
            <a:ext uri="{FF2B5EF4-FFF2-40B4-BE49-F238E27FC236}">
              <a16:creationId xmlns:a16="http://schemas.microsoft.com/office/drawing/2014/main" id="{7B512C53-0AEE-414E-8499-674F51189AD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44" name="Shape 3">
          <a:extLst>
            <a:ext uri="{FF2B5EF4-FFF2-40B4-BE49-F238E27FC236}">
              <a16:creationId xmlns:a16="http://schemas.microsoft.com/office/drawing/2014/main" id="{5A036747-520C-4FE1-B1A8-F3253813E15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45" name="Shape 3">
          <a:extLst>
            <a:ext uri="{FF2B5EF4-FFF2-40B4-BE49-F238E27FC236}">
              <a16:creationId xmlns:a16="http://schemas.microsoft.com/office/drawing/2014/main" id="{F209E107-AB98-4E75-8D7D-B78668FB76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46" name="Shape 3">
          <a:extLst>
            <a:ext uri="{FF2B5EF4-FFF2-40B4-BE49-F238E27FC236}">
              <a16:creationId xmlns:a16="http://schemas.microsoft.com/office/drawing/2014/main" id="{4626B71D-AD39-4998-88F1-10FD562632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47" name="Shape 3">
          <a:extLst>
            <a:ext uri="{FF2B5EF4-FFF2-40B4-BE49-F238E27FC236}">
              <a16:creationId xmlns:a16="http://schemas.microsoft.com/office/drawing/2014/main" id="{436C8B42-2893-49EC-9D90-EAFD383527A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48" name="Shape 3">
          <a:extLst>
            <a:ext uri="{FF2B5EF4-FFF2-40B4-BE49-F238E27FC236}">
              <a16:creationId xmlns:a16="http://schemas.microsoft.com/office/drawing/2014/main" id="{7CD442FF-69A5-4069-AB2D-8DEF86498B9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49" name="Shape 3">
          <a:extLst>
            <a:ext uri="{FF2B5EF4-FFF2-40B4-BE49-F238E27FC236}">
              <a16:creationId xmlns:a16="http://schemas.microsoft.com/office/drawing/2014/main" id="{1CAA8A10-DCC0-4D49-8079-CB2D2ED658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50" name="Shape 3">
          <a:extLst>
            <a:ext uri="{FF2B5EF4-FFF2-40B4-BE49-F238E27FC236}">
              <a16:creationId xmlns:a16="http://schemas.microsoft.com/office/drawing/2014/main" id="{D6231910-EF98-4B1C-A6F3-2E2B8430A2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51" name="Shape 3">
          <a:extLst>
            <a:ext uri="{FF2B5EF4-FFF2-40B4-BE49-F238E27FC236}">
              <a16:creationId xmlns:a16="http://schemas.microsoft.com/office/drawing/2014/main" id="{59F9EDEA-284C-4E7F-B0B5-B69974EDC35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52" name="Shape 3">
          <a:extLst>
            <a:ext uri="{FF2B5EF4-FFF2-40B4-BE49-F238E27FC236}">
              <a16:creationId xmlns:a16="http://schemas.microsoft.com/office/drawing/2014/main" id="{25AB25DD-467C-4547-8A20-312CBD5505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53" name="Shape 3">
          <a:extLst>
            <a:ext uri="{FF2B5EF4-FFF2-40B4-BE49-F238E27FC236}">
              <a16:creationId xmlns:a16="http://schemas.microsoft.com/office/drawing/2014/main" id="{D7E62B4E-877E-4FF6-B929-F5486DC618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54" name="Shape 3">
          <a:extLst>
            <a:ext uri="{FF2B5EF4-FFF2-40B4-BE49-F238E27FC236}">
              <a16:creationId xmlns:a16="http://schemas.microsoft.com/office/drawing/2014/main" id="{983F8781-8D64-478A-AEDC-E2ADD11A9E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55" name="Shape 3">
          <a:extLst>
            <a:ext uri="{FF2B5EF4-FFF2-40B4-BE49-F238E27FC236}">
              <a16:creationId xmlns:a16="http://schemas.microsoft.com/office/drawing/2014/main" id="{E287ED06-ACEE-489E-AD85-A9C0DA6FB90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56" name="Shape 3">
          <a:extLst>
            <a:ext uri="{FF2B5EF4-FFF2-40B4-BE49-F238E27FC236}">
              <a16:creationId xmlns:a16="http://schemas.microsoft.com/office/drawing/2014/main" id="{EB0D3BE3-4F46-4531-8F0F-A62DD78946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57" name="Shape 3">
          <a:extLst>
            <a:ext uri="{FF2B5EF4-FFF2-40B4-BE49-F238E27FC236}">
              <a16:creationId xmlns:a16="http://schemas.microsoft.com/office/drawing/2014/main" id="{46D4DF01-3356-49A2-8CF4-9B9D97A777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58" name="Shape 3">
          <a:extLst>
            <a:ext uri="{FF2B5EF4-FFF2-40B4-BE49-F238E27FC236}">
              <a16:creationId xmlns:a16="http://schemas.microsoft.com/office/drawing/2014/main" id="{D02F05FA-FC5E-4F88-9464-2B562B950F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59" name="Shape 3">
          <a:extLst>
            <a:ext uri="{FF2B5EF4-FFF2-40B4-BE49-F238E27FC236}">
              <a16:creationId xmlns:a16="http://schemas.microsoft.com/office/drawing/2014/main" id="{05F7B038-B7F5-415F-8AF5-F32807CF0D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60" name="Shape 3">
          <a:extLst>
            <a:ext uri="{FF2B5EF4-FFF2-40B4-BE49-F238E27FC236}">
              <a16:creationId xmlns:a16="http://schemas.microsoft.com/office/drawing/2014/main" id="{EF9C12A6-5323-4A8A-BD7E-A3A927A3E6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61" name="Shape 3">
          <a:extLst>
            <a:ext uri="{FF2B5EF4-FFF2-40B4-BE49-F238E27FC236}">
              <a16:creationId xmlns:a16="http://schemas.microsoft.com/office/drawing/2014/main" id="{4098B410-2630-4B37-ACD4-3764D98433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62" name="Shape 3">
          <a:extLst>
            <a:ext uri="{FF2B5EF4-FFF2-40B4-BE49-F238E27FC236}">
              <a16:creationId xmlns:a16="http://schemas.microsoft.com/office/drawing/2014/main" id="{AD80D193-D18B-41A2-9898-8205BBBF52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63" name="Shape 3">
          <a:extLst>
            <a:ext uri="{FF2B5EF4-FFF2-40B4-BE49-F238E27FC236}">
              <a16:creationId xmlns:a16="http://schemas.microsoft.com/office/drawing/2014/main" id="{8FBE966C-0CA7-4A12-ABFC-861BCDB858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64" name="Shape 3">
          <a:extLst>
            <a:ext uri="{FF2B5EF4-FFF2-40B4-BE49-F238E27FC236}">
              <a16:creationId xmlns:a16="http://schemas.microsoft.com/office/drawing/2014/main" id="{FC7208B0-C7BB-4D5C-8129-B0517B2FD43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65" name="Shape 3">
          <a:extLst>
            <a:ext uri="{FF2B5EF4-FFF2-40B4-BE49-F238E27FC236}">
              <a16:creationId xmlns:a16="http://schemas.microsoft.com/office/drawing/2014/main" id="{66AFD61C-58A8-42F7-8D60-4CA66CB6B7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66" name="Shape 3">
          <a:extLst>
            <a:ext uri="{FF2B5EF4-FFF2-40B4-BE49-F238E27FC236}">
              <a16:creationId xmlns:a16="http://schemas.microsoft.com/office/drawing/2014/main" id="{0C24A981-C7D8-4A8A-84EA-5FA3177082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67" name="Shape 3">
          <a:extLst>
            <a:ext uri="{FF2B5EF4-FFF2-40B4-BE49-F238E27FC236}">
              <a16:creationId xmlns:a16="http://schemas.microsoft.com/office/drawing/2014/main" id="{BB50EDB7-E406-4A76-B922-4D41D6A12C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68" name="Shape 3">
          <a:extLst>
            <a:ext uri="{FF2B5EF4-FFF2-40B4-BE49-F238E27FC236}">
              <a16:creationId xmlns:a16="http://schemas.microsoft.com/office/drawing/2014/main" id="{5D597EB8-69A9-4A44-8414-0A8D72ECD8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69" name="Shape 3">
          <a:extLst>
            <a:ext uri="{FF2B5EF4-FFF2-40B4-BE49-F238E27FC236}">
              <a16:creationId xmlns:a16="http://schemas.microsoft.com/office/drawing/2014/main" id="{3026AC4F-4FF8-4C53-9940-7A2121D0B0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70" name="Shape 3">
          <a:extLst>
            <a:ext uri="{FF2B5EF4-FFF2-40B4-BE49-F238E27FC236}">
              <a16:creationId xmlns:a16="http://schemas.microsoft.com/office/drawing/2014/main" id="{220EC083-5B19-4BEA-91E2-C39228D962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71" name="Shape 3">
          <a:extLst>
            <a:ext uri="{FF2B5EF4-FFF2-40B4-BE49-F238E27FC236}">
              <a16:creationId xmlns:a16="http://schemas.microsoft.com/office/drawing/2014/main" id="{C7330DEF-CF69-43B9-B01F-605CE34319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72" name="Shape 3">
          <a:extLst>
            <a:ext uri="{FF2B5EF4-FFF2-40B4-BE49-F238E27FC236}">
              <a16:creationId xmlns:a16="http://schemas.microsoft.com/office/drawing/2014/main" id="{0E534B89-29C7-402A-AED2-8B0A571D45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73" name="Shape 3">
          <a:extLst>
            <a:ext uri="{FF2B5EF4-FFF2-40B4-BE49-F238E27FC236}">
              <a16:creationId xmlns:a16="http://schemas.microsoft.com/office/drawing/2014/main" id="{8E0AF7C6-73CF-47D5-A632-266337677F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110</xdr:row>
      <xdr:rowOff>0</xdr:rowOff>
    </xdr:from>
    <xdr:ext cx="47625" cy="285750"/>
    <xdr:sp macro="" textlink="">
      <xdr:nvSpPr>
        <xdr:cNvPr id="7774" name="Shape 3">
          <a:extLst>
            <a:ext uri="{FF2B5EF4-FFF2-40B4-BE49-F238E27FC236}">
              <a16:creationId xmlns:a16="http://schemas.microsoft.com/office/drawing/2014/main" id="{5CF019EF-A6F5-4310-A24E-85F9837474C4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110</xdr:row>
      <xdr:rowOff>0</xdr:rowOff>
    </xdr:from>
    <xdr:ext cx="47625" cy="285750"/>
    <xdr:sp macro="" textlink="">
      <xdr:nvSpPr>
        <xdr:cNvPr id="7775" name="Shape 3">
          <a:extLst>
            <a:ext uri="{FF2B5EF4-FFF2-40B4-BE49-F238E27FC236}">
              <a16:creationId xmlns:a16="http://schemas.microsoft.com/office/drawing/2014/main" id="{69CBC3EF-3C8F-4C81-8770-75ADE5164CDD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76" name="Shape 3">
          <a:extLst>
            <a:ext uri="{FF2B5EF4-FFF2-40B4-BE49-F238E27FC236}">
              <a16:creationId xmlns:a16="http://schemas.microsoft.com/office/drawing/2014/main" id="{E2FF9980-67D1-4ADE-91A5-816AF39F0A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77" name="Shape 3">
          <a:extLst>
            <a:ext uri="{FF2B5EF4-FFF2-40B4-BE49-F238E27FC236}">
              <a16:creationId xmlns:a16="http://schemas.microsoft.com/office/drawing/2014/main" id="{99C15BBD-412A-4211-BC5D-E82D95F97F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78" name="Shape 3">
          <a:extLst>
            <a:ext uri="{FF2B5EF4-FFF2-40B4-BE49-F238E27FC236}">
              <a16:creationId xmlns:a16="http://schemas.microsoft.com/office/drawing/2014/main" id="{A4874626-82BF-4DA9-AA11-0B4FE1F97D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79" name="Shape 3">
          <a:extLst>
            <a:ext uri="{FF2B5EF4-FFF2-40B4-BE49-F238E27FC236}">
              <a16:creationId xmlns:a16="http://schemas.microsoft.com/office/drawing/2014/main" id="{6533BDEF-F7A1-4038-B4D3-D65127EDF9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80" name="Shape 3">
          <a:extLst>
            <a:ext uri="{FF2B5EF4-FFF2-40B4-BE49-F238E27FC236}">
              <a16:creationId xmlns:a16="http://schemas.microsoft.com/office/drawing/2014/main" id="{251306BD-FB28-4467-895C-F665B9B5FCE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81" name="Shape 3">
          <a:extLst>
            <a:ext uri="{FF2B5EF4-FFF2-40B4-BE49-F238E27FC236}">
              <a16:creationId xmlns:a16="http://schemas.microsoft.com/office/drawing/2014/main" id="{848C7F94-FF09-4D0E-A75D-DFE378AE01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82" name="Shape 3">
          <a:extLst>
            <a:ext uri="{FF2B5EF4-FFF2-40B4-BE49-F238E27FC236}">
              <a16:creationId xmlns:a16="http://schemas.microsoft.com/office/drawing/2014/main" id="{6CD01C6A-53CC-4127-970D-CB33BC4AC0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83" name="Shape 3">
          <a:extLst>
            <a:ext uri="{FF2B5EF4-FFF2-40B4-BE49-F238E27FC236}">
              <a16:creationId xmlns:a16="http://schemas.microsoft.com/office/drawing/2014/main" id="{A4585F12-7D49-4627-BB71-61ED9F617C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84" name="Shape 3">
          <a:extLst>
            <a:ext uri="{FF2B5EF4-FFF2-40B4-BE49-F238E27FC236}">
              <a16:creationId xmlns:a16="http://schemas.microsoft.com/office/drawing/2014/main" id="{AD000EA4-2A02-42D6-A791-C50805EA18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85" name="Shape 3">
          <a:extLst>
            <a:ext uri="{FF2B5EF4-FFF2-40B4-BE49-F238E27FC236}">
              <a16:creationId xmlns:a16="http://schemas.microsoft.com/office/drawing/2014/main" id="{1845EFEB-7E8D-4FFA-9E8A-C387D96B53C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86" name="Shape 3">
          <a:extLst>
            <a:ext uri="{FF2B5EF4-FFF2-40B4-BE49-F238E27FC236}">
              <a16:creationId xmlns:a16="http://schemas.microsoft.com/office/drawing/2014/main" id="{2EC607B2-1CF1-4029-B215-CD0E0552D72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87" name="Shape 3">
          <a:extLst>
            <a:ext uri="{FF2B5EF4-FFF2-40B4-BE49-F238E27FC236}">
              <a16:creationId xmlns:a16="http://schemas.microsoft.com/office/drawing/2014/main" id="{B6B4A382-825A-4B05-A010-6ECBA1BD77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88" name="Shape 3">
          <a:extLst>
            <a:ext uri="{FF2B5EF4-FFF2-40B4-BE49-F238E27FC236}">
              <a16:creationId xmlns:a16="http://schemas.microsoft.com/office/drawing/2014/main" id="{64839EE5-A52C-4559-BD94-93E1A865996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89" name="Shape 3">
          <a:extLst>
            <a:ext uri="{FF2B5EF4-FFF2-40B4-BE49-F238E27FC236}">
              <a16:creationId xmlns:a16="http://schemas.microsoft.com/office/drawing/2014/main" id="{BA50D5EC-5C49-4792-8AC9-91AC50C769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90" name="Shape 3">
          <a:extLst>
            <a:ext uri="{FF2B5EF4-FFF2-40B4-BE49-F238E27FC236}">
              <a16:creationId xmlns:a16="http://schemas.microsoft.com/office/drawing/2014/main" id="{43923B4B-E72A-42FB-9635-E404D962751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91" name="Shape 3">
          <a:extLst>
            <a:ext uri="{FF2B5EF4-FFF2-40B4-BE49-F238E27FC236}">
              <a16:creationId xmlns:a16="http://schemas.microsoft.com/office/drawing/2014/main" id="{EDB3FCE3-36CC-4071-BBA0-46F323A6BB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92" name="Shape 3">
          <a:extLst>
            <a:ext uri="{FF2B5EF4-FFF2-40B4-BE49-F238E27FC236}">
              <a16:creationId xmlns:a16="http://schemas.microsoft.com/office/drawing/2014/main" id="{D6843A76-091C-4F00-9134-308DBEFF24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93" name="Shape 3">
          <a:extLst>
            <a:ext uri="{FF2B5EF4-FFF2-40B4-BE49-F238E27FC236}">
              <a16:creationId xmlns:a16="http://schemas.microsoft.com/office/drawing/2014/main" id="{73225A33-7106-463C-9924-032F0F3D14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94" name="Shape 3">
          <a:extLst>
            <a:ext uri="{FF2B5EF4-FFF2-40B4-BE49-F238E27FC236}">
              <a16:creationId xmlns:a16="http://schemas.microsoft.com/office/drawing/2014/main" id="{A2BDE287-0410-43D3-8813-C1F57B4147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95" name="Shape 3">
          <a:extLst>
            <a:ext uri="{FF2B5EF4-FFF2-40B4-BE49-F238E27FC236}">
              <a16:creationId xmlns:a16="http://schemas.microsoft.com/office/drawing/2014/main" id="{CBDEF875-EE23-4B33-9A5A-947B68D29EB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96" name="Shape 3">
          <a:extLst>
            <a:ext uri="{FF2B5EF4-FFF2-40B4-BE49-F238E27FC236}">
              <a16:creationId xmlns:a16="http://schemas.microsoft.com/office/drawing/2014/main" id="{4AECF9F6-843C-41E0-9B90-DF8CA728170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97" name="Shape 3">
          <a:extLst>
            <a:ext uri="{FF2B5EF4-FFF2-40B4-BE49-F238E27FC236}">
              <a16:creationId xmlns:a16="http://schemas.microsoft.com/office/drawing/2014/main" id="{78BACC3A-9DC8-4DAE-AC85-F742C6E79D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98" name="Shape 3">
          <a:extLst>
            <a:ext uri="{FF2B5EF4-FFF2-40B4-BE49-F238E27FC236}">
              <a16:creationId xmlns:a16="http://schemas.microsoft.com/office/drawing/2014/main" id="{82572F0F-1E12-41FD-9B6F-C759528FE92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799" name="Shape 3">
          <a:extLst>
            <a:ext uri="{FF2B5EF4-FFF2-40B4-BE49-F238E27FC236}">
              <a16:creationId xmlns:a16="http://schemas.microsoft.com/office/drawing/2014/main" id="{B49EA02B-EF85-4A0C-831B-4AB9507A79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00" name="Shape 3">
          <a:extLst>
            <a:ext uri="{FF2B5EF4-FFF2-40B4-BE49-F238E27FC236}">
              <a16:creationId xmlns:a16="http://schemas.microsoft.com/office/drawing/2014/main" id="{D5485CE6-F248-4B6B-A1E2-45E5382F67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01" name="Shape 3">
          <a:extLst>
            <a:ext uri="{FF2B5EF4-FFF2-40B4-BE49-F238E27FC236}">
              <a16:creationId xmlns:a16="http://schemas.microsoft.com/office/drawing/2014/main" id="{7FEED721-6EAD-4107-933B-08B823F578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02" name="Shape 3">
          <a:extLst>
            <a:ext uri="{FF2B5EF4-FFF2-40B4-BE49-F238E27FC236}">
              <a16:creationId xmlns:a16="http://schemas.microsoft.com/office/drawing/2014/main" id="{6FC4F689-0F98-4AB9-8E51-F19744853A0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03" name="Shape 3">
          <a:extLst>
            <a:ext uri="{FF2B5EF4-FFF2-40B4-BE49-F238E27FC236}">
              <a16:creationId xmlns:a16="http://schemas.microsoft.com/office/drawing/2014/main" id="{E31DF539-9800-4ED7-B361-B64CEC2D6C4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04" name="Shape 3">
          <a:extLst>
            <a:ext uri="{FF2B5EF4-FFF2-40B4-BE49-F238E27FC236}">
              <a16:creationId xmlns:a16="http://schemas.microsoft.com/office/drawing/2014/main" id="{6A02E2C2-8790-4F32-9B73-6E1EAF7799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05" name="Shape 3">
          <a:extLst>
            <a:ext uri="{FF2B5EF4-FFF2-40B4-BE49-F238E27FC236}">
              <a16:creationId xmlns:a16="http://schemas.microsoft.com/office/drawing/2014/main" id="{34570ADF-50EE-4CD7-9B1F-830B413E718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06" name="Shape 3">
          <a:extLst>
            <a:ext uri="{FF2B5EF4-FFF2-40B4-BE49-F238E27FC236}">
              <a16:creationId xmlns:a16="http://schemas.microsoft.com/office/drawing/2014/main" id="{22CF7D21-FBC6-47E5-8136-5ECB76D8F4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07" name="Shape 3">
          <a:extLst>
            <a:ext uri="{FF2B5EF4-FFF2-40B4-BE49-F238E27FC236}">
              <a16:creationId xmlns:a16="http://schemas.microsoft.com/office/drawing/2014/main" id="{E5811035-2067-4A29-A42A-584D8D6D63F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08" name="Shape 3">
          <a:extLst>
            <a:ext uri="{FF2B5EF4-FFF2-40B4-BE49-F238E27FC236}">
              <a16:creationId xmlns:a16="http://schemas.microsoft.com/office/drawing/2014/main" id="{66484F6E-A7F0-4197-8D27-72B0D83568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09" name="Shape 3">
          <a:extLst>
            <a:ext uri="{FF2B5EF4-FFF2-40B4-BE49-F238E27FC236}">
              <a16:creationId xmlns:a16="http://schemas.microsoft.com/office/drawing/2014/main" id="{98510E39-991E-4BAC-BEB7-57FE588398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10" name="Shape 3">
          <a:extLst>
            <a:ext uri="{FF2B5EF4-FFF2-40B4-BE49-F238E27FC236}">
              <a16:creationId xmlns:a16="http://schemas.microsoft.com/office/drawing/2014/main" id="{472057C9-45AD-421B-8B55-12A9A877D9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11" name="Shape 3">
          <a:extLst>
            <a:ext uri="{FF2B5EF4-FFF2-40B4-BE49-F238E27FC236}">
              <a16:creationId xmlns:a16="http://schemas.microsoft.com/office/drawing/2014/main" id="{44E4A5C6-29A5-49E8-97A8-0AB3B0AD9C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12" name="Shape 3">
          <a:extLst>
            <a:ext uri="{FF2B5EF4-FFF2-40B4-BE49-F238E27FC236}">
              <a16:creationId xmlns:a16="http://schemas.microsoft.com/office/drawing/2014/main" id="{FF773FB9-1E2C-4DA1-8C9E-ACC2354143C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13" name="Shape 3">
          <a:extLst>
            <a:ext uri="{FF2B5EF4-FFF2-40B4-BE49-F238E27FC236}">
              <a16:creationId xmlns:a16="http://schemas.microsoft.com/office/drawing/2014/main" id="{6C1CFA18-AC17-4934-8358-71BC530ED17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14" name="Shape 3">
          <a:extLst>
            <a:ext uri="{FF2B5EF4-FFF2-40B4-BE49-F238E27FC236}">
              <a16:creationId xmlns:a16="http://schemas.microsoft.com/office/drawing/2014/main" id="{6A67C7B9-3F14-46F8-ABF1-C5EAAEDFA5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15" name="Shape 3">
          <a:extLst>
            <a:ext uri="{FF2B5EF4-FFF2-40B4-BE49-F238E27FC236}">
              <a16:creationId xmlns:a16="http://schemas.microsoft.com/office/drawing/2014/main" id="{CD5DB70A-073B-4FAF-AB35-E9A31B67F3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16" name="Shape 3">
          <a:extLst>
            <a:ext uri="{FF2B5EF4-FFF2-40B4-BE49-F238E27FC236}">
              <a16:creationId xmlns:a16="http://schemas.microsoft.com/office/drawing/2014/main" id="{68F7BCBD-62AE-45E7-8EEC-A0950548EB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17" name="Shape 3">
          <a:extLst>
            <a:ext uri="{FF2B5EF4-FFF2-40B4-BE49-F238E27FC236}">
              <a16:creationId xmlns:a16="http://schemas.microsoft.com/office/drawing/2014/main" id="{14EEC095-EF08-4125-B675-654D6F0CB0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18" name="Shape 3">
          <a:extLst>
            <a:ext uri="{FF2B5EF4-FFF2-40B4-BE49-F238E27FC236}">
              <a16:creationId xmlns:a16="http://schemas.microsoft.com/office/drawing/2014/main" id="{003983BA-6086-4615-8B0B-DC89847E6A7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19" name="Shape 3">
          <a:extLst>
            <a:ext uri="{FF2B5EF4-FFF2-40B4-BE49-F238E27FC236}">
              <a16:creationId xmlns:a16="http://schemas.microsoft.com/office/drawing/2014/main" id="{AC389BDD-67E7-4B91-A481-40E218EFF7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20" name="Shape 3">
          <a:extLst>
            <a:ext uri="{FF2B5EF4-FFF2-40B4-BE49-F238E27FC236}">
              <a16:creationId xmlns:a16="http://schemas.microsoft.com/office/drawing/2014/main" id="{6A0FE24D-3C9A-44C4-B56F-B297CCD0B1C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21" name="Shape 3">
          <a:extLst>
            <a:ext uri="{FF2B5EF4-FFF2-40B4-BE49-F238E27FC236}">
              <a16:creationId xmlns:a16="http://schemas.microsoft.com/office/drawing/2014/main" id="{79F04B6F-4B46-48F2-971D-07035883470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22" name="Shape 3">
          <a:extLst>
            <a:ext uri="{FF2B5EF4-FFF2-40B4-BE49-F238E27FC236}">
              <a16:creationId xmlns:a16="http://schemas.microsoft.com/office/drawing/2014/main" id="{1E044FC2-BCEE-482F-A28A-B1989D9074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23" name="Shape 3">
          <a:extLst>
            <a:ext uri="{FF2B5EF4-FFF2-40B4-BE49-F238E27FC236}">
              <a16:creationId xmlns:a16="http://schemas.microsoft.com/office/drawing/2014/main" id="{FDB328E9-9D6C-4BA5-B00E-80961D86CA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24" name="Shape 3">
          <a:extLst>
            <a:ext uri="{FF2B5EF4-FFF2-40B4-BE49-F238E27FC236}">
              <a16:creationId xmlns:a16="http://schemas.microsoft.com/office/drawing/2014/main" id="{D69B05AC-4DA5-4A00-A3AB-F2DC31A225C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25" name="Shape 3">
          <a:extLst>
            <a:ext uri="{FF2B5EF4-FFF2-40B4-BE49-F238E27FC236}">
              <a16:creationId xmlns:a16="http://schemas.microsoft.com/office/drawing/2014/main" id="{46C18183-C76B-4CFA-AE70-1AE25ADB1C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26" name="Shape 3">
          <a:extLst>
            <a:ext uri="{FF2B5EF4-FFF2-40B4-BE49-F238E27FC236}">
              <a16:creationId xmlns:a16="http://schemas.microsoft.com/office/drawing/2014/main" id="{3EF213C9-C07A-454C-934E-B8566E9EBA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27" name="Shape 3">
          <a:extLst>
            <a:ext uri="{FF2B5EF4-FFF2-40B4-BE49-F238E27FC236}">
              <a16:creationId xmlns:a16="http://schemas.microsoft.com/office/drawing/2014/main" id="{C6C18793-A399-4010-A85D-19DE599B21A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28" name="Shape 3">
          <a:extLst>
            <a:ext uri="{FF2B5EF4-FFF2-40B4-BE49-F238E27FC236}">
              <a16:creationId xmlns:a16="http://schemas.microsoft.com/office/drawing/2014/main" id="{1D3F454E-9891-4A9B-9EB8-1437B451E5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29" name="Shape 3">
          <a:extLst>
            <a:ext uri="{FF2B5EF4-FFF2-40B4-BE49-F238E27FC236}">
              <a16:creationId xmlns:a16="http://schemas.microsoft.com/office/drawing/2014/main" id="{C2A59CBE-3BCB-446E-B457-0784FC7563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30" name="Shape 3">
          <a:extLst>
            <a:ext uri="{FF2B5EF4-FFF2-40B4-BE49-F238E27FC236}">
              <a16:creationId xmlns:a16="http://schemas.microsoft.com/office/drawing/2014/main" id="{7E3D6930-DD35-497D-8957-31B01CA3B4B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31" name="Shape 3">
          <a:extLst>
            <a:ext uri="{FF2B5EF4-FFF2-40B4-BE49-F238E27FC236}">
              <a16:creationId xmlns:a16="http://schemas.microsoft.com/office/drawing/2014/main" id="{D493D960-30D7-42ED-BE91-BEA6FD1772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32" name="Shape 3">
          <a:extLst>
            <a:ext uri="{FF2B5EF4-FFF2-40B4-BE49-F238E27FC236}">
              <a16:creationId xmlns:a16="http://schemas.microsoft.com/office/drawing/2014/main" id="{481EE8E8-161E-44E6-AFAE-D77ADEC672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33" name="Shape 3">
          <a:extLst>
            <a:ext uri="{FF2B5EF4-FFF2-40B4-BE49-F238E27FC236}">
              <a16:creationId xmlns:a16="http://schemas.microsoft.com/office/drawing/2014/main" id="{16A78D13-6D1E-47CE-BA3C-3C61301A1F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34" name="Shape 3">
          <a:extLst>
            <a:ext uri="{FF2B5EF4-FFF2-40B4-BE49-F238E27FC236}">
              <a16:creationId xmlns:a16="http://schemas.microsoft.com/office/drawing/2014/main" id="{14FF194E-5F84-4DB4-9A15-639A35C071C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35" name="Shape 3">
          <a:extLst>
            <a:ext uri="{FF2B5EF4-FFF2-40B4-BE49-F238E27FC236}">
              <a16:creationId xmlns:a16="http://schemas.microsoft.com/office/drawing/2014/main" id="{329DB3E3-BD46-485E-B7D8-7ED50519E1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36" name="Shape 3">
          <a:extLst>
            <a:ext uri="{FF2B5EF4-FFF2-40B4-BE49-F238E27FC236}">
              <a16:creationId xmlns:a16="http://schemas.microsoft.com/office/drawing/2014/main" id="{9F21DBA4-7172-41FA-A1A1-407FB05769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37" name="Shape 3">
          <a:extLst>
            <a:ext uri="{FF2B5EF4-FFF2-40B4-BE49-F238E27FC236}">
              <a16:creationId xmlns:a16="http://schemas.microsoft.com/office/drawing/2014/main" id="{02CDAFAD-225F-41B0-B35B-37F5A98305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38" name="Shape 3">
          <a:extLst>
            <a:ext uri="{FF2B5EF4-FFF2-40B4-BE49-F238E27FC236}">
              <a16:creationId xmlns:a16="http://schemas.microsoft.com/office/drawing/2014/main" id="{CF2B21E7-86A6-4958-9BCC-EBC41B1154C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39" name="Shape 3">
          <a:extLst>
            <a:ext uri="{FF2B5EF4-FFF2-40B4-BE49-F238E27FC236}">
              <a16:creationId xmlns:a16="http://schemas.microsoft.com/office/drawing/2014/main" id="{3303DB41-02B7-4485-AD12-E8367260CF1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40" name="Shape 3">
          <a:extLst>
            <a:ext uri="{FF2B5EF4-FFF2-40B4-BE49-F238E27FC236}">
              <a16:creationId xmlns:a16="http://schemas.microsoft.com/office/drawing/2014/main" id="{F704CD2C-9574-4A32-9016-DDD9C1DF25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41" name="Shape 3">
          <a:extLst>
            <a:ext uri="{FF2B5EF4-FFF2-40B4-BE49-F238E27FC236}">
              <a16:creationId xmlns:a16="http://schemas.microsoft.com/office/drawing/2014/main" id="{6E863EF6-A88D-4123-B95B-81D293E5F1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42" name="Shape 3">
          <a:extLst>
            <a:ext uri="{FF2B5EF4-FFF2-40B4-BE49-F238E27FC236}">
              <a16:creationId xmlns:a16="http://schemas.microsoft.com/office/drawing/2014/main" id="{5C11B06A-E564-4547-87EF-A60AE18E85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43" name="Shape 3">
          <a:extLst>
            <a:ext uri="{FF2B5EF4-FFF2-40B4-BE49-F238E27FC236}">
              <a16:creationId xmlns:a16="http://schemas.microsoft.com/office/drawing/2014/main" id="{9E7C2314-7910-410E-BB60-1BB24F274B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44" name="Shape 3">
          <a:extLst>
            <a:ext uri="{FF2B5EF4-FFF2-40B4-BE49-F238E27FC236}">
              <a16:creationId xmlns:a16="http://schemas.microsoft.com/office/drawing/2014/main" id="{3645AAB6-3ECC-4EFC-A0FE-5B73DC9E75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45" name="Shape 3">
          <a:extLst>
            <a:ext uri="{FF2B5EF4-FFF2-40B4-BE49-F238E27FC236}">
              <a16:creationId xmlns:a16="http://schemas.microsoft.com/office/drawing/2014/main" id="{D7B4D363-7284-4635-BF00-49E4EB8FF26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46" name="Shape 3">
          <a:extLst>
            <a:ext uri="{FF2B5EF4-FFF2-40B4-BE49-F238E27FC236}">
              <a16:creationId xmlns:a16="http://schemas.microsoft.com/office/drawing/2014/main" id="{F7352BA6-5A20-44E8-B22D-5CA65CF95D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47" name="Shape 3">
          <a:extLst>
            <a:ext uri="{FF2B5EF4-FFF2-40B4-BE49-F238E27FC236}">
              <a16:creationId xmlns:a16="http://schemas.microsoft.com/office/drawing/2014/main" id="{A49D684E-52B6-4F10-823B-5E5435E25A4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48" name="Shape 3">
          <a:extLst>
            <a:ext uri="{FF2B5EF4-FFF2-40B4-BE49-F238E27FC236}">
              <a16:creationId xmlns:a16="http://schemas.microsoft.com/office/drawing/2014/main" id="{70465484-5869-4567-BDB4-8DC850A9C0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49" name="Shape 3">
          <a:extLst>
            <a:ext uri="{FF2B5EF4-FFF2-40B4-BE49-F238E27FC236}">
              <a16:creationId xmlns:a16="http://schemas.microsoft.com/office/drawing/2014/main" id="{2D3D5EF3-2B67-47F4-A21E-D389B0FEFE5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50" name="Shape 3">
          <a:extLst>
            <a:ext uri="{FF2B5EF4-FFF2-40B4-BE49-F238E27FC236}">
              <a16:creationId xmlns:a16="http://schemas.microsoft.com/office/drawing/2014/main" id="{CE5B319B-6918-443E-B018-4CA27A866A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51" name="Shape 3">
          <a:extLst>
            <a:ext uri="{FF2B5EF4-FFF2-40B4-BE49-F238E27FC236}">
              <a16:creationId xmlns:a16="http://schemas.microsoft.com/office/drawing/2014/main" id="{025D1F4E-924E-4277-8EF1-2224474236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52" name="Shape 3">
          <a:extLst>
            <a:ext uri="{FF2B5EF4-FFF2-40B4-BE49-F238E27FC236}">
              <a16:creationId xmlns:a16="http://schemas.microsoft.com/office/drawing/2014/main" id="{EDEEC32B-49B4-43A0-B707-3AC1CF6AF6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53" name="Shape 3">
          <a:extLst>
            <a:ext uri="{FF2B5EF4-FFF2-40B4-BE49-F238E27FC236}">
              <a16:creationId xmlns:a16="http://schemas.microsoft.com/office/drawing/2014/main" id="{B74AEB7C-2F8B-44F6-A824-076A369158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54" name="Shape 3">
          <a:extLst>
            <a:ext uri="{FF2B5EF4-FFF2-40B4-BE49-F238E27FC236}">
              <a16:creationId xmlns:a16="http://schemas.microsoft.com/office/drawing/2014/main" id="{11C5C910-63BA-4255-9942-02B172997D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55" name="Shape 3">
          <a:extLst>
            <a:ext uri="{FF2B5EF4-FFF2-40B4-BE49-F238E27FC236}">
              <a16:creationId xmlns:a16="http://schemas.microsoft.com/office/drawing/2014/main" id="{243BEC92-51F9-409A-BAE3-F5A832B294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56" name="Shape 3">
          <a:extLst>
            <a:ext uri="{FF2B5EF4-FFF2-40B4-BE49-F238E27FC236}">
              <a16:creationId xmlns:a16="http://schemas.microsoft.com/office/drawing/2014/main" id="{2AC2FF24-AE2A-46D8-ADC4-0480CAAF08C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57" name="Shape 3">
          <a:extLst>
            <a:ext uri="{FF2B5EF4-FFF2-40B4-BE49-F238E27FC236}">
              <a16:creationId xmlns:a16="http://schemas.microsoft.com/office/drawing/2014/main" id="{31EDB41F-B9BD-47E7-B11D-7E50F69B2F3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58" name="Shape 3">
          <a:extLst>
            <a:ext uri="{FF2B5EF4-FFF2-40B4-BE49-F238E27FC236}">
              <a16:creationId xmlns:a16="http://schemas.microsoft.com/office/drawing/2014/main" id="{C050CADE-D2C1-41CF-8C46-CED83AB3FE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59" name="Shape 3">
          <a:extLst>
            <a:ext uri="{FF2B5EF4-FFF2-40B4-BE49-F238E27FC236}">
              <a16:creationId xmlns:a16="http://schemas.microsoft.com/office/drawing/2014/main" id="{E136A419-4A3E-4ADC-AC3F-1265863A07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60" name="Shape 3">
          <a:extLst>
            <a:ext uri="{FF2B5EF4-FFF2-40B4-BE49-F238E27FC236}">
              <a16:creationId xmlns:a16="http://schemas.microsoft.com/office/drawing/2014/main" id="{1EC67D08-1591-41F9-A77D-C88155F47F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110</xdr:row>
      <xdr:rowOff>0</xdr:rowOff>
    </xdr:from>
    <xdr:ext cx="47625" cy="285750"/>
    <xdr:sp macro="" textlink="">
      <xdr:nvSpPr>
        <xdr:cNvPr id="7861" name="Shape 3">
          <a:extLst>
            <a:ext uri="{FF2B5EF4-FFF2-40B4-BE49-F238E27FC236}">
              <a16:creationId xmlns:a16="http://schemas.microsoft.com/office/drawing/2014/main" id="{64956ABB-2FD9-40C7-908B-0C74FFC988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110</xdr:row>
      <xdr:rowOff>0</xdr:rowOff>
    </xdr:from>
    <xdr:ext cx="47625" cy="285750"/>
    <xdr:sp macro="" textlink="">
      <xdr:nvSpPr>
        <xdr:cNvPr id="7862" name="Shape 3">
          <a:extLst>
            <a:ext uri="{FF2B5EF4-FFF2-40B4-BE49-F238E27FC236}">
              <a16:creationId xmlns:a16="http://schemas.microsoft.com/office/drawing/2014/main" id="{255AFE36-BBA3-4D0B-B6BE-2B75698697D1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110</xdr:row>
      <xdr:rowOff>0</xdr:rowOff>
    </xdr:from>
    <xdr:ext cx="47625" cy="285750"/>
    <xdr:sp macro="" textlink="">
      <xdr:nvSpPr>
        <xdr:cNvPr id="7863" name="Shape 3">
          <a:extLst>
            <a:ext uri="{FF2B5EF4-FFF2-40B4-BE49-F238E27FC236}">
              <a16:creationId xmlns:a16="http://schemas.microsoft.com/office/drawing/2014/main" id="{4349C951-1F59-4747-BCE7-4A4F3D9400F0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64" name="Shape 3">
          <a:extLst>
            <a:ext uri="{FF2B5EF4-FFF2-40B4-BE49-F238E27FC236}">
              <a16:creationId xmlns:a16="http://schemas.microsoft.com/office/drawing/2014/main" id="{8F7B056D-0A88-461B-B670-ED8CB92B504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65" name="Shape 3">
          <a:extLst>
            <a:ext uri="{FF2B5EF4-FFF2-40B4-BE49-F238E27FC236}">
              <a16:creationId xmlns:a16="http://schemas.microsoft.com/office/drawing/2014/main" id="{ED93DCC7-8373-4BF2-B655-D2AB41F56C5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66" name="Shape 3">
          <a:extLst>
            <a:ext uri="{FF2B5EF4-FFF2-40B4-BE49-F238E27FC236}">
              <a16:creationId xmlns:a16="http://schemas.microsoft.com/office/drawing/2014/main" id="{A2F42FA3-B0F5-4400-83BA-37AFDAFDE10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67" name="Shape 3">
          <a:extLst>
            <a:ext uri="{FF2B5EF4-FFF2-40B4-BE49-F238E27FC236}">
              <a16:creationId xmlns:a16="http://schemas.microsoft.com/office/drawing/2014/main" id="{5A98B964-AFFF-447D-ACC7-7CCE996703A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68" name="Shape 3">
          <a:extLst>
            <a:ext uri="{FF2B5EF4-FFF2-40B4-BE49-F238E27FC236}">
              <a16:creationId xmlns:a16="http://schemas.microsoft.com/office/drawing/2014/main" id="{564BC107-B965-4D39-96C7-0B0C9D92F37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69" name="Shape 3">
          <a:extLst>
            <a:ext uri="{FF2B5EF4-FFF2-40B4-BE49-F238E27FC236}">
              <a16:creationId xmlns:a16="http://schemas.microsoft.com/office/drawing/2014/main" id="{A00C1A1C-E7C5-4C9D-959A-04299EA8A7E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70" name="Shape 3">
          <a:extLst>
            <a:ext uri="{FF2B5EF4-FFF2-40B4-BE49-F238E27FC236}">
              <a16:creationId xmlns:a16="http://schemas.microsoft.com/office/drawing/2014/main" id="{DF0E9261-8827-4208-B1C0-BE8EDABF5D9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71" name="Shape 3">
          <a:extLst>
            <a:ext uri="{FF2B5EF4-FFF2-40B4-BE49-F238E27FC236}">
              <a16:creationId xmlns:a16="http://schemas.microsoft.com/office/drawing/2014/main" id="{27F23C5D-3AB5-42A9-81C6-B79204AF436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72" name="Shape 3">
          <a:extLst>
            <a:ext uri="{FF2B5EF4-FFF2-40B4-BE49-F238E27FC236}">
              <a16:creationId xmlns:a16="http://schemas.microsoft.com/office/drawing/2014/main" id="{37AFD402-8757-465C-AF7D-AEDDD19F232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73" name="Shape 3">
          <a:extLst>
            <a:ext uri="{FF2B5EF4-FFF2-40B4-BE49-F238E27FC236}">
              <a16:creationId xmlns:a16="http://schemas.microsoft.com/office/drawing/2014/main" id="{8431C7CE-47A7-4710-9F84-4BE3D9DE13D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74" name="Shape 3">
          <a:extLst>
            <a:ext uri="{FF2B5EF4-FFF2-40B4-BE49-F238E27FC236}">
              <a16:creationId xmlns:a16="http://schemas.microsoft.com/office/drawing/2014/main" id="{C77A8E64-8A65-497F-8121-0A4599AB366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75" name="Shape 3">
          <a:extLst>
            <a:ext uri="{FF2B5EF4-FFF2-40B4-BE49-F238E27FC236}">
              <a16:creationId xmlns:a16="http://schemas.microsoft.com/office/drawing/2014/main" id="{BE4E6E78-2958-4D71-BE0C-E173F030D94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76" name="Shape 3">
          <a:extLst>
            <a:ext uri="{FF2B5EF4-FFF2-40B4-BE49-F238E27FC236}">
              <a16:creationId xmlns:a16="http://schemas.microsoft.com/office/drawing/2014/main" id="{029B4502-3126-4E81-B536-7D666B278EC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77" name="Shape 3">
          <a:extLst>
            <a:ext uri="{FF2B5EF4-FFF2-40B4-BE49-F238E27FC236}">
              <a16:creationId xmlns:a16="http://schemas.microsoft.com/office/drawing/2014/main" id="{3EDC27B4-CC78-4540-AACE-60C04E68639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78" name="Shape 3">
          <a:extLst>
            <a:ext uri="{FF2B5EF4-FFF2-40B4-BE49-F238E27FC236}">
              <a16:creationId xmlns:a16="http://schemas.microsoft.com/office/drawing/2014/main" id="{253A9745-D67C-4584-B151-E86A7D2EEA4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79" name="Shape 3">
          <a:extLst>
            <a:ext uri="{FF2B5EF4-FFF2-40B4-BE49-F238E27FC236}">
              <a16:creationId xmlns:a16="http://schemas.microsoft.com/office/drawing/2014/main" id="{5FA2F688-CC8C-4615-8987-2E78B89C9C1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80" name="Shape 3">
          <a:extLst>
            <a:ext uri="{FF2B5EF4-FFF2-40B4-BE49-F238E27FC236}">
              <a16:creationId xmlns:a16="http://schemas.microsoft.com/office/drawing/2014/main" id="{A68E2955-18BE-4ECB-ACDD-23CAEBD9F26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81" name="Shape 3">
          <a:extLst>
            <a:ext uri="{FF2B5EF4-FFF2-40B4-BE49-F238E27FC236}">
              <a16:creationId xmlns:a16="http://schemas.microsoft.com/office/drawing/2014/main" id="{A3D10331-55E4-485C-B476-6A9AC2FAC32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82" name="Shape 3">
          <a:extLst>
            <a:ext uri="{FF2B5EF4-FFF2-40B4-BE49-F238E27FC236}">
              <a16:creationId xmlns:a16="http://schemas.microsoft.com/office/drawing/2014/main" id="{23654228-A950-4B04-8328-AE54FE805A6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83" name="Shape 3">
          <a:extLst>
            <a:ext uri="{FF2B5EF4-FFF2-40B4-BE49-F238E27FC236}">
              <a16:creationId xmlns:a16="http://schemas.microsoft.com/office/drawing/2014/main" id="{9649E502-69D3-46DC-A62C-B6A25DADDCE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84" name="Shape 3">
          <a:extLst>
            <a:ext uri="{FF2B5EF4-FFF2-40B4-BE49-F238E27FC236}">
              <a16:creationId xmlns:a16="http://schemas.microsoft.com/office/drawing/2014/main" id="{3FB9AA2F-9E82-4A8F-A99E-3F31E7445BB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85" name="Shape 3">
          <a:extLst>
            <a:ext uri="{FF2B5EF4-FFF2-40B4-BE49-F238E27FC236}">
              <a16:creationId xmlns:a16="http://schemas.microsoft.com/office/drawing/2014/main" id="{9537908C-A79B-461C-BFE9-5477690B2D7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86" name="Shape 3">
          <a:extLst>
            <a:ext uri="{FF2B5EF4-FFF2-40B4-BE49-F238E27FC236}">
              <a16:creationId xmlns:a16="http://schemas.microsoft.com/office/drawing/2014/main" id="{C11DF514-D8E6-4167-A561-D525B292DBC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87" name="Shape 3">
          <a:extLst>
            <a:ext uri="{FF2B5EF4-FFF2-40B4-BE49-F238E27FC236}">
              <a16:creationId xmlns:a16="http://schemas.microsoft.com/office/drawing/2014/main" id="{CFDF8AD8-EEA8-45E8-8265-70418457CBB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88" name="Shape 3">
          <a:extLst>
            <a:ext uri="{FF2B5EF4-FFF2-40B4-BE49-F238E27FC236}">
              <a16:creationId xmlns:a16="http://schemas.microsoft.com/office/drawing/2014/main" id="{58780463-BACE-47A1-A0C7-F65A1020783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89" name="Shape 3">
          <a:extLst>
            <a:ext uri="{FF2B5EF4-FFF2-40B4-BE49-F238E27FC236}">
              <a16:creationId xmlns:a16="http://schemas.microsoft.com/office/drawing/2014/main" id="{239B0C74-C8CD-4C01-AB85-A396608F50E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90" name="Shape 3">
          <a:extLst>
            <a:ext uri="{FF2B5EF4-FFF2-40B4-BE49-F238E27FC236}">
              <a16:creationId xmlns:a16="http://schemas.microsoft.com/office/drawing/2014/main" id="{51A4D5F3-049C-4D3B-9AF2-0704E87FAAB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91" name="Shape 3">
          <a:extLst>
            <a:ext uri="{FF2B5EF4-FFF2-40B4-BE49-F238E27FC236}">
              <a16:creationId xmlns:a16="http://schemas.microsoft.com/office/drawing/2014/main" id="{15908B20-5FD6-4296-BE12-134CB7467CD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92" name="Shape 3">
          <a:extLst>
            <a:ext uri="{FF2B5EF4-FFF2-40B4-BE49-F238E27FC236}">
              <a16:creationId xmlns:a16="http://schemas.microsoft.com/office/drawing/2014/main" id="{5398FD2D-2C3B-4BC0-A042-B94DC5203AF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93" name="Shape 3">
          <a:extLst>
            <a:ext uri="{FF2B5EF4-FFF2-40B4-BE49-F238E27FC236}">
              <a16:creationId xmlns:a16="http://schemas.microsoft.com/office/drawing/2014/main" id="{043DCDF1-62A6-4F2B-8C57-A74513E7169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94" name="Shape 3">
          <a:extLst>
            <a:ext uri="{FF2B5EF4-FFF2-40B4-BE49-F238E27FC236}">
              <a16:creationId xmlns:a16="http://schemas.microsoft.com/office/drawing/2014/main" id="{7804EE0F-1854-4416-A439-473957E4FCC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95" name="Shape 3">
          <a:extLst>
            <a:ext uri="{FF2B5EF4-FFF2-40B4-BE49-F238E27FC236}">
              <a16:creationId xmlns:a16="http://schemas.microsoft.com/office/drawing/2014/main" id="{311F65B0-E320-4B39-B0CA-CDCA803332B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96" name="Shape 3">
          <a:extLst>
            <a:ext uri="{FF2B5EF4-FFF2-40B4-BE49-F238E27FC236}">
              <a16:creationId xmlns:a16="http://schemas.microsoft.com/office/drawing/2014/main" id="{A1193EA4-F2C3-4D0B-AB13-45432E7AAA5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97" name="Shape 3">
          <a:extLst>
            <a:ext uri="{FF2B5EF4-FFF2-40B4-BE49-F238E27FC236}">
              <a16:creationId xmlns:a16="http://schemas.microsoft.com/office/drawing/2014/main" id="{8C927461-B5E4-47E4-A2B5-9F6A71BA957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98" name="Shape 3">
          <a:extLst>
            <a:ext uri="{FF2B5EF4-FFF2-40B4-BE49-F238E27FC236}">
              <a16:creationId xmlns:a16="http://schemas.microsoft.com/office/drawing/2014/main" id="{D8E4A797-A9FE-41CF-80CC-0CF76F8F9E2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899" name="Shape 3">
          <a:extLst>
            <a:ext uri="{FF2B5EF4-FFF2-40B4-BE49-F238E27FC236}">
              <a16:creationId xmlns:a16="http://schemas.microsoft.com/office/drawing/2014/main" id="{68FA67F7-6C31-4842-89FF-8C170125C80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00" name="Shape 3">
          <a:extLst>
            <a:ext uri="{FF2B5EF4-FFF2-40B4-BE49-F238E27FC236}">
              <a16:creationId xmlns:a16="http://schemas.microsoft.com/office/drawing/2014/main" id="{D0B67149-E716-4D32-ADA1-396C2593665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01" name="Shape 3">
          <a:extLst>
            <a:ext uri="{FF2B5EF4-FFF2-40B4-BE49-F238E27FC236}">
              <a16:creationId xmlns:a16="http://schemas.microsoft.com/office/drawing/2014/main" id="{226B00C5-4F2B-4B1B-B754-8036B2A45DE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02" name="Shape 3">
          <a:extLst>
            <a:ext uri="{FF2B5EF4-FFF2-40B4-BE49-F238E27FC236}">
              <a16:creationId xmlns:a16="http://schemas.microsoft.com/office/drawing/2014/main" id="{2BCE77C3-9E3D-4969-BDF2-FC74AA0F455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03" name="Shape 3">
          <a:extLst>
            <a:ext uri="{FF2B5EF4-FFF2-40B4-BE49-F238E27FC236}">
              <a16:creationId xmlns:a16="http://schemas.microsoft.com/office/drawing/2014/main" id="{11792116-6848-40D0-A631-66C099903A3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04" name="Shape 3">
          <a:extLst>
            <a:ext uri="{FF2B5EF4-FFF2-40B4-BE49-F238E27FC236}">
              <a16:creationId xmlns:a16="http://schemas.microsoft.com/office/drawing/2014/main" id="{8169F778-2134-432F-A6F8-6F147C886A9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05" name="Shape 3">
          <a:extLst>
            <a:ext uri="{FF2B5EF4-FFF2-40B4-BE49-F238E27FC236}">
              <a16:creationId xmlns:a16="http://schemas.microsoft.com/office/drawing/2014/main" id="{1B8D04F7-727F-43FF-AA37-246D07DFD74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06" name="Shape 3">
          <a:extLst>
            <a:ext uri="{FF2B5EF4-FFF2-40B4-BE49-F238E27FC236}">
              <a16:creationId xmlns:a16="http://schemas.microsoft.com/office/drawing/2014/main" id="{04C7CF4A-FBFD-481F-ABB7-124A5EAE471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07" name="Shape 3">
          <a:extLst>
            <a:ext uri="{FF2B5EF4-FFF2-40B4-BE49-F238E27FC236}">
              <a16:creationId xmlns:a16="http://schemas.microsoft.com/office/drawing/2014/main" id="{EC76D157-8C58-4B4F-A570-9564BA1B257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08" name="Shape 3">
          <a:extLst>
            <a:ext uri="{FF2B5EF4-FFF2-40B4-BE49-F238E27FC236}">
              <a16:creationId xmlns:a16="http://schemas.microsoft.com/office/drawing/2014/main" id="{9F567466-32ED-4734-BBB8-2FB16ED7753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09" name="Shape 3">
          <a:extLst>
            <a:ext uri="{FF2B5EF4-FFF2-40B4-BE49-F238E27FC236}">
              <a16:creationId xmlns:a16="http://schemas.microsoft.com/office/drawing/2014/main" id="{E5369B35-3AB9-48C0-BBED-76B08F9C16F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10" name="Shape 3">
          <a:extLst>
            <a:ext uri="{FF2B5EF4-FFF2-40B4-BE49-F238E27FC236}">
              <a16:creationId xmlns:a16="http://schemas.microsoft.com/office/drawing/2014/main" id="{3F49EE2F-DDB8-4E63-B0D8-51E5F5AB3EC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11" name="Shape 3">
          <a:extLst>
            <a:ext uri="{FF2B5EF4-FFF2-40B4-BE49-F238E27FC236}">
              <a16:creationId xmlns:a16="http://schemas.microsoft.com/office/drawing/2014/main" id="{B02AA3DE-7CF6-4A3A-BAE4-1FBDAFE1B8B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12" name="Shape 3">
          <a:extLst>
            <a:ext uri="{FF2B5EF4-FFF2-40B4-BE49-F238E27FC236}">
              <a16:creationId xmlns:a16="http://schemas.microsoft.com/office/drawing/2014/main" id="{8819EE95-0B63-462A-87CF-E75CC5A54A2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13" name="Shape 3">
          <a:extLst>
            <a:ext uri="{FF2B5EF4-FFF2-40B4-BE49-F238E27FC236}">
              <a16:creationId xmlns:a16="http://schemas.microsoft.com/office/drawing/2014/main" id="{974753EE-1B7A-4D33-8F7A-923D57AAF827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14" name="Shape 3">
          <a:extLst>
            <a:ext uri="{FF2B5EF4-FFF2-40B4-BE49-F238E27FC236}">
              <a16:creationId xmlns:a16="http://schemas.microsoft.com/office/drawing/2014/main" id="{A730E7C7-6E67-4477-AB13-8116731DE1A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15" name="Shape 3">
          <a:extLst>
            <a:ext uri="{FF2B5EF4-FFF2-40B4-BE49-F238E27FC236}">
              <a16:creationId xmlns:a16="http://schemas.microsoft.com/office/drawing/2014/main" id="{5F1EC5F4-1F82-45D6-8B6E-7E3C2207A00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16" name="Shape 3">
          <a:extLst>
            <a:ext uri="{FF2B5EF4-FFF2-40B4-BE49-F238E27FC236}">
              <a16:creationId xmlns:a16="http://schemas.microsoft.com/office/drawing/2014/main" id="{BC8EB28E-FF01-4FC5-BB89-266293AA8DC6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17" name="Shape 3">
          <a:extLst>
            <a:ext uri="{FF2B5EF4-FFF2-40B4-BE49-F238E27FC236}">
              <a16:creationId xmlns:a16="http://schemas.microsoft.com/office/drawing/2014/main" id="{7C2F923E-71ED-4311-8A64-98A21B1D92E0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18" name="Shape 3">
          <a:extLst>
            <a:ext uri="{FF2B5EF4-FFF2-40B4-BE49-F238E27FC236}">
              <a16:creationId xmlns:a16="http://schemas.microsoft.com/office/drawing/2014/main" id="{20858A58-1457-411D-9320-86FE15D2178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19" name="Shape 3">
          <a:extLst>
            <a:ext uri="{FF2B5EF4-FFF2-40B4-BE49-F238E27FC236}">
              <a16:creationId xmlns:a16="http://schemas.microsoft.com/office/drawing/2014/main" id="{101BF139-6198-41E3-9AE3-2C2EE1809EB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20" name="Shape 3">
          <a:extLst>
            <a:ext uri="{FF2B5EF4-FFF2-40B4-BE49-F238E27FC236}">
              <a16:creationId xmlns:a16="http://schemas.microsoft.com/office/drawing/2014/main" id="{A536CA88-BA3A-4C84-97AB-156F1879D2D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21" name="Shape 3">
          <a:extLst>
            <a:ext uri="{FF2B5EF4-FFF2-40B4-BE49-F238E27FC236}">
              <a16:creationId xmlns:a16="http://schemas.microsoft.com/office/drawing/2014/main" id="{EA891474-0373-40B3-999A-F977F9F73C9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22" name="Shape 3">
          <a:extLst>
            <a:ext uri="{FF2B5EF4-FFF2-40B4-BE49-F238E27FC236}">
              <a16:creationId xmlns:a16="http://schemas.microsoft.com/office/drawing/2014/main" id="{8A21E548-AE7A-412D-B2DF-91A122A261E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23" name="Shape 3">
          <a:extLst>
            <a:ext uri="{FF2B5EF4-FFF2-40B4-BE49-F238E27FC236}">
              <a16:creationId xmlns:a16="http://schemas.microsoft.com/office/drawing/2014/main" id="{2DD5C60B-DB2B-4C97-A5E5-35FCBF5D299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24" name="Shape 3">
          <a:extLst>
            <a:ext uri="{FF2B5EF4-FFF2-40B4-BE49-F238E27FC236}">
              <a16:creationId xmlns:a16="http://schemas.microsoft.com/office/drawing/2014/main" id="{61B12935-3917-4898-9F23-0F3D9F1FAAB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25" name="Shape 3">
          <a:extLst>
            <a:ext uri="{FF2B5EF4-FFF2-40B4-BE49-F238E27FC236}">
              <a16:creationId xmlns:a16="http://schemas.microsoft.com/office/drawing/2014/main" id="{FFE5342E-EC1D-43C5-912F-D496CCE0FC6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26" name="Shape 3">
          <a:extLst>
            <a:ext uri="{FF2B5EF4-FFF2-40B4-BE49-F238E27FC236}">
              <a16:creationId xmlns:a16="http://schemas.microsoft.com/office/drawing/2014/main" id="{CF705D83-2AF5-40AA-A9B6-EAA14D95D91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27" name="Shape 3">
          <a:extLst>
            <a:ext uri="{FF2B5EF4-FFF2-40B4-BE49-F238E27FC236}">
              <a16:creationId xmlns:a16="http://schemas.microsoft.com/office/drawing/2014/main" id="{B0C97BB4-8163-49BF-93AC-A1E6AE80D354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28" name="Shape 3">
          <a:extLst>
            <a:ext uri="{FF2B5EF4-FFF2-40B4-BE49-F238E27FC236}">
              <a16:creationId xmlns:a16="http://schemas.microsoft.com/office/drawing/2014/main" id="{6AD4C8AB-D167-41CF-A97F-E26EF6C6B2C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29" name="Shape 3">
          <a:extLst>
            <a:ext uri="{FF2B5EF4-FFF2-40B4-BE49-F238E27FC236}">
              <a16:creationId xmlns:a16="http://schemas.microsoft.com/office/drawing/2014/main" id="{EA40C387-0CAB-4112-AD1F-6EBC4F4F7E3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30" name="Shape 3">
          <a:extLst>
            <a:ext uri="{FF2B5EF4-FFF2-40B4-BE49-F238E27FC236}">
              <a16:creationId xmlns:a16="http://schemas.microsoft.com/office/drawing/2014/main" id="{234EEF30-2159-4C0F-BC0A-C1A464B8CCE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31" name="Shape 3">
          <a:extLst>
            <a:ext uri="{FF2B5EF4-FFF2-40B4-BE49-F238E27FC236}">
              <a16:creationId xmlns:a16="http://schemas.microsoft.com/office/drawing/2014/main" id="{6DBBA5B5-284F-47D6-92E4-EBE1FC4D139B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32" name="Shape 3">
          <a:extLst>
            <a:ext uri="{FF2B5EF4-FFF2-40B4-BE49-F238E27FC236}">
              <a16:creationId xmlns:a16="http://schemas.microsoft.com/office/drawing/2014/main" id="{88415892-19FB-49CB-9751-31A4A05A18C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33" name="Shape 3">
          <a:extLst>
            <a:ext uri="{FF2B5EF4-FFF2-40B4-BE49-F238E27FC236}">
              <a16:creationId xmlns:a16="http://schemas.microsoft.com/office/drawing/2014/main" id="{AA9A2666-CCB1-40F4-B559-A06834BD8C2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34" name="Shape 3">
          <a:extLst>
            <a:ext uri="{FF2B5EF4-FFF2-40B4-BE49-F238E27FC236}">
              <a16:creationId xmlns:a16="http://schemas.microsoft.com/office/drawing/2014/main" id="{983425A0-2765-435F-A726-9E36CD70A96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35" name="Shape 3">
          <a:extLst>
            <a:ext uri="{FF2B5EF4-FFF2-40B4-BE49-F238E27FC236}">
              <a16:creationId xmlns:a16="http://schemas.microsoft.com/office/drawing/2014/main" id="{2EF205A4-2B38-42C1-B47B-2CAD4E3944C3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36" name="Shape 3">
          <a:extLst>
            <a:ext uri="{FF2B5EF4-FFF2-40B4-BE49-F238E27FC236}">
              <a16:creationId xmlns:a16="http://schemas.microsoft.com/office/drawing/2014/main" id="{B765CAF1-0D23-48BE-8C89-3AC6F06FB149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37" name="Shape 3">
          <a:extLst>
            <a:ext uri="{FF2B5EF4-FFF2-40B4-BE49-F238E27FC236}">
              <a16:creationId xmlns:a16="http://schemas.microsoft.com/office/drawing/2014/main" id="{DCDD6E97-999A-48FF-B278-805A796462B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38" name="Shape 3">
          <a:extLst>
            <a:ext uri="{FF2B5EF4-FFF2-40B4-BE49-F238E27FC236}">
              <a16:creationId xmlns:a16="http://schemas.microsoft.com/office/drawing/2014/main" id="{80A8F6EA-9828-4035-85B7-676064241DF2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39" name="Shape 3">
          <a:extLst>
            <a:ext uri="{FF2B5EF4-FFF2-40B4-BE49-F238E27FC236}">
              <a16:creationId xmlns:a16="http://schemas.microsoft.com/office/drawing/2014/main" id="{5DA0A79F-EA07-449C-8FDD-A3C9D9FE561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40" name="Shape 3">
          <a:extLst>
            <a:ext uri="{FF2B5EF4-FFF2-40B4-BE49-F238E27FC236}">
              <a16:creationId xmlns:a16="http://schemas.microsoft.com/office/drawing/2014/main" id="{0282BEB6-71B0-4041-AEC5-3C98795781CC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41" name="Shape 3">
          <a:extLst>
            <a:ext uri="{FF2B5EF4-FFF2-40B4-BE49-F238E27FC236}">
              <a16:creationId xmlns:a16="http://schemas.microsoft.com/office/drawing/2014/main" id="{CE2AC9DC-5368-495E-9C54-859D3D91C05D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42" name="Shape 3">
          <a:extLst>
            <a:ext uri="{FF2B5EF4-FFF2-40B4-BE49-F238E27FC236}">
              <a16:creationId xmlns:a16="http://schemas.microsoft.com/office/drawing/2014/main" id="{8A0ED2A4-94FF-4E97-9098-2F420626ACE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43" name="Shape 3">
          <a:extLst>
            <a:ext uri="{FF2B5EF4-FFF2-40B4-BE49-F238E27FC236}">
              <a16:creationId xmlns:a16="http://schemas.microsoft.com/office/drawing/2014/main" id="{D51D98D2-C977-4F42-B174-D11CA0CDFF55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44" name="Shape 3">
          <a:extLst>
            <a:ext uri="{FF2B5EF4-FFF2-40B4-BE49-F238E27FC236}">
              <a16:creationId xmlns:a16="http://schemas.microsoft.com/office/drawing/2014/main" id="{F57D0023-B0BC-4DD8-891A-B5310D3B1738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45" name="Shape 3">
          <a:extLst>
            <a:ext uri="{FF2B5EF4-FFF2-40B4-BE49-F238E27FC236}">
              <a16:creationId xmlns:a16="http://schemas.microsoft.com/office/drawing/2014/main" id="{CFD11D4D-0D32-4F26-8768-44C3A54F953F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46" name="Shape 3">
          <a:extLst>
            <a:ext uri="{FF2B5EF4-FFF2-40B4-BE49-F238E27FC236}">
              <a16:creationId xmlns:a16="http://schemas.microsoft.com/office/drawing/2014/main" id="{7D283489-170A-4A1A-AFA8-5DC3C36FA281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47" name="Shape 3">
          <a:extLst>
            <a:ext uri="{FF2B5EF4-FFF2-40B4-BE49-F238E27FC236}">
              <a16:creationId xmlns:a16="http://schemas.microsoft.com/office/drawing/2014/main" id="{E1FC24B8-5055-4D08-952A-892B964D8F2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48" name="Shape 3">
          <a:extLst>
            <a:ext uri="{FF2B5EF4-FFF2-40B4-BE49-F238E27FC236}">
              <a16:creationId xmlns:a16="http://schemas.microsoft.com/office/drawing/2014/main" id="{099C5B9B-C67E-4F33-8010-A6706E19511A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16</xdr:col>
      <xdr:colOff>-9525</xdr:colOff>
      <xdr:row>111</xdr:row>
      <xdr:rowOff>0</xdr:rowOff>
    </xdr:from>
    <xdr:ext cx="47625" cy="285750"/>
    <xdr:sp macro="" textlink="">
      <xdr:nvSpPr>
        <xdr:cNvPr id="7949" name="Shape 3">
          <a:extLst>
            <a:ext uri="{FF2B5EF4-FFF2-40B4-BE49-F238E27FC236}">
              <a16:creationId xmlns:a16="http://schemas.microsoft.com/office/drawing/2014/main" id="{DB85991D-142F-486B-B1C1-617A060B7E8E}"/>
            </a:ext>
          </a:extLst>
        </xdr:cNvPr>
        <xdr:cNvSpPr txBox="1"/>
      </xdr:nvSpPr>
      <xdr:spPr>
        <a:xfrm>
          <a:off x="771715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111</xdr:row>
      <xdr:rowOff>0</xdr:rowOff>
    </xdr:from>
    <xdr:ext cx="47625" cy="285750"/>
    <xdr:sp macro="" textlink="">
      <xdr:nvSpPr>
        <xdr:cNvPr id="7950" name="Shape 3">
          <a:extLst>
            <a:ext uri="{FF2B5EF4-FFF2-40B4-BE49-F238E27FC236}">
              <a16:creationId xmlns:a16="http://schemas.microsoft.com/office/drawing/2014/main" id="{96ED2369-7DCF-4B6D-AD18-2330597E8029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15</xdr:col>
      <xdr:colOff>-9525</xdr:colOff>
      <xdr:row>111</xdr:row>
      <xdr:rowOff>0</xdr:rowOff>
    </xdr:from>
    <xdr:ext cx="47625" cy="285750"/>
    <xdr:sp macro="" textlink="">
      <xdr:nvSpPr>
        <xdr:cNvPr id="7951" name="Shape 3">
          <a:extLst>
            <a:ext uri="{FF2B5EF4-FFF2-40B4-BE49-F238E27FC236}">
              <a16:creationId xmlns:a16="http://schemas.microsoft.com/office/drawing/2014/main" id="{058C6EC5-CC61-4AF8-BB59-16F036355781}"/>
            </a:ext>
          </a:extLst>
        </xdr:cNvPr>
        <xdr:cNvSpPr txBox="1"/>
      </xdr:nvSpPr>
      <xdr:spPr>
        <a:xfrm>
          <a:off x="720661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52" name="Shape 3">
          <a:extLst>
            <a:ext uri="{FF2B5EF4-FFF2-40B4-BE49-F238E27FC236}">
              <a16:creationId xmlns:a16="http://schemas.microsoft.com/office/drawing/2014/main" id="{D6B8320C-5E0D-42CD-A485-3CE9579F73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53" name="Shape 3">
          <a:extLst>
            <a:ext uri="{FF2B5EF4-FFF2-40B4-BE49-F238E27FC236}">
              <a16:creationId xmlns:a16="http://schemas.microsoft.com/office/drawing/2014/main" id="{CB8F7842-9E51-446E-9DF9-CF8D075F94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54" name="Shape 3">
          <a:extLst>
            <a:ext uri="{FF2B5EF4-FFF2-40B4-BE49-F238E27FC236}">
              <a16:creationId xmlns:a16="http://schemas.microsoft.com/office/drawing/2014/main" id="{881E8367-31D3-43CB-B174-E5BA7C3A84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55" name="Shape 3">
          <a:extLst>
            <a:ext uri="{FF2B5EF4-FFF2-40B4-BE49-F238E27FC236}">
              <a16:creationId xmlns:a16="http://schemas.microsoft.com/office/drawing/2014/main" id="{BC3B641E-D6A0-403C-88BE-D0C0B43728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56" name="Shape 3">
          <a:extLst>
            <a:ext uri="{FF2B5EF4-FFF2-40B4-BE49-F238E27FC236}">
              <a16:creationId xmlns:a16="http://schemas.microsoft.com/office/drawing/2014/main" id="{64E65A57-7033-45F7-8301-C7F53622ADE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57" name="Shape 3">
          <a:extLst>
            <a:ext uri="{FF2B5EF4-FFF2-40B4-BE49-F238E27FC236}">
              <a16:creationId xmlns:a16="http://schemas.microsoft.com/office/drawing/2014/main" id="{1CCA4E67-A801-40D8-93BE-BE3A23B2BF4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58" name="Shape 3">
          <a:extLst>
            <a:ext uri="{FF2B5EF4-FFF2-40B4-BE49-F238E27FC236}">
              <a16:creationId xmlns:a16="http://schemas.microsoft.com/office/drawing/2014/main" id="{B8F67789-B6E6-4B90-94DC-CE8B3A8EB7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59" name="Shape 3">
          <a:extLst>
            <a:ext uri="{FF2B5EF4-FFF2-40B4-BE49-F238E27FC236}">
              <a16:creationId xmlns:a16="http://schemas.microsoft.com/office/drawing/2014/main" id="{B915A6B3-0400-40C0-AD03-5EFFB9E663C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60" name="Shape 3">
          <a:extLst>
            <a:ext uri="{FF2B5EF4-FFF2-40B4-BE49-F238E27FC236}">
              <a16:creationId xmlns:a16="http://schemas.microsoft.com/office/drawing/2014/main" id="{80850C39-15D1-41AB-AF9C-7D237D08E36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61" name="Shape 3">
          <a:extLst>
            <a:ext uri="{FF2B5EF4-FFF2-40B4-BE49-F238E27FC236}">
              <a16:creationId xmlns:a16="http://schemas.microsoft.com/office/drawing/2014/main" id="{7CA42C41-97D0-4EA8-83C8-C63AC9074E3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62" name="Shape 3">
          <a:extLst>
            <a:ext uri="{FF2B5EF4-FFF2-40B4-BE49-F238E27FC236}">
              <a16:creationId xmlns:a16="http://schemas.microsoft.com/office/drawing/2014/main" id="{6DE9FF11-2D7C-4556-BF43-9F668954E2C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63" name="Shape 3">
          <a:extLst>
            <a:ext uri="{FF2B5EF4-FFF2-40B4-BE49-F238E27FC236}">
              <a16:creationId xmlns:a16="http://schemas.microsoft.com/office/drawing/2014/main" id="{DCA7A20B-F0B0-41EB-BEF3-AF341C9AC24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64" name="Shape 3">
          <a:extLst>
            <a:ext uri="{FF2B5EF4-FFF2-40B4-BE49-F238E27FC236}">
              <a16:creationId xmlns:a16="http://schemas.microsoft.com/office/drawing/2014/main" id="{39DE7BA5-E153-46E5-85D4-56EC8EF5B1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65" name="Shape 3">
          <a:extLst>
            <a:ext uri="{FF2B5EF4-FFF2-40B4-BE49-F238E27FC236}">
              <a16:creationId xmlns:a16="http://schemas.microsoft.com/office/drawing/2014/main" id="{767691B3-FFF8-46BD-872C-34288B3C011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66" name="Shape 3">
          <a:extLst>
            <a:ext uri="{FF2B5EF4-FFF2-40B4-BE49-F238E27FC236}">
              <a16:creationId xmlns:a16="http://schemas.microsoft.com/office/drawing/2014/main" id="{A990A8BF-DDC6-424D-8D81-08F7419A05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67" name="Shape 3">
          <a:extLst>
            <a:ext uri="{FF2B5EF4-FFF2-40B4-BE49-F238E27FC236}">
              <a16:creationId xmlns:a16="http://schemas.microsoft.com/office/drawing/2014/main" id="{DD8AC103-2D5B-44DD-BE2E-324DA9CC50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68" name="Shape 3">
          <a:extLst>
            <a:ext uri="{FF2B5EF4-FFF2-40B4-BE49-F238E27FC236}">
              <a16:creationId xmlns:a16="http://schemas.microsoft.com/office/drawing/2014/main" id="{F408B9C2-85C1-4BC7-AB90-C95760D820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69" name="Shape 3">
          <a:extLst>
            <a:ext uri="{FF2B5EF4-FFF2-40B4-BE49-F238E27FC236}">
              <a16:creationId xmlns:a16="http://schemas.microsoft.com/office/drawing/2014/main" id="{3B87D488-1CAA-4EDD-B997-5BD50D2FAA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70" name="Shape 3">
          <a:extLst>
            <a:ext uri="{FF2B5EF4-FFF2-40B4-BE49-F238E27FC236}">
              <a16:creationId xmlns:a16="http://schemas.microsoft.com/office/drawing/2014/main" id="{FDC07E3C-085D-4758-B54D-D6872C6F34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71" name="Shape 3">
          <a:extLst>
            <a:ext uri="{FF2B5EF4-FFF2-40B4-BE49-F238E27FC236}">
              <a16:creationId xmlns:a16="http://schemas.microsoft.com/office/drawing/2014/main" id="{BF084CBF-FBCC-4803-A04F-2A083791AB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72" name="Shape 3">
          <a:extLst>
            <a:ext uri="{FF2B5EF4-FFF2-40B4-BE49-F238E27FC236}">
              <a16:creationId xmlns:a16="http://schemas.microsoft.com/office/drawing/2014/main" id="{86AC7F88-9C1D-42EA-8FC6-8D7AD2A5437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73" name="Shape 3">
          <a:extLst>
            <a:ext uri="{FF2B5EF4-FFF2-40B4-BE49-F238E27FC236}">
              <a16:creationId xmlns:a16="http://schemas.microsoft.com/office/drawing/2014/main" id="{A22A70F0-F4F5-4212-9A5E-402EF983EAF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74" name="Shape 3">
          <a:extLst>
            <a:ext uri="{FF2B5EF4-FFF2-40B4-BE49-F238E27FC236}">
              <a16:creationId xmlns:a16="http://schemas.microsoft.com/office/drawing/2014/main" id="{BF4A1051-3EF9-4268-A008-387D4D2BC5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75" name="Shape 3">
          <a:extLst>
            <a:ext uri="{FF2B5EF4-FFF2-40B4-BE49-F238E27FC236}">
              <a16:creationId xmlns:a16="http://schemas.microsoft.com/office/drawing/2014/main" id="{6E679B8C-C6D4-4707-8358-6F8E9AE76F7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76" name="Shape 3">
          <a:extLst>
            <a:ext uri="{FF2B5EF4-FFF2-40B4-BE49-F238E27FC236}">
              <a16:creationId xmlns:a16="http://schemas.microsoft.com/office/drawing/2014/main" id="{7980D0A3-8A7B-4D4D-91E2-35587EFE90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77" name="Shape 3">
          <a:extLst>
            <a:ext uri="{FF2B5EF4-FFF2-40B4-BE49-F238E27FC236}">
              <a16:creationId xmlns:a16="http://schemas.microsoft.com/office/drawing/2014/main" id="{ACC4B347-508D-4809-A76A-0969BD17DA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78" name="Shape 3">
          <a:extLst>
            <a:ext uri="{FF2B5EF4-FFF2-40B4-BE49-F238E27FC236}">
              <a16:creationId xmlns:a16="http://schemas.microsoft.com/office/drawing/2014/main" id="{0CB9A060-4EA3-4CF3-AB32-7EDD0AD7B6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79" name="Shape 3">
          <a:extLst>
            <a:ext uri="{FF2B5EF4-FFF2-40B4-BE49-F238E27FC236}">
              <a16:creationId xmlns:a16="http://schemas.microsoft.com/office/drawing/2014/main" id="{69D69290-EBC3-4E60-BA10-CE2D68FA83E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80" name="Shape 3">
          <a:extLst>
            <a:ext uri="{FF2B5EF4-FFF2-40B4-BE49-F238E27FC236}">
              <a16:creationId xmlns:a16="http://schemas.microsoft.com/office/drawing/2014/main" id="{AF696E33-0FEA-4841-B672-A47D38172DE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81" name="Shape 3">
          <a:extLst>
            <a:ext uri="{FF2B5EF4-FFF2-40B4-BE49-F238E27FC236}">
              <a16:creationId xmlns:a16="http://schemas.microsoft.com/office/drawing/2014/main" id="{94637DDB-376A-4D47-BE38-FD919A02CC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82" name="Shape 3">
          <a:extLst>
            <a:ext uri="{FF2B5EF4-FFF2-40B4-BE49-F238E27FC236}">
              <a16:creationId xmlns:a16="http://schemas.microsoft.com/office/drawing/2014/main" id="{76F3FC80-2716-44AA-8475-D5503C85FD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83" name="Shape 3">
          <a:extLst>
            <a:ext uri="{FF2B5EF4-FFF2-40B4-BE49-F238E27FC236}">
              <a16:creationId xmlns:a16="http://schemas.microsoft.com/office/drawing/2014/main" id="{F680A344-836A-4468-ABAC-BF95C92963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84" name="Shape 3">
          <a:extLst>
            <a:ext uri="{FF2B5EF4-FFF2-40B4-BE49-F238E27FC236}">
              <a16:creationId xmlns:a16="http://schemas.microsoft.com/office/drawing/2014/main" id="{C9C6EDEB-AE8B-4AD1-B428-24A0C8E6EED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85" name="Shape 3">
          <a:extLst>
            <a:ext uri="{FF2B5EF4-FFF2-40B4-BE49-F238E27FC236}">
              <a16:creationId xmlns:a16="http://schemas.microsoft.com/office/drawing/2014/main" id="{BE6A8D76-3607-4834-9D9F-1DFE4EC80A1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86" name="Shape 3">
          <a:extLst>
            <a:ext uri="{FF2B5EF4-FFF2-40B4-BE49-F238E27FC236}">
              <a16:creationId xmlns:a16="http://schemas.microsoft.com/office/drawing/2014/main" id="{928C0042-5EC2-4930-AA94-7DF1197FF11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87" name="Shape 3">
          <a:extLst>
            <a:ext uri="{FF2B5EF4-FFF2-40B4-BE49-F238E27FC236}">
              <a16:creationId xmlns:a16="http://schemas.microsoft.com/office/drawing/2014/main" id="{73DDD894-9BE7-4490-968A-2C7C4BC5D5B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88" name="Shape 3">
          <a:extLst>
            <a:ext uri="{FF2B5EF4-FFF2-40B4-BE49-F238E27FC236}">
              <a16:creationId xmlns:a16="http://schemas.microsoft.com/office/drawing/2014/main" id="{383059D7-029D-44A9-9080-216A4E5A51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89" name="Shape 3">
          <a:extLst>
            <a:ext uri="{FF2B5EF4-FFF2-40B4-BE49-F238E27FC236}">
              <a16:creationId xmlns:a16="http://schemas.microsoft.com/office/drawing/2014/main" id="{29AE9916-75F3-48D7-9B18-90B3983C02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90" name="Shape 3">
          <a:extLst>
            <a:ext uri="{FF2B5EF4-FFF2-40B4-BE49-F238E27FC236}">
              <a16:creationId xmlns:a16="http://schemas.microsoft.com/office/drawing/2014/main" id="{AD6B4D45-ED1F-4356-BF97-E8AB90128B2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91" name="Shape 3">
          <a:extLst>
            <a:ext uri="{FF2B5EF4-FFF2-40B4-BE49-F238E27FC236}">
              <a16:creationId xmlns:a16="http://schemas.microsoft.com/office/drawing/2014/main" id="{DEC9698A-2C37-40C7-B849-0EC46C2C68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92" name="Shape 3">
          <a:extLst>
            <a:ext uri="{FF2B5EF4-FFF2-40B4-BE49-F238E27FC236}">
              <a16:creationId xmlns:a16="http://schemas.microsoft.com/office/drawing/2014/main" id="{C6295E76-91D1-4F61-BC0F-80E4216B872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93" name="Shape 3">
          <a:extLst>
            <a:ext uri="{FF2B5EF4-FFF2-40B4-BE49-F238E27FC236}">
              <a16:creationId xmlns:a16="http://schemas.microsoft.com/office/drawing/2014/main" id="{185044B3-B6FD-4687-9C2A-0B3743C0CA0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94" name="Shape 3">
          <a:extLst>
            <a:ext uri="{FF2B5EF4-FFF2-40B4-BE49-F238E27FC236}">
              <a16:creationId xmlns:a16="http://schemas.microsoft.com/office/drawing/2014/main" id="{BB1F290F-8C2D-4483-8386-F4EC1BFD0D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95" name="Shape 3">
          <a:extLst>
            <a:ext uri="{FF2B5EF4-FFF2-40B4-BE49-F238E27FC236}">
              <a16:creationId xmlns:a16="http://schemas.microsoft.com/office/drawing/2014/main" id="{3F454D9B-CA2D-4EE6-8CC7-A6D22DB1880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96" name="Shape 3">
          <a:extLst>
            <a:ext uri="{FF2B5EF4-FFF2-40B4-BE49-F238E27FC236}">
              <a16:creationId xmlns:a16="http://schemas.microsoft.com/office/drawing/2014/main" id="{E98A4D69-4D96-4285-9388-B753DF831F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97" name="Shape 3">
          <a:extLst>
            <a:ext uri="{FF2B5EF4-FFF2-40B4-BE49-F238E27FC236}">
              <a16:creationId xmlns:a16="http://schemas.microsoft.com/office/drawing/2014/main" id="{47E7EDF3-DF4A-4912-BFCE-8FA3B17D30A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98" name="Shape 3">
          <a:extLst>
            <a:ext uri="{FF2B5EF4-FFF2-40B4-BE49-F238E27FC236}">
              <a16:creationId xmlns:a16="http://schemas.microsoft.com/office/drawing/2014/main" id="{CF110E8D-9177-4C81-9969-CA2064E9ED9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7999" name="Shape 3">
          <a:extLst>
            <a:ext uri="{FF2B5EF4-FFF2-40B4-BE49-F238E27FC236}">
              <a16:creationId xmlns:a16="http://schemas.microsoft.com/office/drawing/2014/main" id="{A0A93565-1024-4CD7-B397-F5DE0D5F3E6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00" name="Shape 3">
          <a:extLst>
            <a:ext uri="{FF2B5EF4-FFF2-40B4-BE49-F238E27FC236}">
              <a16:creationId xmlns:a16="http://schemas.microsoft.com/office/drawing/2014/main" id="{421DC4E0-E960-452D-9750-D6500174F10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01" name="Shape 3">
          <a:extLst>
            <a:ext uri="{FF2B5EF4-FFF2-40B4-BE49-F238E27FC236}">
              <a16:creationId xmlns:a16="http://schemas.microsoft.com/office/drawing/2014/main" id="{C6D65A4C-4ACC-47C8-8AEB-A3AE635C133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02" name="Shape 3">
          <a:extLst>
            <a:ext uri="{FF2B5EF4-FFF2-40B4-BE49-F238E27FC236}">
              <a16:creationId xmlns:a16="http://schemas.microsoft.com/office/drawing/2014/main" id="{F1E156F5-1FFC-4FD1-A5BD-B11EB4434F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03" name="Shape 3">
          <a:extLst>
            <a:ext uri="{FF2B5EF4-FFF2-40B4-BE49-F238E27FC236}">
              <a16:creationId xmlns:a16="http://schemas.microsoft.com/office/drawing/2014/main" id="{64E4D8B6-E5C9-45F2-AD72-0C01BAC6CF6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04" name="Shape 3">
          <a:extLst>
            <a:ext uri="{FF2B5EF4-FFF2-40B4-BE49-F238E27FC236}">
              <a16:creationId xmlns:a16="http://schemas.microsoft.com/office/drawing/2014/main" id="{B3FA07DF-5566-46E4-BDA4-EB404EAC5B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05" name="Shape 3">
          <a:extLst>
            <a:ext uri="{FF2B5EF4-FFF2-40B4-BE49-F238E27FC236}">
              <a16:creationId xmlns:a16="http://schemas.microsoft.com/office/drawing/2014/main" id="{D8DD3EB2-B90A-4DE3-A9D2-A0067A8D95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06" name="Shape 3">
          <a:extLst>
            <a:ext uri="{FF2B5EF4-FFF2-40B4-BE49-F238E27FC236}">
              <a16:creationId xmlns:a16="http://schemas.microsoft.com/office/drawing/2014/main" id="{6C5566E0-5F01-4EDC-BA94-60242BADCD1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07" name="Shape 3">
          <a:extLst>
            <a:ext uri="{FF2B5EF4-FFF2-40B4-BE49-F238E27FC236}">
              <a16:creationId xmlns:a16="http://schemas.microsoft.com/office/drawing/2014/main" id="{DA5C0A6D-10BA-4498-B9EB-67D9B55580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08" name="Shape 3">
          <a:extLst>
            <a:ext uri="{FF2B5EF4-FFF2-40B4-BE49-F238E27FC236}">
              <a16:creationId xmlns:a16="http://schemas.microsoft.com/office/drawing/2014/main" id="{57443051-CEE1-498C-9B98-592A277377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09" name="Shape 3">
          <a:extLst>
            <a:ext uri="{FF2B5EF4-FFF2-40B4-BE49-F238E27FC236}">
              <a16:creationId xmlns:a16="http://schemas.microsoft.com/office/drawing/2014/main" id="{43B722F3-377B-4A14-84CE-CF19122829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10" name="Shape 3">
          <a:extLst>
            <a:ext uri="{FF2B5EF4-FFF2-40B4-BE49-F238E27FC236}">
              <a16:creationId xmlns:a16="http://schemas.microsoft.com/office/drawing/2014/main" id="{EBEE4E45-86C7-4B14-91B8-BC75D78D1F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11" name="Shape 3">
          <a:extLst>
            <a:ext uri="{FF2B5EF4-FFF2-40B4-BE49-F238E27FC236}">
              <a16:creationId xmlns:a16="http://schemas.microsoft.com/office/drawing/2014/main" id="{F4EB6B00-33AC-407F-BE14-8767271123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12" name="Shape 3">
          <a:extLst>
            <a:ext uri="{FF2B5EF4-FFF2-40B4-BE49-F238E27FC236}">
              <a16:creationId xmlns:a16="http://schemas.microsoft.com/office/drawing/2014/main" id="{72A1A022-B43D-46BC-ACB9-50D8686FE63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13" name="Shape 3">
          <a:extLst>
            <a:ext uri="{FF2B5EF4-FFF2-40B4-BE49-F238E27FC236}">
              <a16:creationId xmlns:a16="http://schemas.microsoft.com/office/drawing/2014/main" id="{33E1ED51-AC24-477A-8744-1FC43A217CE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14" name="Shape 3">
          <a:extLst>
            <a:ext uri="{FF2B5EF4-FFF2-40B4-BE49-F238E27FC236}">
              <a16:creationId xmlns:a16="http://schemas.microsoft.com/office/drawing/2014/main" id="{1FA261E5-21C4-498A-B460-0819CF21E2D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15" name="Shape 3">
          <a:extLst>
            <a:ext uri="{FF2B5EF4-FFF2-40B4-BE49-F238E27FC236}">
              <a16:creationId xmlns:a16="http://schemas.microsoft.com/office/drawing/2014/main" id="{2FAB9AEC-5CFB-40D8-9A8E-F4A7704506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16" name="Shape 3">
          <a:extLst>
            <a:ext uri="{FF2B5EF4-FFF2-40B4-BE49-F238E27FC236}">
              <a16:creationId xmlns:a16="http://schemas.microsoft.com/office/drawing/2014/main" id="{C4A500A4-4245-44EC-8B83-936BCF644E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17" name="Shape 3">
          <a:extLst>
            <a:ext uri="{FF2B5EF4-FFF2-40B4-BE49-F238E27FC236}">
              <a16:creationId xmlns:a16="http://schemas.microsoft.com/office/drawing/2014/main" id="{FB2DEDEC-76EF-4E6B-959F-86E01D23FB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18" name="Shape 3">
          <a:extLst>
            <a:ext uri="{FF2B5EF4-FFF2-40B4-BE49-F238E27FC236}">
              <a16:creationId xmlns:a16="http://schemas.microsoft.com/office/drawing/2014/main" id="{7916F34A-B620-45E2-B21E-E1CFFE7D01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19" name="Shape 3">
          <a:extLst>
            <a:ext uri="{FF2B5EF4-FFF2-40B4-BE49-F238E27FC236}">
              <a16:creationId xmlns:a16="http://schemas.microsoft.com/office/drawing/2014/main" id="{06A8BA50-A0DB-49F6-8A7F-6C5420EC43A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20" name="Shape 3">
          <a:extLst>
            <a:ext uri="{FF2B5EF4-FFF2-40B4-BE49-F238E27FC236}">
              <a16:creationId xmlns:a16="http://schemas.microsoft.com/office/drawing/2014/main" id="{91AD671B-E0DD-4ED3-9877-0E90F6F1F0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21" name="Shape 3">
          <a:extLst>
            <a:ext uri="{FF2B5EF4-FFF2-40B4-BE49-F238E27FC236}">
              <a16:creationId xmlns:a16="http://schemas.microsoft.com/office/drawing/2014/main" id="{48BEFF7F-39E4-43B5-8E7A-E2751AD1FC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22" name="Shape 3">
          <a:extLst>
            <a:ext uri="{FF2B5EF4-FFF2-40B4-BE49-F238E27FC236}">
              <a16:creationId xmlns:a16="http://schemas.microsoft.com/office/drawing/2014/main" id="{CB3E126D-2067-482B-9A49-A47B143A4C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23" name="Shape 3">
          <a:extLst>
            <a:ext uri="{FF2B5EF4-FFF2-40B4-BE49-F238E27FC236}">
              <a16:creationId xmlns:a16="http://schemas.microsoft.com/office/drawing/2014/main" id="{3F0D5A2F-80D6-4115-90BB-99D1ADAE0A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24" name="Shape 3">
          <a:extLst>
            <a:ext uri="{FF2B5EF4-FFF2-40B4-BE49-F238E27FC236}">
              <a16:creationId xmlns:a16="http://schemas.microsoft.com/office/drawing/2014/main" id="{8F44C51D-5154-487D-B212-B1B6AE23C27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25" name="Shape 3">
          <a:extLst>
            <a:ext uri="{FF2B5EF4-FFF2-40B4-BE49-F238E27FC236}">
              <a16:creationId xmlns:a16="http://schemas.microsoft.com/office/drawing/2014/main" id="{DDFA747D-27B6-45CC-B328-CDB56D6FF0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26" name="Shape 3">
          <a:extLst>
            <a:ext uri="{FF2B5EF4-FFF2-40B4-BE49-F238E27FC236}">
              <a16:creationId xmlns:a16="http://schemas.microsoft.com/office/drawing/2014/main" id="{B07941D9-08D5-4D29-875E-BE449366687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27" name="Shape 3">
          <a:extLst>
            <a:ext uri="{FF2B5EF4-FFF2-40B4-BE49-F238E27FC236}">
              <a16:creationId xmlns:a16="http://schemas.microsoft.com/office/drawing/2014/main" id="{9289C9FB-EE98-4503-981F-157A9E768B6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28" name="Shape 3">
          <a:extLst>
            <a:ext uri="{FF2B5EF4-FFF2-40B4-BE49-F238E27FC236}">
              <a16:creationId xmlns:a16="http://schemas.microsoft.com/office/drawing/2014/main" id="{E2F5B858-985C-4E38-B9A7-9D3C202FDB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29" name="Shape 3">
          <a:extLst>
            <a:ext uri="{FF2B5EF4-FFF2-40B4-BE49-F238E27FC236}">
              <a16:creationId xmlns:a16="http://schemas.microsoft.com/office/drawing/2014/main" id="{5B68212C-8068-4E09-A24C-918C7353AFC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30" name="Shape 3">
          <a:extLst>
            <a:ext uri="{FF2B5EF4-FFF2-40B4-BE49-F238E27FC236}">
              <a16:creationId xmlns:a16="http://schemas.microsoft.com/office/drawing/2014/main" id="{7CA552E8-FE80-4A44-B934-FF1ED7769BF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31" name="Shape 3">
          <a:extLst>
            <a:ext uri="{FF2B5EF4-FFF2-40B4-BE49-F238E27FC236}">
              <a16:creationId xmlns:a16="http://schemas.microsoft.com/office/drawing/2014/main" id="{FCDAEC9D-0E47-4F3E-BDD2-3E49BF597C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32" name="Shape 3">
          <a:extLst>
            <a:ext uri="{FF2B5EF4-FFF2-40B4-BE49-F238E27FC236}">
              <a16:creationId xmlns:a16="http://schemas.microsoft.com/office/drawing/2014/main" id="{CB4324A1-879A-4D72-A5A2-9D9E7C1603F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33" name="Shape 3">
          <a:extLst>
            <a:ext uri="{FF2B5EF4-FFF2-40B4-BE49-F238E27FC236}">
              <a16:creationId xmlns:a16="http://schemas.microsoft.com/office/drawing/2014/main" id="{F3A68C92-44A3-45CF-B03E-567D3D5A847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34" name="Shape 3">
          <a:extLst>
            <a:ext uri="{FF2B5EF4-FFF2-40B4-BE49-F238E27FC236}">
              <a16:creationId xmlns:a16="http://schemas.microsoft.com/office/drawing/2014/main" id="{58B859F1-4D8A-4ED5-908D-CF13D03F99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35" name="Shape 3">
          <a:extLst>
            <a:ext uri="{FF2B5EF4-FFF2-40B4-BE49-F238E27FC236}">
              <a16:creationId xmlns:a16="http://schemas.microsoft.com/office/drawing/2014/main" id="{A7A03BAB-9B6D-4AEC-93E9-DD27089F69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36" name="Shape 3">
          <a:extLst>
            <a:ext uri="{FF2B5EF4-FFF2-40B4-BE49-F238E27FC236}">
              <a16:creationId xmlns:a16="http://schemas.microsoft.com/office/drawing/2014/main" id="{CD06D05F-8DB2-4558-9A3A-CC91F439D4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37" name="Shape 3">
          <a:extLst>
            <a:ext uri="{FF2B5EF4-FFF2-40B4-BE49-F238E27FC236}">
              <a16:creationId xmlns:a16="http://schemas.microsoft.com/office/drawing/2014/main" id="{DA7AA2AB-B666-4ABF-A3D1-CEA87D99988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111</xdr:row>
      <xdr:rowOff>0</xdr:rowOff>
    </xdr:from>
    <xdr:ext cx="47625" cy="285750"/>
    <xdr:sp macro="" textlink="">
      <xdr:nvSpPr>
        <xdr:cNvPr id="8038" name="Shape 3">
          <a:extLst>
            <a:ext uri="{FF2B5EF4-FFF2-40B4-BE49-F238E27FC236}">
              <a16:creationId xmlns:a16="http://schemas.microsoft.com/office/drawing/2014/main" id="{1A3B4AFC-2908-4B34-AE3A-636055943521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111</xdr:row>
      <xdr:rowOff>0</xdr:rowOff>
    </xdr:from>
    <xdr:ext cx="47625" cy="285750"/>
    <xdr:sp macro="" textlink="">
      <xdr:nvSpPr>
        <xdr:cNvPr id="8039" name="Shape 3">
          <a:extLst>
            <a:ext uri="{FF2B5EF4-FFF2-40B4-BE49-F238E27FC236}">
              <a16:creationId xmlns:a16="http://schemas.microsoft.com/office/drawing/2014/main" id="{1FDB795B-605C-4F51-AAA0-E0EE95DEEA22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40" name="Shape 3">
          <a:extLst>
            <a:ext uri="{FF2B5EF4-FFF2-40B4-BE49-F238E27FC236}">
              <a16:creationId xmlns:a16="http://schemas.microsoft.com/office/drawing/2014/main" id="{EAFBEB18-F490-4E7C-AE7A-980A6DA10B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41" name="Shape 3">
          <a:extLst>
            <a:ext uri="{FF2B5EF4-FFF2-40B4-BE49-F238E27FC236}">
              <a16:creationId xmlns:a16="http://schemas.microsoft.com/office/drawing/2014/main" id="{41F2E340-0713-4C14-9E4B-8178A4292FE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42" name="Shape 3">
          <a:extLst>
            <a:ext uri="{FF2B5EF4-FFF2-40B4-BE49-F238E27FC236}">
              <a16:creationId xmlns:a16="http://schemas.microsoft.com/office/drawing/2014/main" id="{86C1C87D-1308-414E-8D5E-E51C1CABFBA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43" name="Shape 3">
          <a:extLst>
            <a:ext uri="{FF2B5EF4-FFF2-40B4-BE49-F238E27FC236}">
              <a16:creationId xmlns:a16="http://schemas.microsoft.com/office/drawing/2014/main" id="{179E0B80-9205-4008-8020-8F2F46E0138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44" name="Shape 3">
          <a:extLst>
            <a:ext uri="{FF2B5EF4-FFF2-40B4-BE49-F238E27FC236}">
              <a16:creationId xmlns:a16="http://schemas.microsoft.com/office/drawing/2014/main" id="{38B43111-45EF-4017-8923-793AFAE129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45" name="Shape 3">
          <a:extLst>
            <a:ext uri="{FF2B5EF4-FFF2-40B4-BE49-F238E27FC236}">
              <a16:creationId xmlns:a16="http://schemas.microsoft.com/office/drawing/2014/main" id="{E7D0A6B4-59E3-4238-ADE7-166A7BAC738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46" name="Shape 3">
          <a:extLst>
            <a:ext uri="{FF2B5EF4-FFF2-40B4-BE49-F238E27FC236}">
              <a16:creationId xmlns:a16="http://schemas.microsoft.com/office/drawing/2014/main" id="{E5C28EE8-EFC6-4ECB-BD53-245894D5884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47" name="Shape 3">
          <a:extLst>
            <a:ext uri="{FF2B5EF4-FFF2-40B4-BE49-F238E27FC236}">
              <a16:creationId xmlns:a16="http://schemas.microsoft.com/office/drawing/2014/main" id="{5E2833DF-74EA-4EAC-8BF8-54BD800D290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48" name="Shape 3">
          <a:extLst>
            <a:ext uri="{FF2B5EF4-FFF2-40B4-BE49-F238E27FC236}">
              <a16:creationId xmlns:a16="http://schemas.microsoft.com/office/drawing/2014/main" id="{D4E03879-059C-4DF3-BA87-711B50107A5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49" name="Shape 3">
          <a:extLst>
            <a:ext uri="{FF2B5EF4-FFF2-40B4-BE49-F238E27FC236}">
              <a16:creationId xmlns:a16="http://schemas.microsoft.com/office/drawing/2014/main" id="{BD111559-7415-48A1-BC4A-C729BEC306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50" name="Shape 3">
          <a:extLst>
            <a:ext uri="{FF2B5EF4-FFF2-40B4-BE49-F238E27FC236}">
              <a16:creationId xmlns:a16="http://schemas.microsoft.com/office/drawing/2014/main" id="{9A9F4FFC-261B-4F17-A37D-F91744A25D3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51" name="Shape 3">
          <a:extLst>
            <a:ext uri="{FF2B5EF4-FFF2-40B4-BE49-F238E27FC236}">
              <a16:creationId xmlns:a16="http://schemas.microsoft.com/office/drawing/2014/main" id="{E1F6552C-24F8-4E9E-AC58-B8141A3228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52" name="Shape 3">
          <a:extLst>
            <a:ext uri="{FF2B5EF4-FFF2-40B4-BE49-F238E27FC236}">
              <a16:creationId xmlns:a16="http://schemas.microsoft.com/office/drawing/2014/main" id="{CC8B053C-DBC9-4F60-A467-42D08419DC7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53" name="Shape 3">
          <a:extLst>
            <a:ext uri="{FF2B5EF4-FFF2-40B4-BE49-F238E27FC236}">
              <a16:creationId xmlns:a16="http://schemas.microsoft.com/office/drawing/2014/main" id="{E931DF2E-D84F-4A39-B355-49031CD632B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54" name="Shape 3">
          <a:extLst>
            <a:ext uri="{FF2B5EF4-FFF2-40B4-BE49-F238E27FC236}">
              <a16:creationId xmlns:a16="http://schemas.microsoft.com/office/drawing/2014/main" id="{7E61077B-B7E2-4F12-8AE1-FBBE29C25A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55" name="Shape 3">
          <a:extLst>
            <a:ext uri="{FF2B5EF4-FFF2-40B4-BE49-F238E27FC236}">
              <a16:creationId xmlns:a16="http://schemas.microsoft.com/office/drawing/2014/main" id="{89322C65-A809-4DB3-8E6B-3633072034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56" name="Shape 3">
          <a:extLst>
            <a:ext uri="{FF2B5EF4-FFF2-40B4-BE49-F238E27FC236}">
              <a16:creationId xmlns:a16="http://schemas.microsoft.com/office/drawing/2014/main" id="{441B4529-4C96-4E51-9471-B7BFABEF264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57" name="Shape 3">
          <a:extLst>
            <a:ext uri="{FF2B5EF4-FFF2-40B4-BE49-F238E27FC236}">
              <a16:creationId xmlns:a16="http://schemas.microsoft.com/office/drawing/2014/main" id="{2DAACA8D-F7B5-45B0-9C42-E70DD54EFDA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58" name="Shape 3">
          <a:extLst>
            <a:ext uri="{FF2B5EF4-FFF2-40B4-BE49-F238E27FC236}">
              <a16:creationId xmlns:a16="http://schemas.microsoft.com/office/drawing/2014/main" id="{EC0753FE-E87E-45C0-BD6E-7EDA84AD353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59" name="Shape 3">
          <a:extLst>
            <a:ext uri="{FF2B5EF4-FFF2-40B4-BE49-F238E27FC236}">
              <a16:creationId xmlns:a16="http://schemas.microsoft.com/office/drawing/2014/main" id="{548ECC8F-9114-486F-9620-0F4DA285A3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60" name="Shape 3">
          <a:extLst>
            <a:ext uri="{FF2B5EF4-FFF2-40B4-BE49-F238E27FC236}">
              <a16:creationId xmlns:a16="http://schemas.microsoft.com/office/drawing/2014/main" id="{4E044612-E1E6-4E03-96E3-F65BCAD2CC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61" name="Shape 3">
          <a:extLst>
            <a:ext uri="{FF2B5EF4-FFF2-40B4-BE49-F238E27FC236}">
              <a16:creationId xmlns:a16="http://schemas.microsoft.com/office/drawing/2014/main" id="{44081998-5E0B-4A03-8BA0-C278145760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62" name="Shape 3">
          <a:extLst>
            <a:ext uri="{FF2B5EF4-FFF2-40B4-BE49-F238E27FC236}">
              <a16:creationId xmlns:a16="http://schemas.microsoft.com/office/drawing/2014/main" id="{13C6FD5A-59B2-4E73-B112-9D9B986CECA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63" name="Shape 3">
          <a:extLst>
            <a:ext uri="{FF2B5EF4-FFF2-40B4-BE49-F238E27FC236}">
              <a16:creationId xmlns:a16="http://schemas.microsoft.com/office/drawing/2014/main" id="{AD06A231-C5A7-4355-9968-CC5F64E2884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64" name="Shape 3">
          <a:extLst>
            <a:ext uri="{FF2B5EF4-FFF2-40B4-BE49-F238E27FC236}">
              <a16:creationId xmlns:a16="http://schemas.microsoft.com/office/drawing/2014/main" id="{0D2B60AF-F987-403C-ADCE-C589B2709F2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65" name="Shape 3">
          <a:extLst>
            <a:ext uri="{FF2B5EF4-FFF2-40B4-BE49-F238E27FC236}">
              <a16:creationId xmlns:a16="http://schemas.microsoft.com/office/drawing/2014/main" id="{768AB580-C6EC-47B1-A5FA-BD2D5C0A27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66" name="Shape 3">
          <a:extLst>
            <a:ext uri="{FF2B5EF4-FFF2-40B4-BE49-F238E27FC236}">
              <a16:creationId xmlns:a16="http://schemas.microsoft.com/office/drawing/2014/main" id="{C5F5B809-C259-4396-9E7A-E1588AF4B7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67" name="Shape 3">
          <a:extLst>
            <a:ext uri="{FF2B5EF4-FFF2-40B4-BE49-F238E27FC236}">
              <a16:creationId xmlns:a16="http://schemas.microsoft.com/office/drawing/2014/main" id="{DFFAC762-0484-4D57-816D-E51CD017F4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68" name="Shape 3">
          <a:extLst>
            <a:ext uri="{FF2B5EF4-FFF2-40B4-BE49-F238E27FC236}">
              <a16:creationId xmlns:a16="http://schemas.microsoft.com/office/drawing/2014/main" id="{16A30803-9EDD-4264-A3B9-8566DD81E2E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69" name="Shape 3">
          <a:extLst>
            <a:ext uri="{FF2B5EF4-FFF2-40B4-BE49-F238E27FC236}">
              <a16:creationId xmlns:a16="http://schemas.microsoft.com/office/drawing/2014/main" id="{5F2960A7-CFA3-4260-8835-7B6EE580808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70" name="Shape 3">
          <a:extLst>
            <a:ext uri="{FF2B5EF4-FFF2-40B4-BE49-F238E27FC236}">
              <a16:creationId xmlns:a16="http://schemas.microsoft.com/office/drawing/2014/main" id="{0E9897F2-0D58-4A95-9A50-98119B75B1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71" name="Shape 3">
          <a:extLst>
            <a:ext uri="{FF2B5EF4-FFF2-40B4-BE49-F238E27FC236}">
              <a16:creationId xmlns:a16="http://schemas.microsoft.com/office/drawing/2014/main" id="{31B6A42A-C171-420F-8308-6D16561B700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72" name="Shape 3">
          <a:extLst>
            <a:ext uri="{FF2B5EF4-FFF2-40B4-BE49-F238E27FC236}">
              <a16:creationId xmlns:a16="http://schemas.microsoft.com/office/drawing/2014/main" id="{03A4DF17-714F-49C2-9579-1332E1E47EF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73" name="Shape 3">
          <a:extLst>
            <a:ext uri="{FF2B5EF4-FFF2-40B4-BE49-F238E27FC236}">
              <a16:creationId xmlns:a16="http://schemas.microsoft.com/office/drawing/2014/main" id="{555C81F5-F6AC-410C-A34C-1D4D0BBC9D6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74" name="Shape 3">
          <a:extLst>
            <a:ext uri="{FF2B5EF4-FFF2-40B4-BE49-F238E27FC236}">
              <a16:creationId xmlns:a16="http://schemas.microsoft.com/office/drawing/2014/main" id="{AF95F403-383C-4B13-BE1A-17FE5663E09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75" name="Shape 3">
          <a:extLst>
            <a:ext uri="{FF2B5EF4-FFF2-40B4-BE49-F238E27FC236}">
              <a16:creationId xmlns:a16="http://schemas.microsoft.com/office/drawing/2014/main" id="{056944CB-C5C1-4B9E-942D-2C15CDD018D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76" name="Shape 3">
          <a:extLst>
            <a:ext uri="{FF2B5EF4-FFF2-40B4-BE49-F238E27FC236}">
              <a16:creationId xmlns:a16="http://schemas.microsoft.com/office/drawing/2014/main" id="{3BBA6ED4-6172-4AF6-98BF-B4C7B098BA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77" name="Shape 3">
          <a:extLst>
            <a:ext uri="{FF2B5EF4-FFF2-40B4-BE49-F238E27FC236}">
              <a16:creationId xmlns:a16="http://schemas.microsoft.com/office/drawing/2014/main" id="{20D46859-CC50-4DFE-9030-5F6AC466CBC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78" name="Shape 3">
          <a:extLst>
            <a:ext uri="{FF2B5EF4-FFF2-40B4-BE49-F238E27FC236}">
              <a16:creationId xmlns:a16="http://schemas.microsoft.com/office/drawing/2014/main" id="{604DA384-349E-48A7-9BAD-AA261B98F4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79" name="Shape 3">
          <a:extLst>
            <a:ext uri="{FF2B5EF4-FFF2-40B4-BE49-F238E27FC236}">
              <a16:creationId xmlns:a16="http://schemas.microsoft.com/office/drawing/2014/main" id="{2BCF54EF-48C2-4124-ACC9-96CAEB8CAB4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80" name="Shape 3">
          <a:extLst>
            <a:ext uri="{FF2B5EF4-FFF2-40B4-BE49-F238E27FC236}">
              <a16:creationId xmlns:a16="http://schemas.microsoft.com/office/drawing/2014/main" id="{E7DBF3DF-E1E1-49C8-94E0-3FFB9BCBEEF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81" name="Shape 3">
          <a:extLst>
            <a:ext uri="{FF2B5EF4-FFF2-40B4-BE49-F238E27FC236}">
              <a16:creationId xmlns:a16="http://schemas.microsoft.com/office/drawing/2014/main" id="{57FF7624-C2B0-4A01-9C93-4397F35EFE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82" name="Shape 3">
          <a:extLst>
            <a:ext uri="{FF2B5EF4-FFF2-40B4-BE49-F238E27FC236}">
              <a16:creationId xmlns:a16="http://schemas.microsoft.com/office/drawing/2014/main" id="{E4CA1A6E-8E4C-4D99-B94C-899794F864A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83" name="Shape 3">
          <a:extLst>
            <a:ext uri="{FF2B5EF4-FFF2-40B4-BE49-F238E27FC236}">
              <a16:creationId xmlns:a16="http://schemas.microsoft.com/office/drawing/2014/main" id="{20C26EBC-C5D1-4D02-B24D-B8FC04280B3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84" name="Shape 3">
          <a:extLst>
            <a:ext uri="{FF2B5EF4-FFF2-40B4-BE49-F238E27FC236}">
              <a16:creationId xmlns:a16="http://schemas.microsoft.com/office/drawing/2014/main" id="{92BCA6D6-D4CC-482D-B4D0-D27999361A1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85" name="Shape 3">
          <a:extLst>
            <a:ext uri="{FF2B5EF4-FFF2-40B4-BE49-F238E27FC236}">
              <a16:creationId xmlns:a16="http://schemas.microsoft.com/office/drawing/2014/main" id="{AE5DE680-3CFA-4CFE-928C-9F4BA2B4B4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86" name="Shape 3">
          <a:extLst>
            <a:ext uri="{FF2B5EF4-FFF2-40B4-BE49-F238E27FC236}">
              <a16:creationId xmlns:a16="http://schemas.microsoft.com/office/drawing/2014/main" id="{8C6EA17F-C8F4-4AC1-A016-0A5A2A8E018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87" name="Shape 3">
          <a:extLst>
            <a:ext uri="{FF2B5EF4-FFF2-40B4-BE49-F238E27FC236}">
              <a16:creationId xmlns:a16="http://schemas.microsoft.com/office/drawing/2014/main" id="{5FB10061-CDB9-4FFD-A644-7D25FC5EC2B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88" name="Shape 3">
          <a:extLst>
            <a:ext uri="{FF2B5EF4-FFF2-40B4-BE49-F238E27FC236}">
              <a16:creationId xmlns:a16="http://schemas.microsoft.com/office/drawing/2014/main" id="{46201F0A-7F82-45BA-9DFC-8C39DFE1224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89" name="Shape 3">
          <a:extLst>
            <a:ext uri="{FF2B5EF4-FFF2-40B4-BE49-F238E27FC236}">
              <a16:creationId xmlns:a16="http://schemas.microsoft.com/office/drawing/2014/main" id="{3195161E-F59E-46E8-9BEA-1F84C0F0ECC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90" name="Shape 3">
          <a:extLst>
            <a:ext uri="{FF2B5EF4-FFF2-40B4-BE49-F238E27FC236}">
              <a16:creationId xmlns:a16="http://schemas.microsoft.com/office/drawing/2014/main" id="{9F6CE293-F87D-4182-B825-7436D205B11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91" name="Shape 3">
          <a:extLst>
            <a:ext uri="{FF2B5EF4-FFF2-40B4-BE49-F238E27FC236}">
              <a16:creationId xmlns:a16="http://schemas.microsoft.com/office/drawing/2014/main" id="{20A12152-C455-424E-AD1A-85E33CE18A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92" name="Shape 3">
          <a:extLst>
            <a:ext uri="{FF2B5EF4-FFF2-40B4-BE49-F238E27FC236}">
              <a16:creationId xmlns:a16="http://schemas.microsoft.com/office/drawing/2014/main" id="{65677233-44BC-44F7-8575-C0E0A86F052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93" name="Shape 3">
          <a:extLst>
            <a:ext uri="{FF2B5EF4-FFF2-40B4-BE49-F238E27FC236}">
              <a16:creationId xmlns:a16="http://schemas.microsoft.com/office/drawing/2014/main" id="{9642A0F8-63B3-42B1-853D-1F5A3554252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94" name="Shape 3">
          <a:extLst>
            <a:ext uri="{FF2B5EF4-FFF2-40B4-BE49-F238E27FC236}">
              <a16:creationId xmlns:a16="http://schemas.microsoft.com/office/drawing/2014/main" id="{3C9D9184-6E4F-450F-A534-4C3E945C1E8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95" name="Shape 3">
          <a:extLst>
            <a:ext uri="{FF2B5EF4-FFF2-40B4-BE49-F238E27FC236}">
              <a16:creationId xmlns:a16="http://schemas.microsoft.com/office/drawing/2014/main" id="{5D329F73-D2D5-41ED-9032-9FCD86E3EF3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96" name="Shape 3">
          <a:extLst>
            <a:ext uri="{FF2B5EF4-FFF2-40B4-BE49-F238E27FC236}">
              <a16:creationId xmlns:a16="http://schemas.microsoft.com/office/drawing/2014/main" id="{79EF19A5-2A9A-4E4C-967B-2C8ACB7A83F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97" name="Shape 3">
          <a:extLst>
            <a:ext uri="{FF2B5EF4-FFF2-40B4-BE49-F238E27FC236}">
              <a16:creationId xmlns:a16="http://schemas.microsoft.com/office/drawing/2014/main" id="{B9B702DC-1F29-41BE-AFF4-2D5E5EF7B36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98" name="Shape 3">
          <a:extLst>
            <a:ext uri="{FF2B5EF4-FFF2-40B4-BE49-F238E27FC236}">
              <a16:creationId xmlns:a16="http://schemas.microsoft.com/office/drawing/2014/main" id="{FDEFDA9B-D2DB-49D9-9126-DC91D6D1A8F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099" name="Shape 3">
          <a:extLst>
            <a:ext uri="{FF2B5EF4-FFF2-40B4-BE49-F238E27FC236}">
              <a16:creationId xmlns:a16="http://schemas.microsoft.com/office/drawing/2014/main" id="{0A8813E6-ECA4-4E29-B693-A52E1E61CD7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00" name="Shape 3">
          <a:extLst>
            <a:ext uri="{FF2B5EF4-FFF2-40B4-BE49-F238E27FC236}">
              <a16:creationId xmlns:a16="http://schemas.microsoft.com/office/drawing/2014/main" id="{D1D270AD-8EBF-49AE-A05C-EB0604A61A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01" name="Shape 3">
          <a:extLst>
            <a:ext uri="{FF2B5EF4-FFF2-40B4-BE49-F238E27FC236}">
              <a16:creationId xmlns:a16="http://schemas.microsoft.com/office/drawing/2014/main" id="{37B27B1F-F594-4546-B335-712A7420D8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02" name="Shape 3">
          <a:extLst>
            <a:ext uri="{FF2B5EF4-FFF2-40B4-BE49-F238E27FC236}">
              <a16:creationId xmlns:a16="http://schemas.microsoft.com/office/drawing/2014/main" id="{9A242F6C-7D80-409A-8C6A-12D61916FFD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03" name="Shape 3">
          <a:extLst>
            <a:ext uri="{FF2B5EF4-FFF2-40B4-BE49-F238E27FC236}">
              <a16:creationId xmlns:a16="http://schemas.microsoft.com/office/drawing/2014/main" id="{A3E7AC40-7396-4AF3-AE36-9111EF5CC30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04" name="Shape 3">
          <a:extLst>
            <a:ext uri="{FF2B5EF4-FFF2-40B4-BE49-F238E27FC236}">
              <a16:creationId xmlns:a16="http://schemas.microsoft.com/office/drawing/2014/main" id="{EBC94CF1-C9DC-4020-8F46-9524D669E2A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05" name="Shape 3">
          <a:extLst>
            <a:ext uri="{FF2B5EF4-FFF2-40B4-BE49-F238E27FC236}">
              <a16:creationId xmlns:a16="http://schemas.microsoft.com/office/drawing/2014/main" id="{0C559CA4-3690-44FF-947E-2F9818DFB6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06" name="Shape 3">
          <a:extLst>
            <a:ext uri="{FF2B5EF4-FFF2-40B4-BE49-F238E27FC236}">
              <a16:creationId xmlns:a16="http://schemas.microsoft.com/office/drawing/2014/main" id="{A99B5C87-B7F0-4EE0-BF00-F8F19259F88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07" name="Shape 3">
          <a:extLst>
            <a:ext uri="{FF2B5EF4-FFF2-40B4-BE49-F238E27FC236}">
              <a16:creationId xmlns:a16="http://schemas.microsoft.com/office/drawing/2014/main" id="{0EC8D0DF-427C-4BBD-B104-70C20B97B2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08" name="Shape 3">
          <a:extLst>
            <a:ext uri="{FF2B5EF4-FFF2-40B4-BE49-F238E27FC236}">
              <a16:creationId xmlns:a16="http://schemas.microsoft.com/office/drawing/2014/main" id="{DE166167-0E37-4047-BCD0-93CAA07B784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09" name="Shape 3">
          <a:extLst>
            <a:ext uri="{FF2B5EF4-FFF2-40B4-BE49-F238E27FC236}">
              <a16:creationId xmlns:a16="http://schemas.microsoft.com/office/drawing/2014/main" id="{CC772928-FC03-46A2-A2C7-1D90319780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10" name="Shape 3">
          <a:extLst>
            <a:ext uri="{FF2B5EF4-FFF2-40B4-BE49-F238E27FC236}">
              <a16:creationId xmlns:a16="http://schemas.microsoft.com/office/drawing/2014/main" id="{1884F826-A713-41B1-8332-3C2F57D771D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11" name="Shape 3">
          <a:extLst>
            <a:ext uri="{FF2B5EF4-FFF2-40B4-BE49-F238E27FC236}">
              <a16:creationId xmlns:a16="http://schemas.microsoft.com/office/drawing/2014/main" id="{BC51E114-C828-4771-A0F2-B48353CDB9A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12" name="Shape 3">
          <a:extLst>
            <a:ext uri="{FF2B5EF4-FFF2-40B4-BE49-F238E27FC236}">
              <a16:creationId xmlns:a16="http://schemas.microsoft.com/office/drawing/2014/main" id="{6DA8621D-FDFC-48A5-BF6E-DEDE4D9EDED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13" name="Shape 3">
          <a:extLst>
            <a:ext uri="{FF2B5EF4-FFF2-40B4-BE49-F238E27FC236}">
              <a16:creationId xmlns:a16="http://schemas.microsoft.com/office/drawing/2014/main" id="{A369452D-8D60-4BEF-971B-4E16110E9E7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14" name="Shape 3">
          <a:extLst>
            <a:ext uri="{FF2B5EF4-FFF2-40B4-BE49-F238E27FC236}">
              <a16:creationId xmlns:a16="http://schemas.microsoft.com/office/drawing/2014/main" id="{9744FFFA-9028-4661-9790-59BE3557CC0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15" name="Shape 3">
          <a:extLst>
            <a:ext uri="{FF2B5EF4-FFF2-40B4-BE49-F238E27FC236}">
              <a16:creationId xmlns:a16="http://schemas.microsoft.com/office/drawing/2014/main" id="{722A6DB0-11C1-433A-8A15-14A9634D67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16" name="Shape 3">
          <a:extLst>
            <a:ext uri="{FF2B5EF4-FFF2-40B4-BE49-F238E27FC236}">
              <a16:creationId xmlns:a16="http://schemas.microsoft.com/office/drawing/2014/main" id="{72D50CE2-5DCB-4FD1-8F45-B2DCA84E6F7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17" name="Shape 3">
          <a:extLst>
            <a:ext uri="{FF2B5EF4-FFF2-40B4-BE49-F238E27FC236}">
              <a16:creationId xmlns:a16="http://schemas.microsoft.com/office/drawing/2014/main" id="{CB26B4C2-4102-465B-B505-71FDDA7CACF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18" name="Shape 3">
          <a:extLst>
            <a:ext uri="{FF2B5EF4-FFF2-40B4-BE49-F238E27FC236}">
              <a16:creationId xmlns:a16="http://schemas.microsoft.com/office/drawing/2014/main" id="{7DFC8D57-091C-41E0-8254-459BEE98FEA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19" name="Shape 3">
          <a:extLst>
            <a:ext uri="{FF2B5EF4-FFF2-40B4-BE49-F238E27FC236}">
              <a16:creationId xmlns:a16="http://schemas.microsoft.com/office/drawing/2014/main" id="{3E2B26CE-2B8C-4C3A-9735-DB81C29AFCE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20" name="Shape 3">
          <a:extLst>
            <a:ext uri="{FF2B5EF4-FFF2-40B4-BE49-F238E27FC236}">
              <a16:creationId xmlns:a16="http://schemas.microsoft.com/office/drawing/2014/main" id="{79B99979-1464-4EE1-B416-8173F707FD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21" name="Shape 3">
          <a:extLst>
            <a:ext uri="{FF2B5EF4-FFF2-40B4-BE49-F238E27FC236}">
              <a16:creationId xmlns:a16="http://schemas.microsoft.com/office/drawing/2014/main" id="{DF54CE99-D331-4924-92BA-CF4FB4422CA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22" name="Shape 3">
          <a:extLst>
            <a:ext uri="{FF2B5EF4-FFF2-40B4-BE49-F238E27FC236}">
              <a16:creationId xmlns:a16="http://schemas.microsoft.com/office/drawing/2014/main" id="{F2DE3DBF-8725-41ED-B12F-87240E3A35C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23" name="Shape 3">
          <a:extLst>
            <a:ext uri="{FF2B5EF4-FFF2-40B4-BE49-F238E27FC236}">
              <a16:creationId xmlns:a16="http://schemas.microsoft.com/office/drawing/2014/main" id="{DAA4D244-0525-4A3C-AAD3-40C963D8997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24" name="Shape 3">
          <a:extLst>
            <a:ext uri="{FF2B5EF4-FFF2-40B4-BE49-F238E27FC236}">
              <a16:creationId xmlns:a16="http://schemas.microsoft.com/office/drawing/2014/main" id="{C5C0AEAF-AF2A-447E-B2B6-05FC719E12A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25" name="Shape 3">
          <a:extLst>
            <a:ext uri="{FF2B5EF4-FFF2-40B4-BE49-F238E27FC236}">
              <a16:creationId xmlns:a16="http://schemas.microsoft.com/office/drawing/2014/main" id="{FDCAC4D0-BDAD-461F-BC19-D5B8E72AB3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111</xdr:row>
      <xdr:rowOff>0</xdr:rowOff>
    </xdr:from>
    <xdr:ext cx="47625" cy="285750"/>
    <xdr:sp macro="" textlink="">
      <xdr:nvSpPr>
        <xdr:cNvPr id="8126" name="Shape 3">
          <a:extLst>
            <a:ext uri="{FF2B5EF4-FFF2-40B4-BE49-F238E27FC236}">
              <a16:creationId xmlns:a16="http://schemas.microsoft.com/office/drawing/2014/main" id="{3A3D933D-D20E-4AC7-9DC8-D907BD4BDB59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111</xdr:row>
      <xdr:rowOff>0</xdr:rowOff>
    </xdr:from>
    <xdr:ext cx="47625" cy="285750"/>
    <xdr:sp macro="" textlink="">
      <xdr:nvSpPr>
        <xdr:cNvPr id="8127" name="Shape 3">
          <a:extLst>
            <a:ext uri="{FF2B5EF4-FFF2-40B4-BE49-F238E27FC236}">
              <a16:creationId xmlns:a16="http://schemas.microsoft.com/office/drawing/2014/main" id="{E689BA4B-43F1-433F-BBD5-5BA62E0DCCB1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28" name="Shape 3">
          <a:extLst>
            <a:ext uri="{FF2B5EF4-FFF2-40B4-BE49-F238E27FC236}">
              <a16:creationId xmlns:a16="http://schemas.microsoft.com/office/drawing/2014/main" id="{9CE5CBEF-9365-4512-9B29-B344E13D9D2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29" name="Shape 3">
          <a:extLst>
            <a:ext uri="{FF2B5EF4-FFF2-40B4-BE49-F238E27FC236}">
              <a16:creationId xmlns:a16="http://schemas.microsoft.com/office/drawing/2014/main" id="{EB56964C-7494-4AD5-8CBA-0290A5DF6D7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30" name="Shape 3">
          <a:extLst>
            <a:ext uri="{FF2B5EF4-FFF2-40B4-BE49-F238E27FC236}">
              <a16:creationId xmlns:a16="http://schemas.microsoft.com/office/drawing/2014/main" id="{5385D978-016E-4B3E-8A75-84E22B5A0C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31" name="Shape 3">
          <a:extLst>
            <a:ext uri="{FF2B5EF4-FFF2-40B4-BE49-F238E27FC236}">
              <a16:creationId xmlns:a16="http://schemas.microsoft.com/office/drawing/2014/main" id="{35E1D881-1A09-443F-B939-FFD2A58F833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32" name="Shape 3">
          <a:extLst>
            <a:ext uri="{FF2B5EF4-FFF2-40B4-BE49-F238E27FC236}">
              <a16:creationId xmlns:a16="http://schemas.microsoft.com/office/drawing/2014/main" id="{9A6291B8-3110-49A2-9E2D-4729F896C7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33" name="Shape 3">
          <a:extLst>
            <a:ext uri="{FF2B5EF4-FFF2-40B4-BE49-F238E27FC236}">
              <a16:creationId xmlns:a16="http://schemas.microsoft.com/office/drawing/2014/main" id="{C662698B-4A13-4468-984D-DDF8D3802B2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34" name="Shape 3">
          <a:extLst>
            <a:ext uri="{FF2B5EF4-FFF2-40B4-BE49-F238E27FC236}">
              <a16:creationId xmlns:a16="http://schemas.microsoft.com/office/drawing/2014/main" id="{7451E64C-05A4-4F55-8379-6C3827FD13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35" name="Shape 3">
          <a:extLst>
            <a:ext uri="{FF2B5EF4-FFF2-40B4-BE49-F238E27FC236}">
              <a16:creationId xmlns:a16="http://schemas.microsoft.com/office/drawing/2014/main" id="{DC34D23E-7828-484D-92A5-653C25B42A4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36" name="Shape 3">
          <a:extLst>
            <a:ext uri="{FF2B5EF4-FFF2-40B4-BE49-F238E27FC236}">
              <a16:creationId xmlns:a16="http://schemas.microsoft.com/office/drawing/2014/main" id="{A9468FF8-2DEC-431F-8199-7FD50AA5420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37" name="Shape 3">
          <a:extLst>
            <a:ext uri="{FF2B5EF4-FFF2-40B4-BE49-F238E27FC236}">
              <a16:creationId xmlns:a16="http://schemas.microsoft.com/office/drawing/2014/main" id="{DEBB4072-4D77-4188-9854-FE1FF76DCA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38" name="Shape 3">
          <a:extLst>
            <a:ext uri="{FF2B5EF4-FFF2-40B4-BE49-F238E27FC236}">
              <a16:creationId xmlns:a16="http://schemas.microsoft.com/office/drawing/2014/main" id="{028E35EB-294D-41E5-ADD2-CD63E803B22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39" name="Shape 3">
          <a:extLst>
            <a:ext uri="{FF2B5EF4-FFF2-40B4-BE49-F238E27FC236}">
              <a16:creationId xmlns:a16="http://schemas.microsoft.com/office/drawing/2014/main" id="{17C85AF6-55FE-496A-8179-A70718A6AC9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40" name="Shape 3">
          <a:extLst>
            <a:ext uri="{FF2B5EF4-FFF2-40B4-BE49-F238E27FC236}">
              <a16:creationId xmlns:a16="http://schemas.microsoft.com/office/drawing/2014/main" id="{E5FCD75E-783E-418D-9BFB-123F7B6FCC6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41" name="Shape 3">
          <a:extLst>
            <a:ext uri="{FF2B5EF4-FFF2-40B4-BE49-F238E27FC236}">
              <a16:creationId xmlns:a16="http://schemas.microsoft.com/office/drawing/2014/main" id="{91B96AE0-5B66-469F-A0AA-C68450B6AA0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42" name="Shape 3">
          <a:extLst>
            <a:ext uri="{FF2B5EF4-FFF2-40B4-BE49-F238E27FC236}">
              <a16:creationId xmlns:a16="http://schemas.microsoft.com/office/drawing/2014/main" id="{09CACCF2-C8BA-4A5B-B200-7E4CDB47C5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43" name="Shape 3">
          <a:extLst>
            <a:ext uri="{FF2B5EF4-FFF2-40B4-BE49-F238E27FC236}">
              <a16:creationId xmlns:a16="http://schemas.microsoft.com/office/drawing/2014/main" id="{522726FD-3318-46CD-89B1-8809721C44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44" name="Shape 3">
          <a:extLst>
            <a:ext uri="{FF2B5EF4-FFF2-40B4-BE49-F238E27FC236}">
              <a16:creationId xmlns:a16="http://schemas.microsoft.com/office/drawing/2014/main" id="{EB973D99-CFD8-45A4-B60C-5FAE2F5827D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45" name="Shape 3">
          <a:extLst>
            <a:ext uri="{FF2B5EF4-FFF2-40B4-BE49-F238E27FC236}">
              <a16:creationId xmlns:a16="http://schemas.microsoft.com/office/drawing/2014/main" id="{180580EE-229E-4638-84DD-E1396B2516E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46" name="Shape 3">
          <a:extLst>
            <a:ext uri="{FF2B5EF4-FFF2-40B4-BE49-F238E27FC236}">
              <a16:creationId xmlns:a16="http://schemas.microsoft.com/office/drawing/2014/main" id="{EBEF28B3-5A56-4F81-A64F-0DB24565CBF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47" name="Shape 3">
          <a:extLst>
            <a:ext uri="{FF2B5EF4-FFF2-40B4-BE49-F238E27FC236}">
              <a16:creationId xmlns:a16="http://schemas.microsoft.com/office/drawing/2014/main" id="{50263481-A777-4190-8194-E7946519A85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48" name="Shape 3">
          <a:extLst>
            <a:ext uri="{FF2B5EF4-FFF2-40B4-BE49-F238E27FC236}">
              <a16:creationId xmlns:a16="http://schemas.microsoft.com/office/drawing/2014/main" id="{8A1A7FF5-5393-4858-B0D6-0F12A4ABC46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49" name="Shape 3">
          <a:extLst>
            <a:ext uri="{FF2B5EF4-FFF2-40B4-BE49-F238E27FC236}">
              <a16:creationId xmlns:a16="http://schemas.microsoft.com/office/drawing/2014/main" id="{643A89AC-D424-4628-8A75-B5EAB2E1EAE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50" name="Shape 3">
          <a:extLst>
            <a:ext uri="{FF2B5EF4-FFF2-40B4-BE49-F238E27FC236}">
              <a16:creationId xmlns:a16="http://schemas.microsoft.com/office/drawing/2014/main" id="{B0C89ABA-5949-435B-9C58-6226E9C9A29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51" name="Shape 3">
          <a:extLst>
            <a:ext uri="{FF2B5EF4-FFF2-40B4-BE49-F238E27FC236}">
              <a16:creationId xmlns:a16="http://schemas.microsoft.com/office/drawing/2014/main" id="{3E2675FD-274D-4ADD-A8B9-06712558E19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52" name="Shape 3">
          <a:extLst>
            <a:ext uri="{FF2B5EF4-FFF2-40B4-BE49-F238E27FC236}">
              <a16:creationId xmlns:a16="http://schemas.microsoft.com/office/drawing/2014/main" id="{834F3830-B6F6-4CD1-BDB1-217E39AA731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53" name="Shape 3">
          <a:extLst>
            <a:ext uri="{FF2B5EF4-FFF2-40B4-BE49-F238E27FC236}">
              <a16:creationId xmlns:a16="http://schemas.microsoft.com/office/drawing/2014/main" id="{5D2C3F14-90AD-4FA5-B73B-E6F9A6A10FA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54" name="Shape 3">
          <a:extLst>
            <a:ext uri="{FF2B5EF4-FFF2-40B4-BE49-F238E27FC236}">
              <a16:creationId xmlns:a16="http://schemas.microsoft.com/office/drawing/2014/main" id="{1411C18F-CEF2-4431-801D-CFB0A75C2B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55" name="Shape 3">
          <a:extLst>
            <a:ext uri="{FF2B5EF4-FFF2-40B4-BE49-F238E27FC236}">
              <a16:creationId xmlns:a16="http://schemas.microsoft.com/office/drawing/2014/main" id="{86FCDBFE-1867-4341-943C-BBD437D52D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56" name="Shape 3">
          <a:extLst>
            <a:ext uri="{FF2B5EF4-FFF2-40B4-BE49-F238E27FC236}">
              <a16:creationId xmlns:a16="http://schemas.microsoft.com/office/drawing/2014/main" id="{737BF263-1A24-4F14-A88A-9EFD81AC25C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57" name="Shape 3">
          <a:extLst>
            <a:ext uri="{FF2B5EF4-FFF2-40B4-BE49-F238E27FC236}">
              <a16:creationId xmlns:a16="http://schemas.microsoft.com/office/drawing/2014/main" id="{1A9D59A8-2630-40B6-80BF-B7EFE63E4AA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58" name="Shape 3">
          <a:extLst>
            <a:ext uri="{FF2B5EF4-FFF2-40B4-BE49-F238E27FC236}">
              <a16:creationId xmlns:a16="http://schemas.microsoft.com/office/drawing/2014/main" id="{AFB14F3B-58C5-42D2-90B7-A9A9E7383D5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59" name="Shape 3">
          <a:extLst>
            <a:ext uri="{FF2B5EF4-FFF2-40B4-BE49-F238E27FC236}">
              <a16:creationId xmlns:a16="http://schemas.microsoft.com/office/drawing/2014/main" id="{7295C7A6-91C7-46CE-8805-CD4FFBFB34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60" name="Shape 3">
          <a:extLst>
            <a:ext uri="{FF2B5EF4-FFF2-40B4-BE49-F238E27FC236}">
              <a16:creationId xmlns:a16="http://schemas.microsoft.com/office/drawing/2014/main" id="{7AAD55E8-60C1-435F-A6AA-D8D3F11F3A4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61" name="Shape 3">
          <a:extLst>
            <a:ext uri="{FF2B5EF4-FFF2-40B4-BE49-F238E27FC236}">
              <a16:creationId xmlns:a16="http://schemas.microsoft.com/office/drawing/2014/main" id="{E897E114-8F93-4DFF-A14B-1ECA922BAD5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62" name="Shape 3">
          <a:extLst>
            <a:ext uri="{FF2B5EF4-FFF2-40B4-BE49-F238E27FC236}">
              <a16:creationId xmlns:a16="http://schemas.microsoft.com/office/drawing/2014/main" id="{D0300A55-1F6A-4EBB-BA4E-C817B9047B2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63" name="Shape 3">
          <a:extLst>
            <a:ext uri="{FF2B5EF4-FFF2-40B4-BE49-F238E27FC236}">
              <a16:creationId xmlns:a16="http://schemas.microsoft.com/office/drawing/2014/main" id="{97AA687F-5191-4701-95C4-BCC22188770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64" name="Shape 3">
          <a:extLst>
            <a:ext uri="{FF2B5EF4-FFF2-40B4-BE49-F238E27FC236}">
              <a16:creationId xmlns:a16="http://schemas.microsoft.com/office/drawing/2014/main" id="{812DE4A7-7D52-40B6-8D52-89B36573000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65" name="Shape 3">
          <a:extLst>
            <a:ext uri="{FF2B5EF4-FFF2-40B4-BE49-F238E27FC236}">
              <a16:creationId xmlns:a16="http://schemas.microsoft.com/office/drawing/2014/main" id="{DFCFB750-F23D-4A4C-9406-AC4C311FA69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66" name="Shape 3">
          <a:extLst>
            <a:ext uri="{FF2B5EF4-FFF2-40B4-BE49-F238E27FC236}">
              <a16:creationId xmlns:a16="http://schemas.microsoft.com/office/drawing/2014/main" id="{4118AA3B-4DF2-459A-9E6C-581F7FD4212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67" name="Shape 3">
          <a:extLst>
            <a:ext uri="{FF2B5EF4-FFF2-40B4-BE49-F238E27FC236}">
              <a16:creationId xmlns:a16="http://schemas.microsoft.com/office/drawing/2014/main" id="{4DD1F1AD-1DD8-48A0-9FEC-D949449B409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68" name="Shape 3">
          <a:extLst>
            <a:ext uri="{FF2B5EF4-FFF2-40B4-BE49-F238E27FC236}">
              <a16:creationId xmlns:a16="http://schemas.microsoft.com/office/drawing/2014/main" id="{1C57845E-B491-414A-976F-50E569972E3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69" name="Shape 3">
          <a:extLst>
            <a:ext uri="{FF2B5EF4-FFF2-40B4-BE49-F238E27FC236}">
              <a16:creationId xmlns:a16="http://schemas.microsoft.com/office/drawing/2014/main" id="{8C4EA21D-89AB-4765-A48B-82327588BE4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70" name="Shape 3">
          <a:extLst>
            <a:ext uri="{FF2B5EF4-FFF2-40B4-BE49-F238E27FC236}">
              <a16:creationId xmlns:a16="http://schemas.microsoft.com/office/drawing/2014/main" id="{6BE7A759-D2F9-441B-AD37-5E3623BA931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71" name="Shape 3">
          <a:extLst>
            <a:ext uri="{FF2B5EF4-FFF2-40B4-BE49-F238E27FC236}">
              <a16:creationId xmlns:a16="http://schemas.microsoft.com/office/drawing/2014/main" id="{88DC264B-61F3-4ACB-8FF8-8BE4D3E421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72" name="Shape 3">
          <a:extLst>
            <a:ext uri="{FF2B5EF4-FFF2-40B4-BE49-F238E27FC236}">
              <a16:creationId xmlns:a16="http://schemas.microsoft.com/office/drawing/2014/main" id="{0CE01609-A630-4CAB-B56C-2FB3D13514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73" name="Shape 3">
          <a:extLst>
            <a:ext uri="{FF2B5EF4-FFF2-40B4-BE49-F238E27FC236}">
              <a16:creationId xmlns:a16="http://schemas.microsoft.com/office/drawing/2014/main" id="{4657D9BD-1393-4CBF-A438-50C0ED59BC1A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74" name="Shape 3">
          <a:extLst>
            <a:ext uri="{FF2B5EF4-FFF2-40B4-BE49-F238E27FC236}">
              <a16:creationId xmlns:a16="http://schemas.microsoft.com/office/drawing/2014/main" id="{610AD97D-C818-4BEA-A018-FF92D3BB3EB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75" name="Shape 3">
          <a:extLst>
            <a:ext uri="{FF2B5EF4-FFF2-40B4-BE49-F238E27FC236}">
              <a16:creationId xmlns:a16="http://schemas.microsoft.com/office/drawing/2014/main" id="{080D5DB0-F2E8-416A-8922-F9536C67366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76" name="Shape 3">
          <a:extLst>
            <a:ext uri="{FF2B5EF4-FFF2-40B4-BE49-F238E27FC236}">
              <a16:creationId xmlns:a16="http://schemas.microsoft.com/office/drawing/2014/main" id="{9AFEBC07-61E1-4BE2-9634-F290B2DE974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77" name="Shape 3">
          <a:extLst>
            <a:ext uri="{FF2B5EF4-FFF2-40B4-BE49-F238E27FC236}">
              <a16:creationId xmlns:a16="http://schemas.microsoft.com/office/drawing/2014/main" id="{0903C067-6828-442B-A9A3-A537ED20E01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78" name="Shape 3">
          <a:extLst>
            <a:ext uri="{FF2B5EF4-FFF2-40B4-BE49-F238E27FC236}">
              <a16:creationId xmlns:a16="http://schemas.microsoft.com/office/drawing/2014/main" id="{B60A7ABC-50E7-4ECE-B7C8-A58B765D993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79" name="Shape 3">
          <a:extLst>
            <a:ext uri="{FF2B5EF4-FFF2-40B4-BE49-F238E27FC236}">
              <a16:creationId xmlns:a16="http://schemas.microsoft.com/office/drawing/2014/main" id="{059AC4F0-2208-41DC-BB13-8BF59E6807E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80" name="Shape 3">
          <a:extLst>
            <a:ext uri="{FF2B5EF4-FFF2-40B4-BE49-F238E27FC236}">
              <a16:creationId xmlns:a16="http://schemas.microsoft.com/office/drawing/2014/main" id="{6CE01041-81A2-458C-BF2F-45B18396BB9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81" name="Shape 3">
          <a:extLst>
            <a:ext uri="{FF2B5EF4-FFF2-40B4-BE49-F238E27FC236}">
              <a16:creationId xmlns:a16="http://schemas.microsoft.com/office/drawing/2014/main" id="{A1BE2171-CA71-4783-B274-3EC58824A9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82" name="Shape 3">
          <a:extLst>
            <a:ext uri="{FF2B5EF4-FFF2-40B4-BE49-F238E27FC236}">
              <a16:creationId xmlns:a16="http://schemas.microsoft.com/office/drawing/2014/main" id="{D69A4817-428A-417D-B209-82D0E195136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83" name="Shape 3">
          <a:extLst>
            <a:ext uri="{FF2B5EF4-FFF2-40B4-BE49-F238E27FC236}">
              <a16:creationId xmlns:a16="http://schemas.microsoft.com/office/drawing/2014/main" id="{4C177BE4-04DC-4186-A6EB-F6EF677170B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84" name="Shape 3">
          <a:extLst>
            <a:ext uri="{FF2B5EF4-FFF2-40B4-BE49-F238E27FC236}">
              <a16:creationId xmlns:a16="http://schemas.microsoft.com/office/drawing/2014/main" id="{23E75C48-292D-4BAD-9062-C8DE608401D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85" name="Shape 3">
          <a:extLst>
            <a:ext uri="{FF2B5EF4-FFF2-40B4-BE49-F238E27FC236}">
              <a16:creationId xmlns:a16="http://schemas.microsoft.com/office/drawing/2014/main" id="{E0A68C85-757A-4B7E-ADDB-3624FD32432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86" name="Shape 3">
          <a:extLst>
            <a:ext uri="{FF2B5EF4-FFF2-40B4-BE49-F238E27FC236}">
              <a16:creationId xmlns:a16="http://schemas.microsoft.com/office/drawing/2014/main" id="{5BC79925-9C83-4FAD-BCC4-E1FB940E926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87" name="Shape 3">
          <a:extLst>
            <a:ext uri="{FF2B5EF4-FFF2-40B4-BE49-F238E27FC236}">
              <a16:creationId xmlns:a16="http://schemas.microsoft.com/office/drawing/2014/main" id="{ED1B5C51-F706-49E9-AA47-1793C09C1AFC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88" name="Shape 3">
          <a:extLst>
            <a:ext uri="{FF2B5EF4-FFF2-40B4-BE49-F238E27FC236}">
              <a16:creationId xmlns:a16="http://schemas.microsoft.com/office/drawing/2014/main" id="{D0AF63B0-C6B7-487E-9A3D-8605898B474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89" name="Shape 3">
          <a:extLst>
            <a:ext uri="{FF2B5EF4-FFF2-40B4-BE49-F238E27FC236}">
              <a16:creationId xmlns:a16="http://schemas.microsoft.com/office/drawing/2014/main" id="{01B2A453-3687-4927-9522-6A5122384D08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90" name="Shape 3">
          <a:extLst>
            <a:ext uri="{FF2B5EF4-FFF2-40B4-BE49-F238E27FC236}">
              <a16:creationId xmlns:a16="http://schemas.microsoft.com/office/drawing/2014/main" id="{4274F0C7-1768-4099-97A8-2454A2B4E2B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91" name="Shape 3">
          <a:extLst>
            <a:ext uri="{FF2B5EF4-FFF2-40B4-BE49-F238E27FC236}">
              <a16:creationId xmlns:a16="http://schemas.microsoft.com/office/drawing/2014/main" id="{0CDB012E-DF3D-4380-A6D0-858C61EA8B81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92" name="Shape 3">
          <a:extLst>
            <a:ext uri="{FF2B5EF4-FFF2-40B4-BE49-F238E27FC236}">
              <a16:creationId xmlns:a16="http://schemas.microsoft.com/office/drawing/2014/main" id="{64395C2A-4E90-4EF6-8131-DC07600945C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93" name="Shape 3">
          <a:extLst>
            <a:ext uri="{FF2B5EF4-FFF2-40B4-BE49-F238E27FC236}">
              <a16:creationId xmlns:a16="http://schemas.microsoft.com/office/drawing/2014/main" id="{F53FA1B7-F8CA-402F-8D0B-5744F98FA05F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94" name="Shape 3">
          <a:extLst>
            <a:ext uri="{FF2B5EF4-FFF2-40B4-BE49-F238E27FC236}">
              <a16:creationId xmlns:a16="http://schemas.microsoft.com/office/drawing/2014/main" id="{61C59845-739F-483D-BAC2-2C00C857977D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95" name="Shape 3">
          <a:extLst>
            <a:ext uri="{FF2B5EF4-FFF2-40B4-BE49-F238E27FC236}">
              <a16:creationId xmlns:a16="http://schemas.microsoft.com/office/drawing/2014/main" id="{90364B86-A656-45E0-8C39-FCEED1FC489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96" name="Shape 3">
          <a:extLst>
            <a:ext uri="{FF2B5EF4-FFF2-40B4-BE49-F238E27FC236}">
              <a16:creationId xmlns:a16="http://schemas.microsoft.com/office/drawing/2014/main" id="{D5CCFD62-F63F-48B1-8008-100EF0A949D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97" name="Shape 3">
          <a:extLst>
            <a:ext uri="{FF2B5EF4-FFF2-40B4-BE49-F238E27FC236}">
              <a16:creationId xmlns:a16="http://schemas.microsoft.com/office/drawing/2014/main" id="{0D0207D5-E07F-4F95-BB72-E0CB13DFA15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98" name="Shape 3">
          <a:extLst>
            <a:ext uri="{FF2B5EF4-FFF2-40B4-BE49-F238E27FC236}">
              <a16:creationId xmlns:a16="http://schemas.microsoft.com/office/drawing/2014/main" id="{2CD75869-A526-4299-A244-AB8E3210EDB7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199" name="Shape 3">
          <a:extLst>
            <a:ext uri="{FF2B5EF4-FFF2-40B4-BE49-F238E27FC236}">
              <a16:creationId xmlns:a16="http://schemas.microsoft.com/office/drawing/2014/main" id="{ACD9F79D-2AA3-4302-BD63-8723CC9E30E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00" name="Shape 3">
          <a:extLst>
            <a:ext uri="{FF2B5EF4-FFF2-40B4-BE49-F238E27FC236}">
              <a16:creationId xmlns:a16="http://schemas.microsoft.com/office/drawing/2014/main" id="{4F9B7D8D-2F87-4FAA-8E17-E91750AC021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01" name="Shape 3">
          <a:extLst>
            <a:ext uri="{FF2B5EF4-FFF2-40B4-BE49-F238E27FC236}">
              <a16:creationId xmlns:a16="http://schemas.microsoft.com/office/drawing/2014/main" id="{612D8D0D-3417-48BF-AA77-9225CAD411F3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02" name="Shape 3">
          <a:extLst>
            <a:ext uri="{FF2B5EF4-FFF2-40B4-BE49-F238E27FC236}">
              <a16:creationId xmlns:a16="http://schemas.microsoft.com/office/drawing/2014/main" id="{E9CD6198-3D93-4956-8CF8-8C3A692FC4F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03" name="Shape 3">
          <a:extLst>
            <a:ext uri="{FF2B5EF4-FFF2-40B4-BE49-F238E27FC236}">
              <a16:creationId xmlns:a16="http://schemas.microsoft.com/office/drawing/2014/main" id="{735F344A-B619-4FBC-8C02-233F598D7E92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04" name="Shape 3">
          <a:extLst>
            <a:ext uri="{FF2B5EF4-FFF2-40B4-BE49-F238E27FC236}">
              <a16:creationId xmlns:a16="http://schemas.microsoft.com/office/drawing/2014/main" id="{EA831F5D-A22A-43FE-8A46-7CF48D86417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05" name="Shape 3">
          <a:extLst>
            <a:ext uri="{FF2B5EF4-FFF2-40B4-BE49-F238E27FC236}">
              <a16:creationId xmlns:a16="http://schemas.microsoft.com/office/drawing/2014/main" id="{8D00D69D-04A1-4F31-B408-118E56F3D79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06" name="Shape 3">
          <a:extLst>
            <a:ext uri="{FF2B5EF4-FFF2-40B4-BE49-F238E27FC236}">
              <a16:creationId xmlns:a16="http://schemas.microsoft.com/office/drawing/2014/main" id="{B4D17D89-F7E7-4CBC-8CC4-D746A52EA026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07" name="Shape 3">
          <a:extLst>
            <a:ext uri="{FF2B5EF4-FFF2-40B4-BE49-F238E27FC236}">
              <a16:creationId xmlns:a16="http://schemas.microsoft.com/office/drawing/2014/main" id="{2CE3FF44-3D24-4E2B-B259-1CF375EAD255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08" name="Shape 3">
          <a:extLst>
            <a:ext uri="{FF2B5EF4-FFF2-40B4-BE49-F238E27FC236}">
              <a16:creationId xmlns:a16="http://schemas.microsoft.com/office/drawing/2014/main" id="{FC03DE67-006B-479B-A53E-CCF264F82A5E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09" name="Shape 3">
          <a:extLst>
            <a:ext uri="{FF2B5EF4-FFF2-40B4-BE49-F238E27FC236}">
              <a16:creationId xmlns:a16="http://schemas.microsoft.com/office/drawing/2014/main" id="{3C93868C-980B-454D-A2C7-2EA7450477B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10" name="Shape 3">
          <a:extLst>
            <a:ext uri="{FF2B5EF4-FFF2-40B4-BE49-F238E27FC236}">
              <a16:creationId xmlns:a16="http://schemas.microsoft.com/office/drawing/2014/main" id="{C6B0AC0B-5DC3-4D6D-84B7-E760BAD1917B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11" name="Shape 3">
          <a:extLst>
            <a:ext uri="{FF2B5EF4-FFF2-40B4-BE49-F238E27FC236}">
              <a16:creationId xmlns:a16="http://schemas.microsoft.com/office/drawing/2014/main" id="{815DE38B-3381-4E88-B03B-A6B2F8868E34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12" name="Shape 3">
          <a:extLst>
            <a:ext uri="{FF2B5EF4-FFF2-40B4-BE49-F238E27FC236}">
              <a16:creationId xmlns:a16="http://schemas.microsoft.com/office/drawing/2014/main" id="{4E70FFFF-DA02-49D1-9267-AF22514A86E0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-9525</xdr:colOff>
      <xdr:row>111</xdr:row>
      <xdr:rowOff>0</xdr:rowOff>
    </xdr:from>
    <xdr:ext cx="47625" cy="285750"/>
    <xdr:sp macro="" textlink="">
      <xdr:nvSpPr>
        <xdr:cNvPr id="8213" name="Shape 3">
          <a:extLst>
            <a:ext uri="{FF2B5EF4-FFF2-40B4-BE49-F238E27FC236}">
              <a16:creationId xmlns:a16="http://schemas.microsoft.com/office/drawing/2014/main" id="{E53520A9-C58B-4C17-B298-6DAA633812E9}"/>
            </a:ext>
          </a:extLst>
        </xdr:cNvPr>
        <xdr:cNvSpPr txBox="1"/>
      </xdr:nvSpPr>
      <xdr:spPr>
        <a:xfrm>
          <a:off x="1129093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111</xdr:row>
      <xdr:rowOff>0</xdr:rowOff>
    </xdr:from>
    <xdr:ext cx="47625" cy="285750"/>
    <xdr:sp macro="" textlink="">
      <xdr:nvSpPr>
        <xdr:cNvPr id="8214" name="Shape 3">
          <a:extLst>
            <a:ext uri="{FF2B5EF4-FFF2-40B4-BE49-F238E27FC236}">
              <a16:creationId xmlns:a16="http://schemas.microsoft.com/office/drawing/2014/main" id="{55681444-A1F8-4C9D-AD66-A43F0AC276D0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22</xdr:col>
      <xdr:colOff>-9525</xdr:colOff>
      <xdr:row>111</xdr:row>
      <xdr:rowOff>0</xdr:rowOff>
    </xdr:from>
    <xdr:ext cx="47625" cy="285750"/>
    <xdr:sp macro="" textlink="">
      <xdr:nvSpPr>
        <xdr:cNvPr id="8215" name="Shape 3">
          <a:extLst>
            <a:ext uri="{FF2B5EF4-FFF2-40B4-BE49-F238E27FC236}">
              <a16:creationId xmlns:a16="http://schemas.microsoft.com/office/drawing/2014/main" id="{30ECBB3B-4D53-4FD8-B0C0-0BAA44107564}"/>
            </a:ext>
          </a:extLst>
        </xdr:cNvPr>
        <xdr:cNvSpPr txBox="1"/>
      </xdr:nvSpPr>
      <xdr:spPr>
        <a:xfrm>
          <a:off x="10780395" y="2356866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58" name="Shape 4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59" name="Shape 4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60" name="Shape 4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61" name="Shape 4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62" name="Shape 4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65" name="Shape 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68" name="Shape 4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69" name="Shape 4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70" name="Shape 4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71" name="Shape 4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74" name="Shape 4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75" name="Shape 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76" name="Shape 4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77" name="Shape 4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78" name="Shape 4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81" name="Shape 4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82" name="Shape 4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84" name="Shape 4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85" name="Shape 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86" name="Shape 4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87" name="Shape 4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88" name="Shape 4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89" name="Shape 4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90" name="Shape 4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91" name="Shape 4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92" name="Shape 4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93" name="Shape 4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94" name="Shape 4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95" name="Shape 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96" name="Shape 4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</xdr:colOff>
      <xdr:row>606</xdr:row>
      <xdr:rowOff>0</xdr:rowOff>
    </xdr:from>
    <xdr:ext cx="47625" cy="285750"/>
    <xdr:sp macro="" textlink="">
      <xdr:nvSpPr>
        <xdr:cNvPr id="97" name="Shape 4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SpPr txBox="1"/>
      </xdr:nvSpPr>
      <xdr:spPr>
        <a:xfrm>
          <a:off x="3619500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98" name="Shape 4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99" name="Shape 4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0" name="Shape 4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1" name="Shape 4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2" name="Shape 4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3" name="Shape 4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4" name="Shape 4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5" name="Shape 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6" name="Shape 4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7" name="Shape 4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8" name="Shape 4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09" name="Shape 4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0" name="Shape 4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1" name="Shape 4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2" name="Shape 4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3" name="Shape 4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4" name="Shape 4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5" name="Shape 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6" name="Shape 4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7" name="Shape 4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8" name="Shape 4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19" name="Shape 4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20" name="Shape 4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-9525</xdr:colOff>
      <xdr:row>606</xdr:row>
      <xdr:rowOff>0</xdr:rowOff>
    </xdr:from>
    <xdr:ext cx="47625" cy="285750"/>
    <xdr:sp macro="" textlink="">
      <xdr:nvSpPr>
        <xdr:cNvPr id="121" name="Shape 4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SpPr txBox="1"/>
      </xdr:nvSpPr>
      <xdr:spPr>
        <a:xfrm>
          <a:off x="42767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22" name="Shape 4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23" name="Shape 4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24" name="Shape 4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25" name="Shape 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26" name="Shape 4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27" name="Shape 4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28" name="Shape 4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29" name="Shape 4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30" name="Shape 4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31" name="Shape 4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32" name="Shape 4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33" name="Shape 4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38" name="Shape 4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39" name="Shape 4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40" name="Shape 4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41" name="Shape 4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42" name="Shape 4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43" name="Shape 4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44" name="Shape 4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45" name="Shape 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46" name="Shape 4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47" name="Shape 4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48" name="Shape 4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49" name="Shape 4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54" name="Shape 4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55" name="Shape 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56" name="Shape 4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57" name="Shape 4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58" name="Shape 4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59" name="Shape 4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60" name="Shape 4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61" name="Shape 4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62" name="Shape 4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63" name="Shape 4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64" name="Shape 4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65" name="Shape 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66" name="Shape 4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67" name="Shape 4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68" name="Shape 4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69" name="Shape 4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70" name="Shape 4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71" name="Shape 4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72" name="Shape 4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73" name="Shape 4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74" name="Shape 4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75" name="Shape 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76" name="Shape 4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77" name="Shape 4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78" name="Shape 4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79" name="Shape 4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80" name="Shape 4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81" name="Shape 4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82" name="Shape 4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83" name="Shape 4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84" name="Shape 4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85" name="Shape 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86" name="Shape 4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87" name="Shape 4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88" name="Shape 4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89" name="Shape 4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90" name="Shape 4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91" name="Shape 4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92" name="Shape 4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-9525</xdr:colOff>
      <xdr:row>606</xdr:row>
      <xdr:rowOff>0</xdr:rowOff>
    </xdr:from>
    <xdr:ext cx="47625" cy="285750"/>
    <xdr:sp macro="" textlink="">
      <xdr:nvSpPr>
        <xdr:cNvPr id="193" name="Shape 4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SpPr txBox="1"/>
      </xdr:nvSpPr>
      <xdr:spPr>
        <a:xfrm>
          <a:off x="7781925" y="0"/>
          <a:ext cx="476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129887</xdr:colOff>
      <xdr:row>0</xdr:row>
      <xdr:rowOff>0</xdr:rowOff>
    </xdr:from>
    <xdr:to>
      <xdr:col>12</xdr:col>
      <xdr:colOff>167987</xdr:colOff>
      <xdr:row>3</xdr:row>
      <xdr:rowOff>247650</xdr:rowOff>
    </xdr:to>
    <xdr:pic>
      <xdr:nvPicPr>
        <xdr:cNvPr id="2" name="Picture 1" descr="Logo_AC__0.t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8478" y="0"/>
          <a:ext cx="817418" cy="87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D1000"/>
  <sheetViews>
    <sheetView workbookViewId="0">
      <selection activeCell="A2" sqref="A1:N1048576"/>
    </sheetView>
  </sheetViews>
  <sheetFormatPr defaultColWidth="10.140625" defaultRowHeight="15" customHeight="1" x14ac:dyDescent="0.5"/>
  <cols>
    <col min="1" max="1" width="7.5703125" style="134" customWidth="1"/>
    <col min="2" max="2" width="17.42578125" style="134" customWidth="1"/>
    <col min="3" max="4" width="5.5703125" style="134" customWidth="1"/>
    <col min="5" max="5" width="8.5703125" style="494" customWidth="1"/>
    <col min="6" max="6" width="5.28515625" style="134" customWidth="1"/>
    <col min="7" max="7" width="5" style="134" customWidth="1"/>
    <col min="8" max="8" width="8.28515625" style="134" customWidth="1"/>
    <col min="9" max="9" width="17.140625" style="134" customWidth="1"/>
    <col min="10" max="11" width="5.5703125" style="134" customWidth="1"/>
    <col min="12" max="12" width="8.140625" style="494" customWidth="1"/>
    <col min="13" max="13" width="5.28515625" style="134" customWidth="1"/>
    <col min="14" max="14" width="5" style="134" customWidth="1"/>
    <col min="15" max="26" width="8.42578125" style="118" customWidth="1"/>
    <col min="27" max="16384" width="10.140625" style="118"/>
  </cols>
  <sheetData>
    <row r="1" spans="1:14" ht="21.75" customHeight="1" x14ac:dyDescent="0.5">
      <c r="A1" s="1373" t="s">
        <v>338</v>
      </c>
      <c r="B1" s="1374"/>
      <c r="C1" s="1374"/>
      <c r="D1" s="1374"/>
      <c r="E1" s="1375"/>
      <c r="F1" s="1374"/>
      <c r="G1" s="1374"/>
      <c r="H1" s="1374"/>
      <c r="I1" s="1374"/>
      <c r="J1" s="1374"/>
      <c r="K1" s="1374"/>
      <c r="L1" s="1375"/>
      <c r="M1" s="1374"/>
      <c r="N1" s="1374"/>
    </row>
    <row r="2" spans="1:14" ht="18.75" customHeight="1" x14ac:dyDescent="0.5">
      <c r="A2" s="235"/>
      <c r="B2" s="236"/>
      <c r="C2" s="237"/>
      <c r="D2" s="235"/>
      <c r="E2" s="489"/>
      <c r="F2" s="235"/>
      <c r="G2" s="238"/>
      <c r="H2" s="239"/>
      <c r="I2" s="240"/>
      <c r="J2" s="241"/>
      <c r="K2" s="239"/>
      <c r="L2" s="495"/>
      <c r="M2" s="239"/>
      <c r="N2" s="242"/>
    </row>
    <row r="3" spans="1:14" ht="18.75" customHeight="1" x14ac:dyDescent="0.5">
      <c r="A3" s="1369" t="s">
        <v>339</v>
      </c>
      <c r="B3" s="1370"/>
      <c r="C3" s="1370"/>
      <c r="D3" s="1370"/>
      <c r="E3" s="1371"/>
      <c r="F3" s="1370"/>
      <c r="G3" s="1370"/>
      <c r="H3" s="1370"/>
      <c r="I3" s="1370"/>
      <c r="J3" s="1370"/>
      <c r="K3" s="1370"/>
      <c r="L3" s="1371"/>
      <c r="M3" s="1370"/>
      <c r="N3" s="1372"/>
    </row>
    <row r="4" spans="1:14" ht="34.5" customHeight="1" x14ac:dyDescent="0.5">
      <c r="A4" s="243" t="s">
        <v>7</v>
      </c>
      <c r="B4" s="244" t="s">
        <v>8</v>
      </c>
      <c r="C4" s="245" t="s">
        <v>340</v>
      </c>
      <c r="D4" s="246" t="s">
        <v>341</v>
      </c>
      <c r="E4" s="247" t="s">
        <v>342</v>
      </c>
      <c r="F4" s="246" t="s">
        <v>343</v>
      </c>
      <c r="G4" s="246" t="s">
        <v>344</v>
      </c>
      <c r="H4" s="243" t="s">
        <v>7</v>
      </c>
      <c r="I4" s="244" t="s">
        <v>8</v>
      </c>
      <c r="J4" s="245" t="s">
        <v>340</v>
      </c>
      <c r="K4" s="246" t="s">
        <v>341</v>
      </c>
      <c r="L4" s="247" t="s">
        <v>342</v>
      </c>
      <c r="M4" s="246" t="s">
        <v>343</v>
      </c>
      <c r="N4" s="246" t="s">
        <v>344</v>
      </c>
    </row>
    <row r="5" spans="1:14" ht="18.75" customHeight="1" x14ac:dyDescent="0.5">
      <c r="A5" s="1376" t="s">
        <v>345</v>
      </c>
      <c r="B5" s="1374"/>
      <c r="C5" s="1374"/>
      <c r="D5" s="1374"/>
      <c r="E5" s="1375"/>
      <c r="F5" s="1374"/>
      <c r="G5" s="1374"/>
      <c r="H5" s="1376" t="s">
        <v>346</v>
      </c>
      <c r="I5" s="1374"/>
      <c r="J5" s="1374"/>
      <c r="K5" s="1374"/>
      <c r="L5" s="1375"/>
      <c r="M5" s="1374"/>
      <c r="N5" s="1374"/>
    </row>
    <row r="6" spans="1:14" ht="18.75" customHeight="1" x14ac:dyDescent="0.5">
      <c r="A6" s="235" t="s">
        <v>347</v>
      </c>
      <c r="B6" s="236" t="s">
        <v>14</v>
      </c>
      <c r="C6" s="237">
        <v>1.5</v>
      </c>
      <c r="D6" s="235">
        <v>3</v>
      </c>
      <c r="E6" s="489" t="s">
        <v>348</v>
      </c>
      <c r="F6" s="235">
        <v>8</v>
      </c>
      <c r="G6" s="238">
        <f t="shared" ref="G6:G11" si="0">+F6*D6</f>
        <v>24</v>
      </c>
      <c r="H6" s="235" t="s">
        <v>349</v>
      </c>
      <c r="I6" s="236" t="s">
        <v>16</v>
      </c>
      <c r="J6" s="237">
        <v>1.5</v>
      </c>
      <c r="K6" s="235">
        <v>3</v>
      </c>
      <c r="L6" s="489" t="s">
        <v>348</v>
      </c>
      <c r="M6" s="235">
        <v>8</v>
      </c>
      <c r="N6" s="238">
        <f t="shared" ref="N6:N11" si="1">+M6*K6</f>
        <v>24</v>
      </c>
    </row>
    <row r="7" spans="1:14" ht="18.75" customHeight="1" x14ac:dyDescent="0.5">
      <c r="A7" s="235" t="s">
        <v>347</v>
      </c>
      <c r="B7" s="236" t="s">
        <v>14</v>
      </c>
      <c r="C7" s="237">
        <v>1.5</v>
      </c>
      <c r="D7" s="235">
        <v>3</v>
      </c>
      <c r="E7" s="489" t="s">
        <v>350</v>
      </c>
      <c r="F7" s="235">
        <v>2</v>
      </c>
      <c r="G7" s="238">
        <f t="shared" si="0"/>
        <v>6</v>
      </c>
      <c r="H7" s="235" t="s">
        <v>349</v>
      </c>
      <c r="I7" s="236" t="s">
        <v>16</v>
      </c>
      <c r="J7" s="237">
        <v>1.5</v>
      </c>
      <c r="K7" s="235">
        <v>3</v>
      </c>
      <c r="L7" s="489" t="s">
        <v>350</v>
      </c>
      <c r="M7" s="235">
        <v>2</v>
      </c>
      <c r="N7" s="238">
        <f t="shared" si="1"/>
        <v>6</v>
      </c>
    </row>
    <row r="8" spans="1:14" ht="18.75" customHeight="1" x14ac:dyDescent="0.5">
      <c r="A8" s="235" t="s">
        <v>351</v>
      </c>
      <c r="B8" s="236" t="s">
        <v>18</v>
      </c>
      <c r="C8" s="237">
        <v>1.5</v>
      </c>
      <c r="D8" s="235">
        <v>3</v>
      </c>
      <c r="E8" s="489" t="s">
        <v>352</v>
      </c>
      <c r="F8" s="235">
        <v>8</v>
      </c>
      <c r="G8" s="238">
        <f t="shared" si="0"/>
        <v>24</v>
      </c>
      <c r="H8" s="235" t="s">
        <v>353</v>
      </c>
      <c r="I8" s="236" t="s">
        <v>20</v>
      </c>
      <c r="J8" s="237">
        <v>1.5</v>
      </c>
      <c r="K8" s="235">
        <v>3</v>
      </c>
      <c r="L8" s="489" t="s">
        <v>352</v>
      </c>
      <c r="M8" s="235">
        <v>8</v>
      </c>
      <c r="N8" s="238">
        <f t="shared" si="1"/>
        <v>24</v>
      </c>
    </row>
    <row r="9" spans="1:14" ht="18.75" customHeight="1" x14ac:dyDescent="0.5">
      <c r="A9" s="235" t="s">
        <v>351</v>
      </c>
      <c r="B9" s="236" t="s">
        <v>18</v>
      </c>
      <c r="C9" s="237">
        <v>1.5</v>
      </c>
      <c r="D9" s="235">
        <v>3</v>
      </c>
      <c r="E9" s="489" t="s">
        <v>354</v>
      </c>
      <c r="F9" s="235">
        <v>3</v>
      </c>
      <c r="G9" s="238">
        <f t="shared" si="0"/>
        <v>9</v>
      </c>
      <c r="H9" s="235" t="s">
        <v>353</v>
      </c>
      <c r="I9" s="236" t="s">
        <v>20</v>
      </c>
      <c r="J9" s="237">
        <v>1.5</v>
      </c>
      <c r="K9" s="235">
        <v>3</v>
      </c>
      <c r="L9" s="489" t="s">
        <v>354</v>
      </c>
      <c r="M9" s="235">
        <v>3</v>
      </c>
      <c r="N9" s="238">
        <f t="shared" si="1"/>
        <v>9</v>
      </c>
    </row>
    <row r="10" spans="1:14" ht="18.75" customHeight="1" x14ac:dyDescent="0.5">
      <c r="A10" s="235" t="s">
        <v>355</v>
      </c>
      <c r="B10" s="236" t="s">
        <v>22</v>
      </c>
      <c r="C10" s="237">
        <v>1.5</v>
      </c>
      <c r="D10" s="235">
        <v>3</v>
      </c>
      <c r="E10" s="489" t="s">
        <v>356</v>
      </c>
      <c r="F10" s="235">
        <v>8</v>
      </c>
      <c r="G10" s="238">
        <f t="shared" si="0"/>
        <v>24</v>
      </c>
      <c r="H10" s="239" t="s">
        <v>357</v>
      </c>
      <c r="I10" s="240" t="s">
        <v>24</v>
      </c>
      <c r="J10" s="241">
        <v>1.5</v>
      </c>
      <c r="K10" s="239">
        <v>3</v>
      </c>
      <c r="L10" s="489" t="s">
        <v>356</v>
      </c>
      <c r="M10" s="235">
        <v>8</v>
      </c>
      <c r="N10" s="238">
        <f t="shared" si="1"/>
        <v>24</v>
      </c>
    </row>
    <row r="11" spans="1:14" ht="18.75" customHeight="1" x14ac:dyDescent="0.5">
      <c r="A11" s="235" t="s">
        <v>355</v>
      </c>
      <c r="B11" s="236" t="s">
        <v>22</v>
      </c>
      <c r="C11" s="237">
        <v>1.5</v>
      </c>
      <c r="D11" s="235">
        <v>3</v>
      </c>
      <c r="E11" s="489" t="s">
        <v>358</v>
      </c>
      <c r="F11" s="235">
        <v>3</v>
      </c>
      <c r="G11" s="238">
        <f t="shared" si="0"/>
        <v>9</v>
      </c>
      <c r="H11" s="239" t="s">
        <v>357</v>
      </c>
      <c r="I11" s="240" t="s">
        <v>24</v>
      </c>
      <c r="J11" s="237">
        <v>1.5</v>
      </c>
      <c r="K11" s="235">
        <v>3</v>
      </c>
      <c r="L11" s="489" t="s">
        <v>358</v>
      </c>
      <c r="M11" s="235">
        <v>3</v>
      </c>
      <c r="N11" s="238">
        <f t="shared" si="1"/>
        <v>9</v>
      </c>
    </row>
    <row r="12" spans="1:14" ht="18.75" customHeight="1" x14ac:dyDescent="0.5">
      <c r="A12" s="1377" t="s">
        <v>359</v>
      </c>
      <c r="B12" s="1374"/>
      <c r="C12" s="1374"/>
      <c r="D12" s="1374"/>
      <c r="E12" s="1375"/>
      <c r="F12" s="1374"/>
      <c r="G12" s="250">
        <f>SUM(G6:G11)</f>
        <v>96</v>
      </c>
      <c r="H12" s="251"/>
      <c r="I12" s="240"/>
      <c r="J12" s="241"/>
      <c r="K12" s="239"/>
      <c r="L12" s="495"/>
      <c r="M12" s="239"/>
      <c r="N12" s="250">
        <f>SUM(N6:N11)</f>
        <v>96</v>
      </c>
    </row>
    <row r="13" spans="1:14" ht="18.75" customHeight="1" x14ac:dyDescent="0.5">
      <c r="A13" s="235"/>
      <c r="B13" s="236"/>
      <c r="C13" s="237"/>
      <c r="D13" s="235"/>
      <c r="E13" s="489"/>
      <c r="F13" s="235"/>
      <c r="G13" s="252"/>
      <c r="H13" s="239"/>
      <c r="I13" s="240"/>
      <c r="J13" s="241"/>
      <c r="K13" s="239"/>
      <c r="L13" s="495"/>
      <c r="M13" s="239"/>
      <c r="N13" s="242"/>
    </row>
    <row r="14" spans="1:14" ht="18.75" customHeight="1" x14ac:dyDescent="0.5">
      <c r="A14" s="1369" t="s">
        <v>360</v>
      </c>
      <c r="B14" s="1370"/>
      <c r="C14" s="1370"/>
      <c r="D14" s="1370"/>
      <c r="E14" s="1371"/>
      <c r="F14" s="1370"/>
      <c r="G14" s="1370"/>
      <c r="H14" s="1370"/>
      <c r="I14" s="1370"/>
      <c r="J14" s="1370"/>
      <c r="K14" s="1370"/>
      <c r="L14" s="1371"/>
      <c r="M14" s="1370"/>
      <c r="N14" s="1372"/>
    </row>
    <row r="15" spans="1:14" ht="18.75" customHeight="1" x14ac:dyDescent="0.5">
      <c r="A15" s="1376" t="s">
        <v>345</v>
      </c>
      <c r="B15" s="1374"/>
      <c r="C15" s="1374"/>
      <c r="D15" s="1374"/>
      <c r="E15" s="1375"/>
      <c r="F15" s="1374"/>
      <c r="G15" s="1374"/>
      <c r="H15" s="1376" t="s">
        <v>346</v>
      </c>
      <c r="I15" s="1374"/>
      <c r="J15" s="1374"/>
      <c r="K15" s="1374"/>
      <c r="L15" s="1375"/>
      <c r="M15" s="1374"/>
      <c r="N15" s="1374"/>
    </row>
    <row r="16" spans="1:14" ht="18.75" customHeight="1" x14ac:dyDescent="0.5">
      <c r="A16" s="235" t="s">
        <v>361</v>
      </c>
      <c r="B16" s="236" t="s">
        <v>26</v>
      </c>
      <c r="C16" s="237">
        <v>1.5</v>
      </c>
      <c r="D16" s="235">
        <v>3</v>
      </c>
      <c r="E16" s="489" t="s">
        <v>348</v>
      </c>
      <c r="F16" s="235">
        <v>8</v>
      </c>
      <c r="G16" s="238">
        <f t="shared" ref="G16:G22" si="2">+F16*D16</f>
        <v>24</v>
      </c>
      <c r="H16" s="235" t="s">
        <v>362</v>
      </c>
      <c r="I16" s="236" t="s">
        <v>28</v>
      </c>
      <c r="J16" s="237">
        <v>1.5</v>
      </c>
      <c r="K16" s="235">
        <v>3</v>
      </c>
      <c r="L16" s="489" t="s">
        <v>348</v>
      </c>
      <c r="M16" s="235">
        <v>8</v>
      </c>
      <c r="N16" s="238">
        <f t="shared" ref="N16:N22" si="3">+M16*K16</f>
        <v>24</v>
      </c>
    </row>
    <row r="17" spans="1:14" ht="18.75" customHeight="1" x14ac:dyDescent="0.5">
      <c r="A17" s="235" t="s">
        <v>363</v>
      </c>
      <c r="B17" s="236" t="s">
        <v>149</v>
      </c>
      <c r="C17" s="237">
        <v>1</v>
      </c>
      <c r="D17" s="235">
        <v>1</v>
      </c>
      <c r="E17" s="489" t="s">
        <v>348</v>
      </c>
      <c r="F17" s="235">
        <v>8</v>
      </c>
      <c r="G17" s="238">
        <f t="shared" si="2"/>
        <v>8</v>
      </c>
      <c r="H17" s="235" t="s">
        <v>150</v>
      </c>
      <c r="I17" s="236" t="s">
        <v>151</v>
      </c>
      <c r="J17" s="237">
        <v>1</v>
      </c>
      <c r="K17" s="235">
        <v>1</v>
      </c>
      <c r="L17" s="489" t="s">
        <v>348</v>
      </c>
      <c r="M17" s="235">
        <v>8</v>
      </c>
      <c r="N17" s="238">
        <f t="shared" si="3"/>
        <v>8</v>
      </c>
    </row>
    <row r="18" spans="1:14" ht="18.75" customHeight="1" x14ac:dyDescent="0.5">
      <c r="A18" s="235" t="s">
        <v>160</v>
      </c>
      <c r="B18" s="253" t="s">
        <v>161</v>
      </c>
      <c r="C18" s="237">
        <v>2</v>
      </c>
      <c r="D18" s="235">
        <v>4</v>
      </c>
      <c r="E18" s="489" t="s">
        <v>364</v>
      </c>
      <c r="F18" s="235">
        <v>1</v>
      </c>
      <c r="G18" s="238">
        <f t="shared" si="2"/>
        <v>4</v>
      </c>
      <c r="H18" s="235" t="s">
        <v>162</v>
      </c>
      <c r="I18" s="253" t="s">
        <v>163</v>
      </c>
      <c r="J18" s="237">
        <v>2</v>
      </c>
      <c r="K18" s="235">
        <v>4</v>
      </c>
      <c r="L18" s="489" t="s">
        <v>364</v>
      </c>
      <c r="M18" s="235">
        <v>1</v>
      </c>
      <c r="N18" s="238">
        <f t="shared" si="3"/>
        <v>4</v>
      </c>
    </row>
    <row r="19" spans="1:14" ht="18.75" customHeight="1" x14ac:dyDescent="0.5">
      <c r="A19" s="254" t="s">
        <v>256</v>
      </c>
      <c r="B19" s="255" t="s">
        <v>257</v>
      </c>
      <c r="C19" s="256">
        <v>0.5</v>
      </c>
      <c r="D19" s="254">
        <v>1</v>
      </c>
      <c r="E19" s="489" t="s">
        <v>365</v>
      </c>
      <c r="F19" s="235">
        <v>3</v>
      </c>
      <c r="G19" s="238">
        <f t="shared" si="2"/>
        <v>3</v>
      </c>
      <c r="H19" s="254" t="s">
        <v>258</v>
      </c>
      <c r="I19" s="255" t="s">
        <v>259</v>
      </c>
      <c r="J19" s="256">
        <v>0.5</v>
      </c>
      <c r="K19" s="254">
        <v>1</v>
      </c>
      <c r="L19" s="489" t="s">
        <v>365</v>
      </c>
      <c r="M19" s="235">
        <v>3</v>
      </c>
      <c r="N19" s="257">
        <f t="shared" si="3"/>
        <v>3</v>
      </c>
    </row>
    <row r="20" spans="1:14" ht="18.75" customHeight="1" x14ac:dyDescent="0.5">
      <c r="A20" s="235" t="s">
        <v>29</v>
      </c>
      <c r="B20" s="236" t="s">
        <v>30</v>
      </c>
      <c r="C20" s="237">
        <v>1.5</v>
      </c>
      <c r="D20" s="235">
        <v>3</v>
      </c>
      <c r="E20" s="489" t="s">
        <v>352</v>
      </c>
      <c r="F20" s="235">
        <v>8</v>
      </c>
      <c r="G20" s="238">
        <f t="shared" si="2"/>
        <v>24</v>
      </c>
      <c r="H20" s="235" t="s">
        <v>366</v>
      </c>
      <c r="I20" s="236" t="s">
        <v>32</v>
      </c>
      <c r="J20" s="237">
        <v>1.5</v>
      </c>
      <c r="K20" s="235">
        <v>3</v>
      </c>
      <c r="L20" s="489" t="s">
        <v>352</v>
      </c>
      <c r="M20" s="235">
        <v>8</v>
      </c>
      <c r="N20" s="238">
        <f t="shared" si="3"/>
        <v>24</v>
      </c>
    </row>
    <row r="21" spans="1:14" ht="18.75" customHeight="1" x14ac:dyDescent="0.5">
      <c r="A21" s="235" t="s">
        <v>152</v>
      </c>
      <c r="B21" s="236" t="s">
        <v>153</v>
      </c>
      <c r="C21" s="237">
        <v>1</v>
      </c>
      <c r="D21" s="235">
        <v>1</v>
      </c>
      <c r="E21" s="489" t="s">
        <v>352</v>
      </c>
      <c r="F21" s="235">
        <v>8</v>
      </c>
      <c r="G21" s="238">
        <f t="shared" si="2"/>
        <v>8</v>
      </c>
      <c r="H21" s="235" t="s">
        <v>154</v>
      </c>
      <c r="I21" s="236" t="s">
        <v>155</v>
      </c>
      <c r="J21" s="237">
        <v>1</v>
      </c>
      <c r="K21" s="235">
        <v>1</v>
      </c>
      <c r="L21" s="489" t="s">
        <v>352</v>
      </c>
      <c r="M21" s="235">
        <v>8</v>
      </c>
      <c r="N21" s="238">
        <f t="shared" si="3"/>
        <v>8</v>
      </c>
    </row>
    <row r="22" spans="1:14" ht="18.75" customHeight="1" x14ac:dyDescent="0.5">
      <c r="A22" s="235" t="s">
        <v>164</v>
      </c>
      <c r="B22" s="253" t="s">
        <v>165</v>
      </c>
      <c r="C22" s="237">
        <v>2</v>
      </c>
      <c r="D22" s="235">
        <v>4</v>
      </c>
      <c r="E22" s="489" t="s">
        <v>367</v>
      </c>
      <c r="F22" s="235">
        <v>1</v>
      </c>
      <c r="G22" s="238">
        <f t="shared" si="2"/>
        <v>4</v>
      </c>
      <c r="H22" s="235" t="s">
        <v>166</v>
      </c>
      <c r="I22" s="253" t="s">
        <v>167</v>
      </c>
      <c r="J22" s="237">
        <v>2</v>
      </c>
      <c r="K22" s="235">
        <v>4</v>
      </c>
      <c r="L22" s="489" t="s">
        <v>367</v>
      </c>
      <c r="M22" s="235">
        <v>1</v>
      </c>
      <c r="N22" s="238">
        <f t="shared" si="3"/>
        <v>4</v>
      </c>
    </row>
    <row r="23" spans="1:14" ht="18.75" customHeight="1" x14ac:dyDescent="0.5">
      <c r="A23" s="254" t="s">
        <v>260</v>
      </c>
      <c r="B23" s="255" t="s">
        <v>261</v>
      </c>
      <c r="C23" s="256">
        <v>0.5</v>
      </c>
      <c r="D23" s="254">
        <v>1</v>
      </c>
      <c r="E23" s="489" t="s">
        <v>368</v>
      </c>
      <c r="F23" s="235">
        <v>2</v>
      </c>
      <c r="G23" s="238">
        <v>2</v>
      </c>
      <c r="H23" s="254" t="s">
        <v>262</v>
      </c>
      <c r="I23" s="255" t="s">
        <v>263</v>
      </c>
      <c r="J23" s="256">
        <v>0.5</v>
      </c>
      <c r="K23" s="254">
        <v>1</v>
      </c>
      <c r="L23" s="489" t="s">
        <v>368</v>
      </c>
      <c r="M23" s="235">
        <v>2</v>
      </c>
      <c r="N23" s="238">
        <v>2</v>
      </c>
    </row>
    <row r="24" spans="1:14" ht="18.75" customHeight="1" x14ac:dyDescent="0.5">
      <c r="A24" s="235" t="s">
        <v>369</v>
      </c>
      <c r="B24" s="236" t="s">
        <v>34</v>
      </c>
      <c r="C24" s="237">
        <v>1.5</v>
      </c>
      <c r="D24" s="235">
        <v>3</v>
      </c>
      <c r="E24" s="489" t="s">
        <v>356</v>
      </c>
      <c r="F24" s="235">
        <v>8</v>
      </c>
      <c r="G24" s="238">
        <f t="shared" ref="G24:G26" si="4">+F24*D24</f>
        <v>24</v>
      </c>
      <c r="H24" s="235" t="s">
        <v>370</v>
      </c>
      <c r="I24" s="236" t="s">
        <v>36</v>
      </c>
      <c r="J24" s="237">
        <v>1.5</v>
      </c>
      <c r="K24" s="235">
        <v>3</v>
      </c>
      <c r="L24" s="489" t="s">
        <v>356</v>
      </c>
      <c r="M24" s="235">
        <v>8</v>
      </c>
      <c r="N24" s="238">
        <f t="shared" ref="N24:N26" si="5">+M24*K24</f>
        <v>24</v>
      </c>
    </row>
    <row r="25" spans="1:14" ht="18.75" customHeight="1" x14ac:dyDescent="0.5">
      <c r="A25" s="235" t="s">
        <v>156</v>
      </c>
      <c r="B25" s="236" t="s">
        <v>157</v>
      </c>
      <c r="C25" s="237">
        <v>2</v>
      </c>
      <c r="D25" s="235">
        <v>1</v>
      </c>
      <c r="E25" s="489" t="s">
        <v>356</v>
      </c>
      <c r="F25" s="235">
        <v>8</v>
      </c>
      <c r="G25" s="238">
        <f t="shared" si="4"/>
        <v>8</v>
      </c>
      <c r="H25" s="235" t="s">
        <v>158</v>
      </c>
      <c r="I25" s="236" t="s">
        <v>159</v>
      </c>
      <c r="J25" s="237">
        <v>2</v>
      </c>
      <c r="K25" s="235">
        <v>1</v>
      </c>
      <c r="L25" s="489" t="s">
        <v>356</v>
      </c>
      <c r="M25" s="235">
        <v>8</v>
      </c>
      <c r="N25" s="238">
        <f t="shared" si="5"/>
        <v>8</v>
      </c>
    </row>
    <row r="26" spans="1:14" ht="18.75" customHeight="1" x14ac:dyDescent="0.5">
      <c r="A26" s="235" t="s">
        <v>168</v>
      </c>
      <c r="B26" s="236" t="s">
        <v>169</v>
      </c>
      <c r="C26" s="237">
        <v>2</v>
      </c>
      <c r="D26" s="235">
        <v>4</v>
      </c>
      <c r="E26" s="489" t="s">
        <v>371</v>
      </c>
      <c r="F26" s="235">
        <v>1</v>
      </c>
      <c r="G26" s="238">
        <f t="shared" si="4"/>
        <v>4</v>
      </c>
      <c r="H26" s="235" t="s">
        <v>170</v>
      </c>
      <c r="I26" s="236" t="s">
        <v>171</v>
      </c>
      <c r="J26" s="237">
        <v>1.5</v>
      </c>
      <c r="K26" s="235">
        <v>4</v>
      </c>
      <c r="L26" s="489" t="s">
        <v>371</v>
      </c>
      <c r="M26" s="235">
        <v>1</v>
      </c>
      <c r="N26" s="238">
        <f t="shared" si="5"/>
        <v>4</v>
      </c>
    </row>
    <row r="27" spans="1:14" ht="18.75" customHeight="1" x14ac:dyDescent="0.5">
      <c r="A27" s="254" t="s">
        <v>264</v>
      </c>
      <c r="B27" s="255" t="s">
        <v>265</v>
      </c>
      <c r="C27" s="256">
        <v>0.5</v>
      </c>
      <c r="D27" s="254">
        <v>1</v>
      </c>
      <c r="E27" s="489" t="s">
        <v>372</v>
      </c>
      <c r="F27" s="235">
        <v>2</v>
      </c>
      <c r="G27" s="238">
        <v>2</v>
      </c>
      <c r="H27" s="254" t="s">
        <v>266</v>
      </c>
      <c r="I27" s="255" t="s">
        <v>267</v>
      </c>
      <c r="J27" s="256">
        <v>0.5</v>
      </c>
      <c r="K27" s="254">
        <v>1</v>
      </c>
      <c r="L27" s="489" t="s">
        <v>372</v>
      </c>
      <c r="M27" s="235">
        <v>2</v>
      </c>
      <c r="N27" s="238">
        <v>2</v>
      </c>
    </row>
    <row r="28" spans="1:14" ht="18.75" customHeight="1" x14ac:dyDescent="0.5">
      <c r="A28" s="1377" t="s">
        <v>1042</v>
      </c>
      <c r="B28" s="1374"/>
      <c r="C28" s="1374"/>
      <c r="D28" s="1374"/>
      <c r="E28" s="1375"/>
      <c r="F28" s="1374"/>
      <c r="G28" s="258">
        <f>SUM(G16:G27)</f>
        <v>115</v>
      </c>
      <c r="H28" s="251"/>
      <c r="I28" s="240"/>
      <c r="J28" s="241"/>
      <c r="K28" s="239"/>
      <c r="L28" s="495"/>
      <c r="M28" s="239"/>
      <c r="N28" s="258">
        <f>SUM(N16:N27)</f>
        <v>115</v>
      </c>
    </row>
    <row r="29" spans="1:14" ht="18.75" customHeight="1" x14ac:dyDescent="0.5">
      <c r="A29" s="235"/>
      <c r="B29" s="236"/>
      <c r="C29" s="237"/>
      <c r="D29" s="235"/>
      <c r="E29" s="489"/>
      <c r="F29" s="235"/>
      <c r="G29" s="235"/>
      <c r="H29" s="239"/>
      <c r="I29" s="240"/>
      <c r="J29" s="241"/>
      <c r="K29" s="239"/>
      <c r="L29" s="495"/>
      <c r="M29" s="239"/>
      <c r="N29" s="242"/>
    </row>
    <row r="30" spans="1:14" ht="18.75" customHeight="1" x14ac:dyDescent="0.5">
      <c r="A30" s="1369" t="s">
        <v>373</v>
      </c>
      <c r="B30" s="1370"/>
      <c r="C30" s="1370"/>
      <c r="D30" s="1370"/>
      <c r="E30" s="1371"/>
      <c r="F30" s="1370"/>
      <c r="G30" s="1370"/>
      <c r="H30" s="1370"/>
      <c r="I30" s="1370"/>
      <c r="J30" s="1370"/>
      <c r="K30" s="1370"/>
      <c r="L30" s="1371"/>
      <c r="M30" s="1370"/>
      <c r="N30" s="1372"/>
    </row>
    <row r="31" spans="1:14" ht="18.75" customHeight="1" x14ac:dyDescent="0.5">
      <c r="A31" s="1376" t="s">
        <v>345</v>
      </c>
      <c r="B31" s="1374"/>
      <c r="C31" s="1374"/>
      <c r="D31" s="1374"/>
      <c r="E31" s="1375"/>
      <c r="F31" s="1374"/>
      <c r="G31" s="1374"/>
      <c r="H31" s="1376" t="s">
        <v>346</v>
      </c>
      <c r="I31" s="1374"/>
      <c r="J31" s="1374"/>
      <c r="K31" s="1374"/>
      <c r="L31" s="1375"/>
      <c r="M31" s="1374"/>
      <c r="N31" s="1374"/>
    </row>
    <row r="32" spans="1:14" ht="18.75" customHeight="1" x14ac:dyDescent="0.5">
      <c r="A32" s="235" t="s">
        <v>37</v>
      </c>
      <c r="B32" s="236" t="s">
        <v>38</v>
      </c>
      <c r="C32" s="235">
        <v>1.5</v>
      </c>
      <c r="D32" s="235">
        <v>3</v>
      </c>
      <c r="E32" s="489" t="s">
        <v>348</v>
      </c>
      <c r="F32" s="235">
        <v>8</v>
      </c>
      <c r="G32" s="238">
        <f t="shared" ref="G32:G38" si="6">+F32*D32</f>
        <v>24</v>
      </c>
      <c r="H32" s="235" t="s">
        <v>374</v>
      </c>
      <c r="I32" s="236" t="s">
        <v>40</v>
      </c>
      <c r="J32" s="235">
        <v>1.5</v>
      </c>
      <c r="K32" s="235">
        <v>3</v>
      </c>
      <c r="L32" s="489" t="s">
        <v>348</v>
      </c>
      <c r="M32" s="235">
        <v>8</v>
      </c>
      <c r="N32" s="238">
        <f t="shared" ref="N32:N38" si="7">+M32*K32</f>
        <v>24</v>
      </c>
    </row>
    <row r="33" spans="1:15" ht="18.75" customHeight="1" x14ac:dyDescent="0.5">
      <c r="A33" s="235" t="s">
        <v>172</v>
      </c>
      <c r="B33" s="253" t="s">
        <v>173</v>
      </c>
      <c r="C33" s="237">
        <v>1</v>
      </c>
      <c r="D33" s="235">
        <v>2</v>
      </c>
      <c r="E33" s="489" t="s">
        <v>348</v>
      </c>
      <c r="F33" s="235">
        <v>8</v>
      </c>
      <c r="G33" s="238">
        <f t="shared" si="6"/>
        <v>16</v>
      </c>
      <c r="H33" s="235" t="s">
        <v>375</v>
      </c>
      <c r="I33" s="253" t="s">
        <v>175</v>
      </c>
      <c r="J33" s="237">
        <v>1</v>
      </c>
      <c r="K33" s="235">
        <v>2</v>
      </c>
      <c r="L33" s="489" t="s">
        <v>348</v>
      </c>
      <c r="M33" s="235">
        <v>8</v>
      </c>
      <c r="N33" s="238">
        <f t="shared" si="7"/>
        <v>16</v>
      </c>
    </row>
    <row r="34" spans="1:15" ht="18.75" customHeight="1" x14ac:dyDescent="0.5">
      <c r="A34" s="235" t="s">
        <v>184</v>
      </c>
      <c r="B34" s="253" t="s">
        <v>185</v>
      </c>
      <c r="C34" s="237">
        <v>2</v>
      </c>
      <c r="D34" s="235">
        <v>4</v>
      </c>
      <c r="E34" s="489" t="s">
        <v>364</v>
      </c>
      <c r="F34" s="235">
        <v>1</v>
      </c>
      <c r="G34" s="238">
        <f t="shared" si="6"/>
        <v>4</v>
      </c>
      <c r="H34" s="235" t="s">
        <v>186</v>
      </c>
      <c r="I34" s="253" t="s">
        <v>187</v>
      </c>
      <c r="J34" s="237">
        <v>2</v>
      </c>
      <c r="K34" s="235">
        <v>4</v>
      </c>
      <c r="L34" s="489" t="s">
        <v>364</v>
      </c>
      <c r="M34" s="235">
        <v>1</v>
      </c>
      <c r="N34" s="238">
        <f t="shared" si="7"/>
        <v>4</v>
      </c>
    </row>
    <row r="35" spans="1:15" ht="18.75" customHeight="1" x14ac:dyDescent="0.5">
      <c r="A35" s="254" t="s">
        <v>268</v>
      </c>
      <c r="B35" s="255" t="s">
        <v>269</v>
      </c>
      <c r="C35" s="256">
        <v>0.5</v>
      </c>
      <c r="D35" s="254">
        <v>1</v>
      </c>
      <c r="E35" s="489" t="s">
        <v>365</v>
      </c>
      <c r="F35" s="235">
        <v>3</v>
      </c>
      <c r="G35" s="238">
        <f t="shared" si="6"/>
        <v>3</v>
      </c>
      <c r="H35" s="254" t="s">
        <v>270</v>
      </c>
      <c r="I35" s="255" t="s">
        <v>271</v>
      </c>
      <c r="J35" s="256">
        <v>0.5</v>
      </c>
      <c r="K35" s="254">
        <v>1</v>
      </c>
      <c r="L35" s="489" t="s">
        <v>365</v>
      </c>
      <c r="M35" s="235">
        <v>3</v>
      </c>
      <c r="N35" s="257">
        <f t="shared" si="7"/>
        <v>3</v>
      </c>
    </row>
    <row r="36" spans="1:15" ht="18.75" customHeight="1" x14ac:dyDescent="0.5">
      <c r="A36" s="235" t="s">
        <v>41</v>
      </c>
      <c r="B36" s="236" t="s">
        <v>42</v>
      </c>
      <c r="C36" s="235">
        <v>1.5</v>
      </c>
      <c r="D36" s="235">
        <v>3</v>
      </c>
      <c r="E36" s="489" t="s">
        <v>352</v>
      </c>
      <c r="F36" s="235">
        <v>8</v>
      </c>
      <c r="G36" s="238">
        <f t="shared" si="6"/>
        <v>24</v>
      </c>
      <c r="H36" s="235" t="s">
        <v>376</v>
      </c>
      <c r="I36" s="236" t="s">
        <v>44</v>
      </c>
      <c r="J36" s="235">
        <v>1.5</v>
      </c>
      <c r="K36" s="235">
        <v>3</v>
      </c>
      <c r="L36" s="489" t="s">
        <v>352</v>
      </c>
      <c r="M36" s="235">
        <v>8</v>
      </c>
      <c r="N36" s="238">
        <f t="shared" si="7"/>
        <v>24</v>
      </c>
    </row>
    <row r="37" spans="1:15" ht="18.75" customHeight="1" x14ac:dyDescent="0.5">
      <c r="A37" s="235" t="s">
        <v>377</v>
      </c>
      <c r="B37" s="253" t="s">
        <v>177</v>
      </c>
      <c r="C37" s="237">
        <v>1</v>
      </c>
      <c r="D37" s="235">
        <v>2</v>
      </c>
      <c r="E37" s="489" t="s">
        <v>352</v>
      </c>
      <c r="F37" s="235">
        <v>8</v>
      </c>
      <c r="G37" s="238">
        <f t="shared" si="6"/>
        <v>16</v>
      </c>
      <c r="H37" s="235" t="s">
        <v>378</v>
      </c>
      <c r="I37" s="253" t="s">
        <v>179</v>
      </c>
      <c r="J37" s="237">
        <v>1</v>
      </c>
      <c r="K37" s="235">
        <v>2</v>
      </c>
      <c r="L37" s="489" t="s">
        <v>352</v>
      </c>
      <c r="M37" s="235">
        <v>8</v>
      </c>
      <c r="N37" s="238">
        <f t="shared" si="7"/>
        <v>16</v>
      </c>
    </row>
    <row r="38" spans="1:15" ht="18.75" customHeight="1" x14ac:dyDescent="0.5">
      <c r="A38" s="235" t="s">
        <v>379</v>
      </c>
      <c r="B38" s="253" t="s">
        <v>189</v>
      </c>
      <c r="C38" s="237">
        <v>2</v>
      </c>
      <c r="D38" s="235">
        <v>4</v>
      </c>
      <c r="E38" s="489" t="s">
        <v>367</v>
      </c>
      <c r="F38" s="235">
        <v>1</v>
      </c>
      <c r="G38" s="238">
        <f t="shared" si="6"/>
        <v>4</v>
      </c>
      <c r="H38" s="235" t="s">
        <v>380</v>
      </c>
      <c r="I38" s="253" t="s">
        <v>191</v>
      </c>
      <c r="J38" s="237">
        <v>2</v>
      </c>
      <c r="K38" s="235">
        <v>4</v>
      </c>
      <c r="L38" s="489" t="s">
        <v>367</v>
      </c>
      <c r="M38" s="235">
        <v>1</v>
      </c>
      <c r="N38" s="238">
        <f t="shared" si="7"/>
        <v>4</v>
      </c>
    </row>
    <row r="39" spans="1:15" ht="18.75" customHeight="1" x14ac:dyDescent="0.5">
      <c r="A39" s="254" t="s">
        <v>272</v>
      </c>
      <c r="B39" s="255" t="s">
        <v>273</v>
      </c>
      <c r="C39" s="256">
        <v>0.5</v>
      </c>
      <c r="D39" s="254">
        <v>1</v>
      </c>
      <c r="E39" s="489" t="s">
        <v>368</v>
      </c>
      <c r="F39" s="235">
        <v>2</v>
      </c>
      <c r="G39" s="238">
        <v>2</v>
      </c>
      <c r="H39" s="254" t="s">
        <v>274</v>
      </c>
      <c r="I39" s="255" t="s">
        <v>275</v>
      </c>
      <c r="J39" s="256">
        <v>0.5</v>
      </c>
      <c r="K39" s="254">
        <v>1</v>
      </c>
      <c r="L39" s="489" t="s">
        <v>368</v>
      </c>
      <c r="M39" s="235">
        <v>2</v>
      </c>
      <c r="N39" s="238">
        <v>2</v>
      </c>
    </row>
    <row r="40" spans="1:15" ht="18.75" customHeight="1" x14ac:dyDescent="0.5">
      <c r="A40" s="235" t="s">
        <v>381</v>
      </c>
      <c r="B40" s="236" t="s">
        <v>46</v>
      </c>
      <c r="C40" s="237">
        <v>1.5</v>
      </c>
      <c r="D40" s="235">
        <v>3</v>
      </c>
      <c r="E40" s="489" t="s">
        <v>356</v>
      </c>
      <c r="F40" s="235">
        <v>8</v>
      </c>
      <c r="G40" s="238">
        <f t="shared" ref="G40:G42" si="8">+F40*D40</f>
        <v>24</v>
      </c>
      <c r="H40" s="235" t="s">
        <v>382</v>
      </c>
      <c r="I40" s="236" t="s">
        <v>48</v>
      </c>
      <c r="J40" s="237">
        <v>1.5</v>
      </c>
      <c r="K40" s="235">
        <v>3</v>
      </c>
      <c r="L40" s="489" t="s">
        <v>356</v>
      </c>
      <c r="M40" s="235">
        <v>8</v>
      </c>
      <c r="N40" s="238">
        <f t="shared" ref="N40:N42" si="9">+M40*K40</f>
        <v>24</v>
      </c>
    </row>
    <row r="41" spans="1:15" ht="18.75" customHeight="1" x14ac:dyDescent="0.5">
      <c r="A41" s="235" t="s">
        <v>383</v>
      </c>
      <c r="B41" s="236" t="s">
        <v>181</v>
      </c>
      <c r="C41" s="237">
        <v>1</v>
      </c>
      <c r="D41" s="235">
        <v>2</v>
      </c>
      <c r="E41" s="489" t="s">
        <v>356</v>
      </c>
      <c r="F41" s="235">
        <v>8</v>
      </c>
      <c r="G41" s="238">
        <f t="shared" si="8"/>
        <v>16</v>
      </c>
      <c r="H41" s="235" t="s">
        <v>384</v>
      </c>
      <c r="I41" s="236" t="s">
        <v>183</v>
      </c>
      <c r="J41" s="237">
        <v>1</v>
      </c>
      <c r="K41" s="235">
        <v>2</v>
      </c>
      <c r="L41" s="489" t="s">
        <v>356</v>
      </c>
      <c r="M41" s="235">
        <v>8</v>
      </c>
      <c r="N41" s="238">
        <f t="shared" si="9"/>
        <v>16</v>
      </c>
    </row>
    <row r="42" spans="1:15" ht="18.75" customHeight="1" x14ac:dyDescent="0.5">
      <c r="A42" s="235" t="s">
        <v>385</v>
      </c>
      <c r="B42" s="253" t="s">
        <v>193</v>
      </c>
      <c r="C42" s="237">
        <v>2</v>
      </c>
      <c r="D42" s="235">
        <v>4</v>
      </c>
      <c r="E42" s="489" t="s">
        <v>371</v>
      </c>
      <c r="F42" s="235">
        <v>1</v>
      </c>
      <c r="G42" s="238">
        <f t="shared" si="8"/>
        <v>4</v>
      </c>
      <c r="H42" s="235" t="s">
        <v>386</v>
      </c>
      <c r="I42" s="253" t="s">
        <v>195</v>
      </c>
      <c r="J42" s="237">
        <v>2</v>
      </c>
      <c r="K42" s="235">
        <v>4</v>
      </c>
      <c r="L42" s="489" t="s">
        <v>371</v>
      </c>
      <c r="M42" s="235">
        <v>1</v>
      </c>
      <c r="N42" s="238">
        <f t="shared" si="9"/>
        <v>4</v>
      </c>
    </row>
    <row r="43" spans="1:15" ht="18.75" customHeight="1" x14ac:dyDescent="0.5">
      <c r="A43" s="254" t="s">
        <v>276</v>
      </c>
      <c r="B43" s="255" t="s">
        <v>277</v>
      </c>
      <c r="C43" s="256">
        <v>0.5</v>
      </c>
      <c r="D43" s="254">
        <v>1</v>
      </c>
      <c r="E43" s="489" t="s">
        <v>372</v>
      </c>
      <c r="F43" s="235">
        <v>2</v>
      </c>
      <c r="G43" s="238">
        <v>2</v>
      </c>
      <c r="H43" s="254" t="s">
        <v>278</v>
      </c>
      <c r="I43" s="255" t="s">
        <v>279</v>
      </c>
      <c r="J43" s="256">
        <v>0.5</v>
      </c>
      <c r="K43" s="254">
        <v>1</v>
      </c>
      <c r="L43" s="489" t="s">
        <v>372</v>
      </c>
      <c r="M43" s="235">
        <v>2</v>
      </c>
      <c r="N43" s="238">
        <v>2</v>
      </c>
    </row>
    <row r="44" spans="1:15" ht="18.75" customHeight="1" x14ac:dyDescent="0.5">
      <c r="A44" s="1380" t="s">
        <v>387</v>
      </c>
      <c r="B44" s="1374"/>
      <c r="C44" s="1374"/>
      <c r="D44" s="1374"/>
      <c r="E44" s="1375"/>
      <c r="F44" s="1374"/>
      <c r="G44" s="250">
        <f>SUM(G32:G43)</f>
        <v>139</v>
      </c>
      <c r="H44" s="252"/>
      <c r="I44" s="253"/>
      <c r="J44" s="237"/>
      <c r="K44" s="235"/>
      <c r="L44" s="489"/>
      <c r="M44" s="235"/>
      <c r="N44" s="250">
        <f>SUM(N32:N43)</f>
        <v>139</v>
      </c>
    </row>
    <row r="45" spans="1:15" ht="18.75" customHeight="1" x14ac:dyDescent="0.5">
      <c r="A45" s="1369" t="s">
        <v>388</v>
      </c>
      <c r="B45" s="1370"/>
      <c r="C45" s="1370"/>
      <c r="D45" s="1370"/>
      <c r="E45" s="1371"/>
      <c r="F45" s="1370"/>
      <c r="G45" s="1370"/>
      <c r="H45" s="1370"/>
      <c r="I45" s="1370"/>
      <c r="J45" s="1370"/>
      <c r="K45" s="1370"/>
      <c r="L45" s="1371"/>
      <c r="M45" s="1370"/>
      <c r="N45" s="1372"/>
    </row>
    <row r="46" spans="1:15" ht="33.75" customHeight="1" x14ac:dyDescent="0.5">
      <c r="A46" s="243" t="s">
        <v>7</v>
      </c>
      <c r="B46" s="244" t="s">
        <v>8</v>
      </c>
      <c r="C46" s="245" t="s">
        <v>340</v>
      </c>
      <c r="D46" s="246" t="s">
        <v>341</v>
      </c>
      <c r="E46" s="247" t="s">
        <v>342</v>
      </c>
      <c r="F46" s="246" t="s">
        <v>343</v>
      </c>
      <c r="G46" s="246" t="s">
        <v>344</v>
      </c>
      <c r="H46" s="243" t="s">
        <v>7</v>
      </c>
      <c r="I46" s="244" t="s">
        <v>8</v>
      </c>
      <c r="J46" s="245" t="s">
        <v>340</v>
      </c>
      <c r="K46" s="246" t="s">
        <v>341</v>
      </c>
      <c r="L46" s="247" t="s">
        <v>342</v>
      </c>
      <c r="M46" s="246" t="s">
        <v>343</v>
      </c>
      <c r="N46" s="246" t="s">
        <v>344</v>
      </c>
    </row>
    <row r="47" spans="1:15" ht="18.75" customHeight="1" x14ac:dyDescent="0.5">
      <c r="A47" s="1376" t="s">
        <v>345</v>
      </c>
      <c r="B47" s="1374"/>
      <c r="C47" s="1374"/>
      <c r="D47" s="1374"/>
      <c r="E47" s="1375"/>
      <c r="F47" s="1374"/>
      <c r="G47" s="1374"/>
      <c r="H47" s="1376" t="s">
        <v>346</v>
      </c>
      <c r="I47" s="1374"/>
      <c r="J47" s="1374"/>
      <c r="K47" s="1374"/>
      <c r="L47" s="1375"/>
      <c r="M47" s="1374"/>
      <c r="N47" s="1374"/>
    </row>
    <row r="48" spans="1:15" ht="18.75" customHeight="1" x14ac:dyDescent="0.5">
      <c r="A48" s="254" t="s">
        <v>49</v>
      </c>
      <c r="B48" s="259" t="s">
        <v>50</v>
      </c>
      <c r="C48" s="256">
        <v>2</v>
      </c>
      <c r="D48" s="254" t="s">
        <v>58</v>
      </c>
      <c r="E48" s="490" t="s">
        <v>941</v>
      </c>
      <c r="F48" s="261">
        <v>3</v>
      </c>
      <c r="G48" s="418">
        <f>F48*2</f>
        <v>6</v>
      </c>
      <c r="H48" s="254" t="s">
        <v>49</v>
      </c>
      <c r="I48" s="259" t="s">
        <v>50</v>
      </c>
      <c r="J48" s="256">
        <v>2</v>
      </c>
      <c r="K48" s="254" t="s">
        <v>58</v>
      </c>
      <c r="L48" s="490" t="s">
        <v>942</v>
      </c>
      <c r="M48" s="261">
        <v>5</v>
      </c>
      <c r="N48" s="418">
        <f>M48*2</f>
        <v>10</v>
      </c>
      <c r="O48" s="262"/>
    </row>
    <row r="49" spans="1:14" ht="18.75" customHeight="1" x14ac:dyDescent="0.5">
      <c r="A49" s="235" t="s">
        <v>295</v>
      </c>
      <c r="B49" s="236" t="s">
        <v>389</v>
      </c>
      <c r="C49" s="237">
        <v>1.5</v>
      </c>
      <c r="D49" s="235">
        <v>3</v>
      </c>
      <c r="E49" s="491" t="s">
        <v>925</v>
      </c>
      <c r="F49" s="249">
        <v>3</v>
      </c>
      <c r="G49" s="320">
        <f t="shared" ref="G49:G50" si="10">+F49*D49</f>
        <v>9</v>
      </c>
      <c r="H49" s="235" t="s">
        <v>297</v>
      </c>
      <c r="I49" s="236" t="s">
        <v>298</v>
      </c>
      <c r="J49" s="237">
        <v>1.5</v>
      </c>
      <c r="K49" s="235">
        <v>3</v>
      </c>
      <c r="L49" s="491" t="s">
        <v>925</v>
      </c>
      <c r="M49" s="249">
        <v>3</v>
      </c>
      <c r="N49" s="320">
        <f t="shared" ref="N49" si="11">+M49*K49</f>
        <v>9</v>
      </c>
    </row>
    <row r="50" spans="1:14" ht="18.75" customHeight="1" x14ac:dyDescent="0.5">
      <c r="A50" s="235" t="s">
        <v>391</v>
      </c>
      <c r="B50" s="236" t="s">
        <v>281</v>
      </c>
      <c r="C50" s="237">
        <v>0.5</v>
      </c>
      <c r="D50" s="235">
        <v>1</v>
      </c>
      <c r="E50" s="489" t="s">
        <v>392</v>
      </c>
      <c r="F50" s="235">
        <v>3</v>
      </c>
      <c r="G50" s="238">
        <f t="shared" si="10"/>
        <v>3</v>
      </c>
      <c r="H50" s="235" t="s">
        <v>393</v>
      </c>
      <c r="I50" s="236" t="s">
        <v>283</v>
      </c>
      <c r="J50" s="237">
        <v>0.5</v>
      </c>
      <c r="K50" s="235">
        <v>1</v>
      </c>
      <c r="L50" s="489" t="s">
        <v>392</v>
      </c>
      <c r="M50" s="235">
        <v>3</v>
      </c>
      <c r="N50" s="238">
        <f t="shared" ref="N50" si="12">M50*K50</f>
        <v>3</v>
      </c>
    </row>
    <row r="51" spans="1:14" ht="18.75" customHeight="1" x14ac:dyDescent="0.5">
      <c r="A51" s="235" t="s">
        <v>54</v>
      </c>
      <c r="B51" s="236" t="s">
        <v>55</v>
      </c>
      <c r="C51" s="237">
        <v>2</v>
      </c>
      <c r="D51" s="235" t="s">
        <v>58</v>
      </c>
      <c r="E51" s="489" t="s">
        <v>394</v>
      </c>
      <c r="F51" s="235">
        <v>5</v>
      </c>
      <c r="G51" s="238">
        <v>10</v>
      </c>
      <c r="H51" s="235" t="s">
        <v>54</v>
      </c>
      <c r="I51" s="236" t="s">
        <v>55</v>
      </c>
      <c r="J51" s="237">
        <v>2</v>
      </c>
      <c r="K51" s="235" t="s">
        <v>58</v>
      </c>
      <c r="L51" s="489" t="s">
        <v>395</v>
      </c>
      <c r="M51" s="235">
        <v>3</v>
      </c>
      <c r="N51" s="238">
        <f>M51*2</f>
        <v>6</v>
      </c>
    </row>
    <row r="52" spans="1:14" ht="18.75" customHeight="1" x14ac:dyDescent="0.5">
      <c r="A52" s="235" t="s">
        <v>299</v>
      </c>
      <c r="B52" s="253" t="s">
        <v>300</v>
      </c>
      <c r="C52" s="237">
        <v>1.5</v>
      </c>
      <c r="D52" s="235">
        <v>3</v>
      </c>
      <c r="E52" s="489" t="s">
        <v>396</v>
      </c>
      <c r="F52" s="235">
        <v>2</v>
      </c>
      <c r="G52" s="238">
        <f t="shared" ref="G52:G53" si="13">F52*D52</f>
        <v>6</v>
      </c>
      <c r="H52" s="235" t="s">
        <v>301</v>
      </c>
      <c r="I52" s="253" t="s">
        <v>302</v>
      </c>
      <c r="J52" s="237">
        <v>1.5</v>
      </c>
      <c r="K52" s="235">
        <v>3</v>
      </c>
      <c r="L52" s="489" t="s">
        <v>396</v>
      </c>
      <c r="M52" s="235">
        <v>2</v>
      </c>
      <c r="N52" s="238">
        <f t="shared" ref="N52:N53" si="14">M52*K52</f>
        <v>6</v>
      </c>
    </row>
    <row r="53" spans="1:14" ht="18.75" customHeight="1" x14ac:dyDescent="0.5">
      <c r="A53" s="235" t="s">
        <v>284</v>
      </c>
      <c r="B53" s="236" t="s">
        <v>285</v>
      </c>
      <c r="C53" s="237">
        <v>0.5</v>
      </c>
      <c r="D53" s="235">
        <v>1</v>
      </c>
      <c r="E53" s="489" t="s">
        <v>397</v>
      </c>
      <c r="F53" s="235">
        <v>3</v>
      </c>
      <c r="G53" s="238">
        <f t="shared" si="13"/>
        <v>3</v>
      </c>
      <c r="H53" s="235" t="s">
        <v>286</v>
      </c>
      <c r="I53" s="236" t="s">
        <v>287</v>
      </c>
      <c r="J53" s="237">
        <v>0.5</v>
      </c>
      <c r="K53" s="235">
        <v>1</v>
      </c>
      <c r="L53" s="489" t="s">
        <v>397</v>
      </c>
      <c r="M53" s="235">
        <v>3</v>
      </c>
      <c r="N53" s="238">
        <f t="shared" si="14"/>
        <v>3</v>
      </c>
    </row>
    <row r="54" spans="1:14" ht="18.75" customHeight="1" x14ac:dyDescent="0.5">
      <c r="A54" s="235" t="s">
        <v>56</v>
      </c>
      <c r="B54" s="236" t="s">
        <v>57</v>
      </c>
      <c r="C54" s="237">
        <v>2</v>
      </c>
      <c r="D54" s="263" t="s">
        <v>58</v>
      </c>
      <c r="E54" s="489" t="s">
        <v>398</v>
      </c>
      <c r="F54" s="235">
        <v>4</v>
      </c>
      <c r="G54" s="238">
        <f>F54*2</f>
        <v>8</v>
      </c>
      <c r="H54" s="235" t="s">
        <v>56</v>
      </c>
      <c r="I54" s="236" t="s">
        <v>57</v>
      </c>
      <c r="J54" s="237">
        <v>2</v>
      </c>
      <c r="K54" s="263" t="s">
        <v>58</v>
      </c>
      <c r="L54" s="489" t="s">
        <v>399</v>
      </c>
      <c r="M54" s="235">
        <v>4</v>
      </c>
      <c r="N54" s="238">
        <f>M54*2</f>
        <v>8</v>
      </c>
    </row>
    <row r="55" spans="1:14" ht="18.75" customHeight="1" x14ac:dyDescent="0.5">
      <c r="A55" s="235" t="s">
        <v>303</v>
      </c>
      <c r="B55" s="253" t="s">
        <v>304</v>
      </c>
      <c r="C55" s="237">
        <v>1.5</v>
      </c>
      <c r="D55" s="235">
        <v>3</v>
      </c>
      <c r="E55" s="489" t="s">
        <v>400</v>
      </c>
      <c r="F55" s="235">
        <v>2</v>
      </c>
      <c r="G55" s="238">
        <f>F55*D55</f>
        <v>6</v>
      </c>
      <c r="H55" s="235" t="s">
        <v>305</v>
      </c>
      <c r="I55" s="253" t="s">
        <v>306</v>
      </c>
      <c r="J55" s="237">
        <v>1.5</v>
      </c>
      <c r="K55" s="235">
        <v>3</v>
      </c>
      <c r="L55" s="489" t="s">
        <v>400</v>
      </c>
      <c r="M55" s="235">
        <v>2</v>
      </c>
      <c r="N55" s="238">
        <f t="shared" ref="N55:N56" si="15">M55*K55</f>
        <v>6</v>
      </c>
    </row>
    <row r="56" spans="1:14" ht="18.75" customHeight="1" x14ac:dyDescent="0.5">
      <c r="A56" s="235" t="s">
        <v>288</v>
      </c>
      <c r="B56" s="253" t="s">
        <v>289</v>
      </c>
      <c r="C56" s="237">
        <v>0.5</v>
      </c>
      <c r="D56" s="235">
        <v>1</v>
      </c>
      <c r="E56" s="489" t="s">
        <v>401</v>
      </c>
      <c r="F56" s="235">
        <v>3</v>
      </c>
      <c r="G56" s="238">
        <v>3</v>
      </c>
      <c r="H56" s="235" t="s">
        <v>290</v>
      </c>
      <c r="I56" s="253" t="s">
        <v>291</v>
      </c>
      <c r="J56" s="237">
        <v>0.5</v>
      </c>
      <c r="K56" s="235">
        <v>1</v>
      </c>
      <c r="L56" s="489" t="s">
        <v>401</v>
      </c>
      <c r="M56" s="235">
        <v>3</v>
      </c>
      <c r="N56" s="238">
        <f t="shared" si="15"/>
        <v>3</v>
      </c>
    </row>
    <row r="57" spans="1:14" ht="18.75" customHeight="1" x14ac:dyDescent="0.5">
      <c r="A57" s="1381" t="s">
        <v>402</v>
      </c>
      <c r="B57" s="1370"/>
      <c r="C57" s="1370"/>
      <c r="D57" s="1370"/>
      <c r="E57" s="1379"/>
      <c r="F57" s="235"/>
      <c r="G57" s="250">
        <f>SUM(G48:G56)</f>
        <v>54</v>
      </c>
      <c r="H57" s="252"/>
      <c r="I57" s="253"/>
      <c r="J57" s="237"/>
      <c r="K57" s="235"/>
      <c r="L57" s="489"/>
      <c r="M57" s="252">
        <f>+N57/6*2</f>
        <v>18</v>
      </c>
      <c r="N57" s="250">
        <f>SUM(N48:N56)</f>
        <v>54</v>
      </c>
    </row>
    <row r="58" spans="1:14" ht="18.75" customHeight="1" x14ac:dyDescent="0.5">
      <c r="A58" s="235"/>
      <c r="B58" s="236"/>
      <c r="C58" s="237"/>
      <c r="D58" s="235"/>
      <c r="E58" s="489"/>
      <c r="F58" s="235"/>
      <c r="G58" s="252"/>
      <c r="H58" s="239"/>
      <c r="I58" s="240"/>
      <c r="J58" s="241"/>
      <c r="K58" s="239"/>
      <c r="L58" s="495"/>
      <c r="M58" s="239"/>
      <c r="N58" s="242"/>
    </row>
    <row r="59" spans="1:14" ht="18.75" customHeight="1" x14ac:dyDescent="0.5">
      <c r="A59" s="1369" t="s">
        <v>403</v>
      </c>
      <c r="B59" s="1370"/>
      <c r="C59" s="1370"/>
      <c r="D59" s="1370"/>
      <c r="E59" s="1371"/>
      <c r="F59" s="1370"/>
      <c r="G59" s="1370"/>
      <c r="H59" s="1370"/>
      <c r="I59" s="1370"/>
      <c r="J59" s="1370"/>
      <c r="K59" s="1370"/>
      <c r="L59" s="1371"/>
      <c r="M59" s="1370"/>
      <c r="N59" s="1372"/>
    </row>
    <row r="60" spans="1:14" ht="18.75" customHeight="1" x14ac:dyDescent="0.5">
      <c r="A60" s="1376" t="s">
        <v>345</v>
      </c>
      <c r="B60" s="1374"/>
      <c r="C60" s="1374"/>
      <c r="D60" s="1374"/>
      <c r="E60" s="1375"/>
      <c r="F60" s="1374"/>
      <c r="G60" s="1374"/>
      <c r="H60" s="1376" t="s">
        <v>346</v>
      </c>
      <c r="I60" s="1374"/>
      <c r="J60" s="1374"/>
      <c r="K60" s="1374"/>
      <c r="L60" s="1375"/>
      <c r="M60" s="1374"/>
      <c r="N60" s="1374"/>
    </row>
    <row r="61" spans="1:14" ht="18.75" customHeight="1" x14ac:dyDescent="0.5">
      <c r="A61" s="235" t="s">
        <v>59</v>
      </c>
      <c r="B61" s="236" t="s">
        <v>404</v>
      </c>
      <c r="C61" s="235">
        <v>1.5</v>
      </c>
      <c r="D61" s="235" t="s">
        <v>405</v>
      </c>
      <c r="E61" s="489" t="s">
        <v>348</v>
      </c>
      <c r="F61" s="235">
        <v>8</v>
      </c>
      <c r="G61" s="238">
        <f>F61*2</f>
        <v>16</v>
      </c>
      <c r="H61" s="235" t="s">
        <v>62</v>
      </c>
      <c r="I61" s="236" t="s">
        <v>406</v>
      </c>
      <c r="J61" s="235">
        <v>1.5</v>
      </c>
      <c r="K61" s="235" t="s">
        <v>405</v>
      </c>
      <c r="L61" s="489" t="s">
        <v>348</v>
      </c>
      <c r="M61" s="235">
        <v>8</v>
      </c>
      <c r="N61" s="238">
        <f>M61*2</f>
        <v>16</v>
      </c>
    </row>
    <row r="62" spans="1:14" ht="18.75" customHeight="1" x14ac:dyDescent="0.5">
      <c r="A62" s="235" t="s">
        <v>59</v>
      </c>
      <c r="B62" s="236" t="s">
        <v>404</v>
      </c>
      <c r="C62" s="235">
        <v>1.5</v>
      </c>
      <c r="D62" s="235">
        <v>2</v>
      </c>
      <c r="E62" s="489" t="s">
        <v>350</v>
      </c>
      <c r="F62" s="235">
        <v>2</v>
      </c>
      <c r="G62" s="238">
        <f>+F62*D62</f>
        <v>4</v>
      </c>
      <c r="H62" s="235" t="s">
        <v>62</v>
      </c>
      <c r="I62" s="236" t="s">
        <v>406</v>
      </c>
      <c r="J62" s="235">
        <v>1.5</v>
      </c>
      <c r="K62" s="235">
        <v>2</v>
      </c>
      <c r="L62" s="489" t="s">
        <v>350</v>
      </c>
      <c r="M62" s="235">
        <v>2</v>
      </c>
      <c r="N62" s="238">
        <f>+M62*K62</f>
        <v>4</v>
      </c>
    </row>
    <row r="63" spans="1:14" ht="18.75" customHeight="1" x14ac:dyDescent="0.5">
      <c r="A63" s="235" t="s">
        <v>72</v>
      </c>
      <c r="B63" s="236" t="s">
        <v>73</v>
      </c>
      <c r="C63" s="237">
        <v>0.5</v>
      </c>
      <c r="D63" s="235">
        <v>1</v>
      </c>
      <c r="E63" s="489" t="s">
        <v>348</v>
      </c>
      <c r="F63" s="235">
        <v>8</v>
      </c>
      <c r="G63" s="238">
        <f>F63*D63</f>
        <v>8</v>
      </c>
      <c r="H63" s="235" t="s">
        <v>407</v>
      </c>
      <c r="I63" s="236" t="s">
        <v>75</v>
      </c>
      <c r="J63" s="237">
        <v>0.5</v>
      </c>
      <c r="K63" s="235">
        <v>1</v>
      </c>
      <c r="L63" s="489" t="s">
        <v>348</v>
      </c>
      <c r="M63" s="235">
        <v>8</v>
      </c>
      <c r="N63" s="238">
        <f>M63*K63</f>
        <v>8</v>
      </c>
    </row>
    <row r="64" spans="1:14" ht="18.75" customHeight="1" x14ac:dyDescent="0.5">
      <c r="A64" s="235" t="s">
        <v>72</v>
      </c>
      <c r="B64" s="236" t="s">
        <v>73</v>
      </c>
      <c r="C64" s="235">
        <v>1.5</v>
      </c>
      <c r="D64" s="235">
        <v>1</v>
      </c>
      <c r="E64" s="489" t="s">
        <v>350</v>
      </c>
      <c r="F64" s="235">
        <v>2</v>
      </c>
      <c r="G64" s="238">
        <f>+F64*D64</f>
        <v>2</v>
      </c>
      <c r="H64" s="235" t="s">
        <v>407</v>
      </c>
      <c r="I64" s="236" t="s">
        <v>75</v>
      </c>
      <c r="J64" s="235">
        <v>1.5</v>
      </c>
      <c r="K64" s="235">
        <v>1</v>
      </c>
      <c r="L64" s="489" t="s">
        <v>350</v>
      </c>
      <c r="M64" s="235">
        <v>2</v>
      </c>
      <c r="N64" s="238">
        <f>+M64*K64</f>
        <v>2</v>
      </c>
    </row>
    <row r="65" spans="1:14" ht="18.75" customHeight="1" x14ac:dyDescent="0.5">
      <c r="A65" s="264" t="s">
        <v>196</v>
      </c>
      <c r="B65" s="265" t="s">
        <v>197</v>
      </c>
      <c r="C65" s="266">
        <v>0.5</v>
      </c>
      <c r="D65" s="264">
        <v>1</v>
      </c>
      <c r="E65" s="492" t="s">
        <v>348</v>
      </c>
      <c r="F65" s="417">
        <v>8</v>
      </c>
      <c r="G65" s="267">
        <f>F65*D65</f>
        <v>8</v>
      </c>
      <c r="H65" s="264" t="s">
        <v>198</v>
      </c>
      <c r="I65" s="265" t="s">
        <v>199</v>
      </c>
      <c r="J65" s="266">
        <v>0.5</v>
      </c>
      <c r="K65" s="264">
        <v>1</v>
      </c>
      <c r="L65" s="492" t="s">
        <v>348</v>
      </c>
      <c r="M65" s="417">
        <v>8</v>
      </c>
      <c r="N65" s="267">
        <f>M65*K65</f>
        <v>8</v>
      </c>
    </row>
    <row r="66" spans="1:14" ht="18.75" customHeight="1" x14ac:dyDescent="0.5">
      <c r="A66" s="235" t="s">
        <v>64</v>
      </c>
      <c r="B66" s="236" t="s">
        <v>408</v>
      </c>
      <c r="C66" s="235">
        <v>1.5</v>
      </c>
      <c r="D66" s="235" t="s">
        <v>405</v>
      </c>
      <c r="E66" s="489" t="s">
        <v>409</v>
      </c>
      <c r="F66" s="235">
        <v>8</v>
      </c>
      <c r="G66" s="238">
        <f>F66*2</f>
        <v>16</v>
      </c>
      <c r="H66" s="235" t="s">
        <v>410</v>
      </c>
      <c r="I66" s="236" t="s">
        <v>411</v>
      </c>
      <c r="J66" s="235">
        <v>1.5</v>
      </c>
      <c r="K66" s="235" t="s">
        <v>405</v>
      </c>
      <c r="L66" s="489" t="s">
        <v>409</v>
      </c>
      <c r="M66" s="235">
        <v>8</v>
      </c>
      <c r="N66" s="238">
        <f>M66*2</f>
        <v>16</v>
      </c>
    </row>
    <row r="67" spans="1:14" ht="18.75" customHeight="1" x14ac:dyDescent="0.5">
      <c r="A67" s="235" t="s">
        <v>64</v>
      </c>
      <c r="B67" s="236" t="s">
        <v>408</v>
      </c>
      <c r="C67" s="235">
        <v>1.5</v>
      </c>
      <c r="D67" s="235">
        <v>2</v>
      </c>
      <c r="E67" s="489" t="s">
        <v>354</v>
      </c>
      <c r="F67" s="235">
        <v>3</v>
      </c>
      <c r="G67" s="238">
        <f>+F67*D67</f>
        <v>6</v>
      </c>
      <c r="H67" s="235" t="s">
        <v>410</v>
      </c>
      <c r="I67" s="236" t="s">
        <v>411</v>
      </c>
      <c r="J67" s="235">
        <v>1.5</v>
      </c>
      <c r="K67" s="235">
        <v>2</v>
      </c>
      <c r="L67" s="489" t="s">
        <v>354</v>
      </c>
      <c r="M67" s="235">
        <v>3</v>
      </c>
      <c r="N67" s="238">
        <f>+M67*K67</f>
        <v>6</v>
      </c>
    </row>
    <row r="68" spans="1:14" ht="18.75" customHeight="1" x14ac:dyDescent="0.5">
      <c r="A68" s="235" t="s">
        <v>76</v>
      </c>
      <c r="B68" s="236" t="s">
        <v>77</v>
      </c>
      <c r="C68" s="237">
        <v>0.5</v>
      </c>
      <c r="D68" s="235">
        <v>1</v>
      </c>
      <c r="E68" s="489" t="s">
        <v>409</v>
      </c>
      <c r="F68" s="235">
        <v>8</v>
      </c>
      <c r="G68" s="238">
        <f>F68*D68</f>
        <v>8</v>
      </c>
      <c r="H68" s="235" t="s">
        <v>412</v>
      </c>
      <c r="I68" s="236" t="s">
        <v>79</v>
      </c>
      <c r="J68" s="237">
        <v>0.5</v>
      </c>
      <c r="K68" s="235">
        <v>1</v>
      </c>
      <c r="L68" s="489" t="s">
        <v>409</v>
      </c>
      <c r="M68" s="235">
        <v>8</v>
      </c>
      <c r="N68" s="238">
        <f>M68*K68</f>
        <v>8</v>
      </c>
    </row>
    <row r="69" spans="1:14" ht="18.75" customHeight="1" x14ac:dyDescent="0.5">
      <c r="A69" s="235" t="s">
        <v>76</v>
      </c>
      <c r="B69" s="236" t="s">
        <v>77</v>
      </c>
      <c r="C69" s="237">
        <v>0.5</v>
      </c>
      <c r="D69" s="235">
        <v>1</v>
      </c>
      <c r="E69" s="489" t="s">
        <v>354</v>
      </c>
      <c r="F69" s="235">
        <v>3</v>
      </c>
      <c r="G69" s="238">
        <f>+F69*D69</f>
        <v>3</v>
      </c>
      <c r="H69" s="235" t="s">
        <v>412</v>
      </c>
      <c r="I69" s="236" t="s">
        <v>79</v>
      </c>
      <c r="J69" s="237">
        <v>0.5</v>
      </c>
      <c r="K69" s="235">
        <v>1</v>
      </c>
      <c r="L69" s="489" t="s">
        <v>354</v>
      </c>
      <c r="M69" s="235">
        <v>3</v>
      </c>
      <c r="N69" s="238">
        <f>+M69*K69</f>
        <v>3</v>
      </c>
    </row>
    <row r="70" spans="1:14" ht="18.75" customHeight="1" x14ac:dyDescent="0.5">
      <c r="A70" s="268" t="s">
        <v>200</v>
      </c>
      <c r="B70" s="269" t="s">
        <v>201</v>
      </c>
      <c r="C70" s="270">
        <v>0.5</v>
      </c>
      <c r="D70" s="268">
        <v>1</v>
      </c>
      <c r="E70" s="493" t="s">
        <v>409</v>
      </c>
      <c r="F70" s="268">
        <v>8</v>
      </c>
      <c r="G70" s="271">
        <f>F70*D70</f>
        <v>8</v>
      </c>
      <c r="H70" s="268" t="s">
        <v>202</v>
      </c>
      <c r="I70" s="269" t="s">
        <v>203</v>
      </c>
      <c r="J70" s="270">
        <v>0.5</v>
      </c>
      <c r="K70" s="268">
        <v>1</v>
      </c>
      <c r="L70" s="493" t="s">
        <v>409</v>
      </c>
      <c r="M70" s="268">
        <v>8</v>
      </c>
      <c r="N70" s="271">
        <f>M70*K70</f>
        <v>8</v>
      </c>
    </row>
    <row r="71" spans="1:14" ht="18.75" customHeight="1" x14ac:dyDescent="0.5">
      <c r="A71" s="235" t="s">
        <v>413</v>
      </c>
      <c r="B71" s="236" t="s">
        <v>414</v>
      </c>
      <c r="C71" s="237">
        <v>1.5</v>
      </c>
      <c r="D71" s="235" t="s">
        <v>405</v>
      </c>
      <c r="E71" s="489" t="s">
        <v>415</v>
      </c>
      <c r="F71" s="235">
        <v>8</v>
      </c>
      <c r="G71" s="238">
        <f>F71*2</f>
        <v>16</v>
      </c>
      <c r="H71" s="235" t="s">
        <v>416</v>
      </c>
      <c r="I71" s="236" t="s">
        <v>417</v>
      </c>
      <c r="J71" s="237">
        <v>1.5</v>
      </c>
      <c r="K71" s="235" t="s">
        <v>405</v>
      </c>
      <c r="L71" s="489" t="s">
        <v>415</v>
      </c>
      <c r="M71" s="235">
        <v>8</v>
      </c>
      <c r="N71" s="238">
        <f>M71*2</f>
        <v>16</v>
      </c>
    </row>
    <row r="72" spans="1:14" ht="18.75" customHeight="1" x14ac:dyDescent="0.5">
      <c r="A72" s="235" t="s">
        <v>413</v>
      </c>
      <c r="B72" s="236" t="s">
        <v>414</v>
      </c>
      <c r="C72" s="237">
        <v>1.5</v>
      </c>
      <c r="D72" s="235">
        <v>2</v>
      </c>
      <c r="E72" s="489" t="s">
        <v>358</v>
      </c>
      <c r="F72" s="235">
        <v>3</v>
      </c>
      <c r="G72" s="238">
        <f>+F72*D72</f>
        <v>6</v>
      </c>
      <c r="H72" s="235" t="s">
        <v>416</v>
      </c>
      <c r="I72" s="236" t="s">
        <v>417</v>
      </c>
      <c r="J72" s="235">
        <v>1.5</v>
      </c>
      <c r="K72" s="235">
        <v>2</v>
      </c>
      <c r="L72" s="489" t="s">
        <v>358</v>
      </c>
      <c r="M72" s="235">
        <v>3</v>
      </c>
      <c r="N72" s="238">
        <f>+M72*K72</f>
        <v>6</v>
      </c>
    </row>
    <row r="73" spans="1:14" ht="18.75" customHeight="1" x14ac:dyDescent="0.5">
      <c r="A73" s="235" t="s">
        <v>418</v>
      </c>
      <c r="B73" s="236" t="s">
        <v>81</v>
      </c>
      <c r="C73" s="237">
        <v>0.5</v>
      </c>
      <c r="D73" s="235">
        <v>1</v>
      </c>
      <c r="E73" s="489" t="s">
        <v>415</v>
      </c>
      <c r="F73" s="235">
        <v>8</v>
      </c>
      <c r="G73" s="238">
        <f>F73*D73</f>
        <v>8</v>
      </c>
      <c r="H73" s="235" t="s">
        <v>419</v>
      </c>
      <c r="I73" s="236" t="s">
        <v>83</v>
      </c>
      <c r="J73" s="237">
        <v>0.5</v>
      </c>
      <c r="K73" s="235">
        <v>1</v>
      </c>
      <c r="L73" s="489" t="s">
        <v>415</v>
      </c>
      <c r="M73" s="235">
        <v>8</v>
      </c>
      <c r="N73" s="238">
        <f>M73*K73</f>
        <v>8</v>
      </c>
    </row>
    <row r="74" spans="1:14" ht="18.75" customHeight="1" x14ac:dyDescent="0.5">
      <c r="A74" s="235" t="s">
        <v>418</v>
      </c>
      <c r="B74" s="236" t="s">
        <v>81</v>
      </c>
      <c r="C74" s="237">
        <v>0.5</v>
      </c>
      <c r="D74" s="235">
        <v>1</v>
      </c>
      <c r="E74" s="489" t="s">
        <v>358</v>
      </c>
      <c r="F74" s="235">
        <v>3</v>
      </c>
      <c r="G74" s="238">
        <f>+F74*D74</f>
        <v>3</v>
      </c>
      <c r="H74" s="235" t="s">
        <v>419</v>
      </c>
      <c r="I74" s="236" t="s">
        <v>83</v>
      </c>
      <c r="J74" s="237">
        <v>0.5</v>
      </c>
      <c r="K74" s="235">
        <v>1</v>
      </c>
      <c r="L74" s="489" t="s">
        <v>358</v>
      </c>
      <c r="M74" s="235">
        <v>3</v>
      </c>
      <c r="N74" s="238">
        <f>+M74*K74</f>
        <v>3</v>
      </c>
    </row>
    <row r="75" spans="1:14" ht="18.75" customHeight="1" x14ac:dyDescent="0.5">
      <c r="A75" s="268" t="s">
        <v>204</v>
      </c>
      <c r="B75" s="269" t="s">
        <v>205</v>
      </c>
      <c r="C75" s="270">
        <v>0.5</v>
      </c>
      <c r="D75" s="268">
        <v>1</v>
      </c>
      <c r="E75" s="493" t="s">
        <v>415</v>
      </c>
      <c r="F75" s="268">
        <v>8</v>
      </c>
      <c r="G75" s="271">
        <f>F75*D75</f>
        <v>8</v>
      </c>
      <c r="H75" s="268" t="s">
        <v>206</v>
      </c>
      <c r="I75" s="269" t="s">
        <v>207</v>
      </c>
      <c r="J75" s="270">
        <v>0.5</v>
      </c>
      <c r="K75" s="268">
        <v>1</v>
      </c>
      <c r="L75" s="493" t="s">
        <v>415</v>
      </c>
      <c r="M75" s="268">
        <v>8</v>
      </c>
      <c r="N75" s="271">
        <f>M75*K75</f>
        <v>8</v>
      </c>
    </row>
    <row r="76" spans="1:14" ht="18.75" customHeight="1" x14ac:dyDescent="0.5">
      <c r="A76" s="1382" t="s">
        <v>927</v>
      </c>
      <c r="B76" s="1374"/>
      <c r="C76" s="1374"/>
      <c r="D76" s="1374"/>
      <c r="E76" s="1375"/>
      <c r="F76" s="1374"/>
      <c r="G76" s="250">
        <f>SUM(G61:G75)-7-8-8</f>
        <v>97</v>
      </c>
      <c r="H76" s="252"/>
      <c r="I76" s="236"/>
      <c r="J76" s="237"/>
      <c r="K76" s="235"/>
      <c r="L76" s="489"/>
      <c r="M76" s="235"/>
      <c r="N76" s="250">
        <f>SUM(N61:N75)-7-8-8</f>
        <v>97</v>
      </c>
    </row>
    <row r="77" spans="1:14" ht="18.75" customHeight="1" x14ac:dyDescent="0.5">
      <c r="A77" s="1383" t="s">
        <v>858</v>
      </c>
      <c r="B77" s="1374"/>
      <c r="C77" s="1374"/>
      <c r="D77" s="1374"/>
      <c r="E77" s="1375"/>
      <c r="F77" s="235"/>
      <c r="G77" s="238">
        <f>G65+G70+G75</f>
        <v>24</v>
      </c>
      <c r="H77" s="239"/>
      <c r="I77" s="240"/>
      <c r="J77" s="241"/>
      <c r="K77" s="239"/>
      <c r="L77" s="495"/>
      <c r="M77" s="239"/>
      <c r="N77" s="242"/>
    </row>
    <row r="78" spans="1:14" ht="18.75" customHeight="1" x14ac:dyDescent="0.5">
      <c r="A78" s="1369" t="s">
        <v>420</v>
      </c>
      <c r="B78" s="1370"/>
      <c r="C78" s="1370"/>
      <c r="D78" s="1370"/>
      <c r="E78" s="1371"/>
      <c r="F78" s="1370"/>
      <c r="G78" s="1370"/>
      <c r="H78" s="1370"/>
      <c r="I78" s="1370"/>
      <c r="J78" s="1370"/>
      <c r="K78" s="1370"/>
      <c r="L78" s="1371"/>
      <c r="M78" s="1370"/>
      <c r="N78" s="1372"/>
    </row>
    <row r="79" spans="1:14" ht="18.75" customHeight="1" x14ac:dyDescent="0.5">
      <c r="A79" s="1376" t="s">
        <v>345</v>
      </c>
      <c r="B79" s="1374"/>
      <c r="C79" s="1374"/>
      <c r="D79" s="1374"/>
      <c r="E79" s="1375"/>
      <c r="F79" s="1374"/>
      <c r="G79" s="1374"/>
      <c r="H79" s="1376" t="s">
        <v>346</v>
      </c>
      <c r="I79" s="1374"/>
      <c r="J79" s="1374"/>
      <c r="K79" s="1374"/>
      <c r="L79" s="1375"/>
      <c r="M79" s="1374"/>
      <c r="N79" s="1374"/>
    </row>
    <row r="80" spans="1:14" ht="18.75" customHeight="1" x14ac:dyDescent="0.5">
      <c r="A80" s="235" t="s">
        <v>421</v>
      </c>
      <c r="B80" s="236" t="s">
        <v>85</v>
      </c>
      <c r="C80" s="235">
        <v>0.5</v>
      </c>
      <c r="D80" s="235">
        <v>1</v>
      </c>
      <c r="E80" s="489" t="s">
        <v>348</v>
      </c>
      <c r="F80" s="235">
        <v>8</v>
      </c>
      <c r="G80" s="238">
        <f t="shared" ref="G80:G87" si="16">F80*D80</f>
        <v>8</v>
      </c>
      <c r="H80" s="235" t="s">
        <v>422</v>
      </c>
      <c r="I80" s="236" t="s">
        <v>87</v>
      </c>
      <c r="J80" s="235">
        <v>0.5</v>
      </c>
      <c r="K80" s="235">
        <v>1</v>
      </c>
      <c r="L80" s="489" t="s">
        <v>348</v>
      </c>
      <c r="M80" s="235">
        <v>8</v>
      </c>
      <c r="N80" s="238">
        <f t="shared" ref="N80:N88" si="17">M80*K80</f>
        <v>8</v>
      </c>
    </row>
    <row r="81" spans="1:14" ht="18.75" customHeight="1" x14ac:dyDescent="0.5">
      <c r="A81" s="235" t="s">
        <v>423</v>
      </c>
      <c r="B81" s="236" t="s">
        <v>97</v>
      </c>
      <c r="C81" s="235">
        <v>0.5</v>
      </c>
      <c r="D81" s="235">
        <v>1</v>
      </c>
      <c r="E81" s="489" t="s">
        <v>348</v>
      </c>
      <c r="F81" s="235">
        <v>8</v>
      </c>
      <c r="G81" s="238">
        <f t="shared" si="16"/>
        <v>8</v>
      </c>
      <c r="H81" s="235" t="s">
        <v>424</v>
      </c>
      <c r="I81" s="236" t="s">
        <v>99</v>
      </c>
      <c r="J81" s="235">
        <v>0.5</v>
      </c>
      <c r="K81" s="235">
        <v>1</v>
      </c>
      <c r="L81" s="489" t="s">
        <v>348</v>
      </c>
      <c r="M81" s="235">
        <v>8</v>
      </c>
      <c r="N81" s="238">
        <f t="shared" si="17"/>
        <v>8</v>
      </c>
    </row>
    <row r="82" spans="1:14" ht="18.75" customHeight="1" x14ac:dyDescent="0.5">
      <c r="A82" s="235" t="s">
        <v>423</v>
      </c>
      <c r="B82" s="236" t="s">
        <v>97</v>
      </c>
      <c r="C82" s="235">
        <v>0.5</v>
      </c>
      <c r="D82" s="235">
        <v>1</v>
      </c>
      <c r="E82" s="489" t="s">
        <v>350</v>
      </c>
      <c r="F82" s="235">
        <v>2</v>
      </c>
      <c r="G82" s="238">
        <f t="shared" si="16"/>
        <v>2</v>
      </c>
      <c r="H82" s="235" t="s">
        <v>424</v>
      </c>
      <c r="I82" s="236" t="s">
        <v>99</v>
      </c>
      <c r="J82" s="235">
        <v>0.5</v>
      </c>
      <c r="K82" s="235">
        <v>1</v>
      </c>
      <c r="L82" s="489" t="s">
        <v>350</v>
      </c>
      <c r="M82" s="235">
        <v>2</v>
      </c>
      <c r="N82" s="238">
        <f t="shared" si="17"/>
        <v>2</v>
      </c>
    </row>
    <row r="83" spans="1:14" ht="18.75" customHeight="1" x14ac:dyDescent="0.5">
      <c r="A83" s="235" t="s">
        <v>88</v>
      </c>
      <c r="B83" s="236" t="s">
        <v>89</v>
      </c>
      <c r="C83" s="235">
        <v>0.5</v>
      </c>
      <c r="D83" s="235">
        <v>1</v>
      </c>
      <c r="E83" s="489" t="s">
        <v>409</v>
      </c>
      <c r="F83" s="235">
        <v>8</v>
      </c>
      <c r="G83" s="238">
        <f t="shared" si="16"/>
        <v>8</v>
      </c>
      <c r="H83" s="235" t="s">
        <v>425</v>
      </c>
      <c r="I83" s="236" t="s">
        <v>91</v>
      </c>
      <c r="J83" s="235">
        <v>0.5</v>
      </c>
      <c r="K83" s="235">
        <v>1</v>
      </c>
      <c r="L83" s="489" t="s">
        <v>409</v>
      </c>
      <c r="M83" s="235">
        <v>8</v>
      </c>
      <c r="N83" s="238">
        <f t="shared" si="17"/>
        <v>8</v>
      </c>
    </row>
    <row r="84" spans="1:14" ht="18.75" customHeight="1" x14ac:dyDescent="0.5">
      <c r="A84" s="235" t="s">
        <v>426</v>
      </c>
      <c r="B84" s="236" t="s">
        <v>101</v>
      </c>
      <c r="C84" s="235">
        <v>0.5</v>
      </c>
      <c r="D84" s="235">
        <v>1</v>
      </c>
      <c r="E84" s="489" t="s">
        <v>409</v>
      </c>
      <c r="F84" s="235">
        <v>8</v>
      </c>
      <c r="G84" s="238">
        <f t="shared" si="16"/>
        <v>8</v>
      </c>
      <c r="H84" s="235" t="s">
        <v>427</v>
      </c>
      <c r="I84" s="236" t="s">
        <v>103</v>
      </c>
      <c r="J84" s="235">
        <v>0.5</v>
      </c>
      <c r="K84" s="235">
        <v>1</v>
      </c>
      <c r="L84" s="489" t="s">
        <v>409</v>
      </c>
      <c r="M84" s="235">
        <v>8</v>
      </c>
      <c r="N84" s="238">
        <f t="shared" si="17"/>
        <v>8</v>
      </c>
    </row>
    <row r="85" spans="1:14" ht="18.75" customHeight="1" x14ac:dyDescent="0.5">
      <c r="A85" s="235" t="s">
        <v>426</v>
      </c>
      <c r="B85" s="236" t="s">
        <v>101</v>
      </c>
      <c r="C85" s="235">
        <v>0.5</v>
      </c>
      <c r="D85" s="235">
        <v>1</v>
      </c>
      <c r="E85" s="489" t="s">
        <v>354</v>
      </c>
      <c r="F85" s="235">
        <v>3</v>
      </c>
      <c r="G85" s="238">
        <f t="shared" si="16"/>
        <v>3</v>
      </c>
      <c r="H85" s="235" t="s">
        <v>427</v>
      </c>
      <c r="I85" s="236" t="s">
        <v>103</v>
      </c>
      <c r="J85" s="235">
        <v>0.5</v>
      </c>
      <c r="K85" s="235">
        <v>1</v>
      </c>
      <c r="L85" s="489" t="s">
        <v>354</v>
      </c>
      <c r="M85" s="235">
        <v>3</v>
      </c>
      <c r="N85" s="238">
        <f t="shared" si="17"/>
        <v>3</v>
      </c>
    </row>
    <row r="86" spans="1:14" ht="18.75" customHeight="1" x14ac:dyDescent="0.5">
      <c r="A86" s="235" t="s">
        <v>428</v>
      </c>
      <c r="B86" s="236" t="s">
        <v>93</v>
      </c>
      <c r="C86" s="237">
        <v>0.5</v>
      </c>
      <c r="D86" s="235">
        <v>1</v>
      </c>
      <c r="E86" s="489" t="s">
        <v>415</v>
      </c>
      <c r="F86" s="235">
        <v>8</v>
      </c>
      <c r="G86" s="238">
        <f t="shared" si="16"/>
        <v>8</v>
      </c>
      <c r="H86" s="235" t="s">
        <v>429</v>
      </c>
      <c r="I86" s="236" t="s">
        <v>95</v>
      </c>
      <c r="J86" s="237">
        <v>0.5</v>
      </c>
      <c r="K86" s="235">
        <v>1</v>
      </c>
      <c r="L86" s="489" t="s">
        <v>415</v>
      </c>
      <c r="M86" s="235">
        <v>8</v>
      </c>
      <c r="N86" s="238">
        <f t="shared" si="17"/>
        <v>8</v>
      </c>
    </row>
    <row r="87" spans="1:14" ht="18.75" customHeight="1" x14ac:dyDescent="0.5">
      <c r="A87" s="235" t="s">
        <v>430</v>
      </c>
      <c r="B87" s="236" t="s">
        <v>105</v>
      </c>
      <c r="C87" s="237">
        <v>0.5</v>
      </c>
      <c r="D87" s="235">
        <v>1</v>
      </c>
      <c r="E87" s="489" t="s">
        <v>415</v>
      </c>
      <c r="F87" s="235">
        <v>8</v>
      </c>
      <c r="G87" s="238">
        <f t="shared" si="16"/>
        <v>8</v>
      </c>
      <c r="H87" s="235" t="s">
        <v>431</v>
      </c>
      <c r="I87" s="236" t="s">
        <v>107</v>
      </c>
      <c r="J87" s="237">
        <v>0.5</v>
      </c>
      <c r="K87" s="235">
        <v>1</v>
      </c>
      <c r="L87" s="489" t="s">
        <v>415</v>
      </c>
      <c r="M87" s="235">
        <v>8</v>
      </c>
      <c r="N87" s="238">
        <f t="shared" si="17"/>
        <v>8</v>
      </c>
    </row>
    <row r="88" spans="1:14" ht="18.75" customHeight="1" x14ac:dyDescent="0.5">
      <c r="A88" s="235" t="s">
        <v>430</v>
      </c>
      <c r="B88" s="236" t="s">
        <v>105</v>
      </c>
      <c r="C88" s="237">
        <v>0.5</v>
      </c>
      <c r="D88" s="235">
        <v>1</v>
      </c>
      <c r="E88" s="489" t="s">
        <v>358</v>
      </c>
      <c r="F88" s="235">
        <v>3</v>
      </c>
      <c r="G88" s="238">
        <v>3</v>
      </c>
      <c r="H88" s="235" t="s">
        <v>431</v>
      </c>
      <c r="I88" s="236" t="s">
        <v>107</v>
      </c>
      <c r="J88" s="235">
        <v>0.5</v>
      </c>
      <c r="K88" s="235">
        <v>1</v>
      </c>
      <c r="L88" s="489" t="s">
        <v>358</v>
      </c>
      <c r="M88" s="235">
        <v>3</v>
      </c>
      <c r="N88" s="238">
        <f t="shared" si="17"/>
        <v>3</v>
      </c>
    </row>
    <row r="89" spans="1:14" ht="18.75" customHeight="1" x14ac:dyDescent="0.5">
      <c r="A89" s="1384" t="s">
        <v>432</v>
      </c>
      <c r="B89" s="1374"/>
      <c r="C89" s="1374"/>
      <c r="D89" s="1374"/>
      <c r="E89" s="1375"/>
      <c r="F89" s="272"/>
      <c r="G89" s="273">
        <f>SUM(G80:G88)</f>
        <v>56</v>
      </c>
      <c r="H89" s="252"/>
      <c r="I89" s="236"/>
      <c r="J89" s="237"/>
      <c r="K89" s="235"/>
      <c r="L89" s="489"/>
      <c r="M89" s="235"/>
      <c r="N89" s="273">
        <f>SUM(N80:N88)</f>
        <v>56</v>
      </c>
    </row>
    <row r="90" spans="1:14" ht="18.75" customHeight="1" x14ac:dyDescent="0.5">
      <c r="A90" s="1369" t="s">
        <v>433</v>
      </c>
      <c r="B90" s="1370"/>
      <c r="C90" s="1370"/>
      <c r="D90" s="1370"/>
      <c r="E90" s="1371"/>
      <c r="F90" s="1370"/>
      <c r="G90" s="1370"/>
      <c r="H90" s="1370"/>
      <c r="I90" s="1370"/>
      <c r="J90" s="1370"/>
      <c r="K90" s="1370"/>
      <c r="L90" s="1371"/>
      <c r="M90" s="1370"/>
      <c r="N90" s="1372"/>
    </row>
    <row r="91" spans="1:14" ht="33" customHeight="1" x14ac:dyDescent="0.5">
      <c r="A91" s="243" t="s">
        <v>7</v>
      </c>
      <c r="B91" s="244" t="s">
        <v>8</v>
      </c>
      <c r="C91" s="245" t="s">
        <v>340</v>
      </c>
      <c r="D91" s="246" t="s">
        <v>341</v>
      </c>
      <c r="E91" s="247" t="s">
        <v>342</v>
      </c>
      <c r="F91" s="246" t="s">
        <v>343</v>
      </c>
      <c r="G91" s="246" t="s">
        <v>344</v>
      </c>
      <c r="H91" s="243" t="s">
        <v>7</v>
      </c>
      <c r="I91" s="244" t="s">
        <v>8</v>
      </c>
      <c r="J91" s="245" t="s">
        <v>340</v>
      </c>
      <c r="K91" s="246" t="s">
        <v>341</v>
      </c>
      <c r="L91" s="247" t="s">
        <v>342</v>
      </c>
      <c r="M91" s="246" t="s">
        <v>343</v>
      </c>
      <c r="N91" s="246" t="s">
        <v>344</v>
      </c>
    </row>
    <row r="92" spans="1:14" ht="19.5" customHeight="1" x14ac:dyDescent="0.5">
      <c r="A92" s="1376" t="s">
        <v>345</v>
      </c>
      <c r="B92" s="1374"/>
      <c r="C92" s="1374"/>
      <c r="D92" s="1374"/>
      <c r="E92" s="1375"/>
      <c r="F92" s="1374"/>
      <c r="G92" s="1374"/>
      <c r="H92" s="1376" t="s">
        <v>346</v>
      </c>
      <c r="I92" s="1374"/>
      <c r="J92" s="1374"/>
      <c r="K92" s="1374"/>
      <c r="L92" s="1375"/>
      <c r="M92" s="1374"/>
      <c r="N92" s="1374"/>
    </row>
    <row r="93" spans="1:14" ht="19.5" customHeight="1" x14ac:dyDescent="0.5">
      <c r="A93" s="235" t="s">
        <v>108</v>
      </c>
      <c r="B93" s="236" t="s">
        <v>434</v>
      </c>
      <c r="C93" s="237">
        <v>0.5</v>
      </c>
      <c r="D93" s="235">
        <v>1</v>
      </c>
      <c r="E93" s="489" t="s">
        <v>348</v>
      </c>
      <c r="F93" s="235">
        <v>8</v>
      </c>
      <c r="G93" s="238">
        <f t="shared" ref="G93:G98" si="18">F93*D93</f>
        <v>8</v>
      </c>
      <c r="H93" s="235" t="s">
        <v>435</v>
      </c>
      <c r="I93" s="236" t="s">
        <v>436</v>
      </c>
      <c r="J93" s="237">
        <v>0.5</v>
      </c>
      <c r="K93" s="235">
        <v>1</v>
      </c>
      <c r="L93" s="489" t="s">
        <v>348</v>
      </c>
      <c r="M93" s="235">
        <v>8</v>
      </c>
      <c r="N93" s="238">
        <f t="shared" ref="N93:N98" si="19">M93*K93</f>
        <v>8</v>
      </c>
    </row>
    <row r="94" spans="1:14" ht="19.5" customHeight="1" x14ac:dyDescent="0.5">
      <c r="A94" s="235" t="s">
        <v>108</v>
      </c>
      <c r="B94" s="236" t="s">
        <v>434</v>
      </c>
      <c r="C94" s="237">
        <v>0.5</v>
      </c>
      <c r="D94" s="235">
        <v>1</v>
      </c>
      <c r="E94" s="235" t="s">
        <v>350</v>
      </c>
      <c r="F94" s="235">
        <v>2</v>
      </c>
      <c r="G94" s="238">
        <f t="shared" si="18"/>
        <v>2</v>
      </c>
      <c r="H94" s="235" t="s">
        <v>435</v>
      </c>
      <c r="I94" s="236" t="s">
        <v>436</v>
      </c>
      <c r="J94" s="237">
        <v>0.5</v>
      </c>
      <c r="K94" s="235">
        <v>1</v>
      </c>
      <c r="L94" s="235" t="s">
        <v>350</v>
      </c>
      <c r="M94" s="235">
        <v>2</v>
      </c>
      <c r="N94" s="238">
        <f t="shared" si="19"/>
        <v>2</v>
      </c>
    </row>
    <row r="95" spans="1:14" ht="19.5" customHeight="1" x14ac:dyDescent="0.5">
      <c r="A95" s="235" t="s">
        <v>112</v>
      </c>
      <c r="B95" s="236" t="s">
        <v>437</v>
      </c>
      <c r="C95" s="237">
        <v>0.5</v>
      </c>
      <c r="D95" s="235">
        <v>1</v>
      </c>
      <c r="E95" s="489" t="s">
        <v>409</v>
      </c>
      <c r="F95" s="235">
        <v>8</v>
      </c>
      <c r="G95" s="238">
        <f t="shared" si="18"/>
        <v>8</v>
      </c>
      <c r="H95" s="235" t="s">
        <v>115</v>
      </c>
      <c r="I95" s="236" t="s">
        <v>438</v>
      </c>
      <c r="J95" s="237">
        <v>0.5</v>
      </c>
      <c r="K95" s="235">
        <v>1</v>
      </c>
      <c r="L95" s="489" t="s">
        <v>409</v>
      </c>
      <c r="M95" s="235">
        <v>8</v>
      </c>
      <c r="N95" s="238">
        <f t="shared" si="19"/>
        <v>8</v>
      </c>
    </row>
    <row r="96" spans="1:14" ht="19.5" customHeight="1" x14ac:dyDescent="0.5">
      <c r="A96" s="235" t="s">
        <v>112</v>
      </c>
      <c r="B96" s="236" t="s">
        <v>437</v>
      </c>
      <c r="C96" s="237">
        <v>0.5</v>
      </c>
      <c r="D96" s="235">
        <v>1</v>
      </c>
      <c r="E96" s="235" t="s">
        <v>354</v>
      </c>
      <c r="F96" s="235">
        <v>3</v>
      </c>
      <c r="G96" s="238">
        <f t="shared" si="18"/>
        <v>3</v>
      </c>
      <c r="H96" s="235" t="s">
        <v>435</v>
      </c>
      <c r="I96" s="236" t="s">
        <v>438</v>
      </c>
      <c r="J96" s="237">
        <v>0.5</v>
      </c>
      <c r="K96" s="235">
        <v>1</v>
      </c>
      <c r="L96" s="235" t="s">
        <v>354</v>
      </c>
      <c r="M96" s="235">
        <v>3</v>
      </c>
      <c r="N96" s="238">
        <f t="shared" si="19"/>
        <v>3</v>
      </c>
    </row>
    <row r="97" spans="1:25" ht="19.5" customHeight="1" x14ac:dyDescent="0.5">
      <c r="A97" s="235" t="s">
        <v>117</v>
      </c>
      <c r="B97" s="240" t="s">
        <v>439</v>
      </c>
      <c r="C97" s="237">
        <v>0.5</v>
      </c>
      <c r="D97" s="235">
        <v>1</v>
      </c>
      <c r="E97" s="489" t="s">
        <v>415</v>
      </c>
      <c r="F97" s="235">
        <v>8</v>
      </c>
      <c r="G97" s="238">
        <f t="shared" si="18"/>
        <v>8</v>
      </c>
      <c r="H97" s="235" t="s">
        <v>119</v>
      </c>
      <c r="I97" s="236" t="s">
        <v>440</v>
      </c>
      <c r="J97" s="237">
        <v>0.5</v>
      </c>
      <c r="K97" s="235">
        <v>1</v>
      </c>
      <c r="L97" s="489" t="s">
        <v>415</v>
      </c>
      <c r="M97" s="235">
        <v>8</v>
      </c>
      <c r="N97" s="238">
        <f t="shared" si="19"/>
        <v>8</v>
      </c>
      <c r="P97" s="260"/>
      <c r="Q97" s="261"/>
      <c r="R97" s="418"/>
      <c r="S97" s="254"/>
      <c r="T97" s="259"/>
      <c r="U97" s="256"/>
      <c r="V97" s="254"/>
      <c r="W97" s="260"/>
      <c r="X97" s="261"/>
      <c r="Y97" s="418"/>
    </row>
    <row r="98" spans="1:25" ht="19.5" customHeight="1" x14ac:dyDescent="0.5">
      <c r="A98" s="235" t="s">
        <v>117</v>
      </c>
      <c r="B98" s="236" t="s">
        <v>439</v>
      </c>
      <c r="C98" s="237">
        <v>0.5</v>
      </c>
      <c r="D98" s="235">
        <v>1</v>
      </c>
      <c r="E98" s="235" t="s">
        <v>358</v>
      </c>
      <c r="F98" s="235">
        <v>3</v>
      </c>
      <c r="G98" s="238">
        <f t="shared" si="18"/>
        <v>3</v>
      </c>
      <c r="H98" s="235" t="s">
        <v>119</v>
      </c>
      <c r="I98" s="236" t="s">
        <v>440</v>
      </c>
      <c r="J98" s="237">
        <v>0.5</v>
      </c>
      <c r="K98" s="235">
        <v>1</v>
      </c>
      <c r="L98" s="235" t="s">
        <v>358</v>
      </c>
      <c r="M98" s="235">
        <v>3</v>
      </c>
      <c r="N98" s="238">
        <f t="shared" si="19"/>
        <v>3</v>
      </c>
      <c r="P98" s="248"/>
      <c r="Q98" s="249"/>
      <c r="R98" s="320"/>
      <c r="S98" s="235"/>
      <c r="T98" s="236"/>
      <c r="U98" s="237"/>
      <c r="V98" s="235"/>
      <c r="W98" s="248"/>
      <c r="X98" s="249"/>
      <c r="Y98" s="320"/>
    </row>
    <row r="99" spans="1:25" ht="19.5" customHeight="1" x14ac:dyDescent="0.5">
      <c r="A99" s="1385" t="s">
        <v>441</v>
      </c>
      <c r="B99" s="1370"/>
      <c r="C99" s="1370"/>
      <c r="D99" s="1370"/>
      <c r="E99" s="1379"/>
      <c r="F99" s="252"/>
      <c r="G99" s="250">
        <f>SUM(G93:G98)</f>
        <v>32</v>
      </c>
      <c r="H99" s="252"/>
      <c r="I99" s="236"/>
      <c r="J99" s="237"/>
      <c r="K99" s="235"/>
      <c r="L99" s="489"/>
      <c r="M99" s="235"/>
      <c r="N99" s="250">
        <f>SUM(N93:N98)</f>
        <v>32</v>
      </c>
    </row>
    <row r="100" spans="1:25" ht="5.25" customHeight="1" x14ac:dyDescent="0.5">
      <c r="A100" s="235"/>
      <c r="B100" s="236"/>
      <c r="C100" s="237"/>
      <c r="D100" s="235"/>
      <c r="E100" s="489"/>
      <c r="F100" s="235"/>
      <c r="G100" s="238"/>
      <c r="H100" s="239"/>
      <c r="I100" s="240"/>
      <c r="J100" s="241"/>
      <c r="K100" s="239"/>
      <c r="L100" s="495"/>
      <c r="M100" s="239"/>
      <c r="N100" s="242"/>
    </row>
    <row r="101" spans="1:25" ht="19.5" customHeight="1" x14ac:dyDescent="0.5">
      <c r="A101" s="1369" t="s">
        <v>442</v>
      </c>
      <c r="B101" s="1370"/>
      <c r="C101" s="1370"/>
      <c r="D101" s="1370"/>
      <c r="E101" s="1371"/>
      <c r="F101" s="1370"/>
      <c r="G101" s="1370"/>
      <c r="H101" s="1370"/>
      <c r="I101" s="1370"/>
      <c r="J101" s="1370"/>
      <c r="K101" s="1370"/>
      <c r="L101" s="1371"/>
      <c r="M101" s="1370"/>
      <c r="N101" s="1372"/>
    </row>
    <row r="102" spans="1:25" ht="19.5" customHeight="1" x14ac:dyDescent="0.5">
      <c r="A102" s="1376" t="s">
        <v>345</v>
      </c>
      <c r="B102" s="1374"/>
      <c r="C102" s="1374"/>
      <c r="D102" s="1374"/>
      <c r="E102" s="1375"/>
      <c r="F102" s="1374"/>
      <c r="G102" s="1374"/>
      <c r="H102" s="1376" t="s">
        <v>346</v>
      </c>
      <c r="I102" s="1374"/>
      <c r="J102" s="1374"/>
      <c r="K102" s="1374"/>
      <c r="L102" s="1375"/>
      <c r="M102" s="1374"/>
      <c r="N102" s="1374"/>
    </row>
    <row r="103" spans="1:25" ht="19.5" customHeight="1" x14ac:dyDescent="0.5">
      <c r="A103" s="254" t="s">
        <v>121</v>
      </c>
      <c r="B103" s="259" t="s">
        <v>122</v>
      </c>
      <c r="C103" s="256">
        <v>0.5</v>
      </c>
      <c r="D103" s="254">
        <v>1</v>
      </c>
      <c r="E103" s="490" t="s">
        <v>942</v>
      </c>
      <c r="F103" s="261">
        <v>5</v>
      </c>
      <c r="G103" s="418">
        <f>F103*D103</f>
        <v>5</v>
      </c>
      <c r="H103" s="254" t="s">
        <v>121</v>
      </c>
      <c r="I103" s="259" t="s">
        <v>122</v>
      </c>
      <c r="J103" s="256">
        <v>0.5</v>
      </c>
      <c r="K103" s="254">
        <v>1</v>
      </c>
      <c r="L103" s="490" t="s">
        <v>941</v>
      </c>
      <c r="M103" s="261">
        <v>3</v>
      </c>
      <c r="N103" s="418">
        <f>M103*K103</f>
        <v>3</v>
      </c>
      <c r="O103" s="262"/>
    </row>
    <row r="104" spans="1:25" ht="19.5" customHeight="1" x14ac:dyDescent="0.5">
      <c r="A104" s="254" t="s">
        <v>121</v>
      </c>
      <c r="B104" s="259" t="s">
        <v>122</v>
      </c>
      <c r="C104" s="256">
        <v>0.5</v>
      </c>
      <c r="D104" s="254">
        <v>1</v>
      </c>
      <c r="E104" s="274" t="s">
        <v>443</v>
      </c>
      <c r="F104" s="254">
        <v>2</v>
      </c>
      <c r="G104" s="257">
        <v>2</v>
      </c>
      <c r="H104" s="254" t="s">
        <v>444</v>
      </c>
      <c r="I104" s="259" t="s">
        <v>444</v>
      </c>
      <c r="J104" s="256" t="s">
        <v>444</v>
      </c>
      <c r="K104" s="254" t="s">
        <v>444</v>
      </c>
      <c r="L104" s="274" t="s">
        <v>444</v>
      </c>
      <c r="M104" s="254" t="s">
        <v>444</v>
      </c>
      <c r="N104" s="257" t="s">
        <v>444</v>
      </c>
      <c r="O104" s="262"/>
    </row>
    <row r="105" spans="1:25" ht="19.5" customHeight="1" x14ac:dyDescent="0.5">
      <c r="A105" s="254" t="s">
        <v>127</v>
      </c>
      <c r="B105" s="259" t="s">
        <v>128</v>
      </c>
      <c r="C105" s="256">
        <v>0.5</v>
      </c>
      <c r="D105" s="254">
        <v>1</v>
      </c>
      <c r="E105" s="490" t="s">
        <v>942</v>
      </c>
      <c r="F105" s="261">
        <v>5</v>
      </c>
      <c r="G105" s="418">
        <f>F105*D105</f>
        <v>5</v>
      </c>
      <c r="H105" s="254" t="s">
        <v>127</v>
      </c>
      <c r="I105" s="259" t="s">
        <v>128</v>
      </c>
      <c r="J105" s="256">
        <v>0.5</v>
      </c>
      <c r="K105" s="254">
        <v>1</v>
      </c>
      <c r="L105" s="490" t="s">
        <v>941</v>
      </c>
      <c r="M105" s="261">
        <v>3</v>
      </c>
      <c r="N105" s="418">
        <f>M105*K105</f>
        <v>3</v>
      </c>
      <c r="O105" s="262"/>
    </row>
    <row r="106" spans="1:25" ht="19.5" customHeight="1" x14ac:dyDescent="0.5">
      <c r="A106" s="254" t="s">
        <v>444</v>
      </c>
      <c r="B106" s="259" t="s">
        <v>444</v>
      </c>
      <c r="C106" s="256" t="s">
        <v>444</v>
      </c>
      <c r="D106" s="254" t="s">
        <v>444</v>
      </c>
      <c r="E106" s="274" t="s">
        <v>444</v>
      </c>
      <c r="F106" s="254" t="s">
        <v>444</v>
      </c>
      <c r="G106" s="257" t="s">
        <v>444</v>
      </c>
      <c r="H106" s="254" t="s">
        <v>127</v>
      </c>
      <c r="I106" s="259" t="s">
        <v>128</v>
      </c>
      <c r="J106" s="256">
        <v>0.5</v>
      </c>
      <c r="K106" s="254">
        <v>1</v>
      </c>
      <c r="L106" s="274" t="s">
        <v>443</v>
      </c>
      <c r="M106" s="254">
        <v>2</v>
      </c>
      <c r="N106" s="257">
        <v>2</v>
      </c>
      <c r="O106" s="262"/>
    </row>
    <row r="107" spans="1:25" ht="19.5" customHeight="1" x14ac:dyDescent="0.5">
      <c r="A107" s="235" t="s">
        <v>445</v>
      </c>
      <c r="B107" s="236" t="s">
        <v>124</v>
      </c>
      <c r="C107" s="237">
        <v>0.5</v>
      </c>
      <c r="D107" s="235">
        <v>1</v>
      </c>
      <c r="E107" s="489" t="s">
        <v>395</v>
      </c>
      <c r="F107" s="235">
        <v>3</v>
      </c>
      <c r="G107" s="238">
        <f t="shared" ref="G107:G110" si="20">F107*D107</f>
        <v>3</v>
      </c>
      <c r="H107" s="235" t="s">
        <v>445</v>
      </c>
      <c r="I107" s="236" t="s">
        <v>124</v>
      </c>
      <c r="J107" s="237">
        <v>0.5</v>
      </c>
      <c r="K107" s="235">
        <v>1</v>
      </c>
      <c r="L107" s="489" t="s">
        <v>394</v>
      </c>
      <c r="M107" s="235">
        <v>5</v>
      </c>
      <c r="N107" s="238">
        <f t="shared" ref="N107:N110" si="21">M107*K107</f>
        <v>5</v>
      </c>
    </row>
    <row r="108" spans="1:25" ht="19.5" customHeight="1" x14ac:dyDescent="0.5">
      <c r="A108" s="254" t="s">
        <v>446</v>
      </c>
      <c r="B108" s="236" t="s">
        <v>130</v>
      </c>
      <c r="C108" s="237">
        <v>0.5</v>
      </c>
      <c r="D108" s="235">
        <v>1</v>
      </c>
      <c r="E108" s="489" t="s">
        <v>395</v>
      </c>
      <c r="F108" s="235">
        <v>3</v>
      </c>
      <c r="G108" s="238">
        <f t="shared" si="20"/>
        <v>3</v>
      </c>
      <c r="H108" s="254" t="s">
        <v>446</v>
      </c>
      <c r="I108" s="236" t="s">
        <v>130</v>
      </c>
      <c r="J108" s="237">
        <v>0.5</v>
      </c>
      <c r="K108" s="235">
        <v>1</v>
      </c>
      <c r="L108" s="489" t="s">
        <v>394</v>
      </c>
      <c r="M108" s="235">
        <v>5</v>
      </c>
      <c r="N108" s="238">
        <f t="shared" si="21"/>
        <v>5</v>
      </c>
    </row>
    <row r="109" spans="1:25" ht="19.5" customHeight="1" x14ac:dyDescent="0.5">
      <c r="A109" s="239" t="s">
        <v>447</v>
      </c>
      <c r="B109" s="240" t="s">
        <v>126</v>
      </c>
      <c r="C109" s="237">
        <v>0.5</v>
      </c>
      <c r="D109" s="239">
        <v>1</v>
      </c>
      <c r="E109" s="489" t="s">
        <v>399</v>
      </c>
      <c r="F109" s="235">
        <v>4</v>
      </c>
      <c r="G109" s="238">
        <f t="shared" si="20"/>
        <v>4</v>
      </c>
      <c r="H109" s="239" t="s">
        <v>447</v>
      </c>
      <c r="I109" s="240" t="s">
        <v>126</v>
      </c>
      <c r="J109" s="237">
        <v>0.5</v>
      </c>
      <c r="K109" s="239">
        <v>1</v>
      </c>
      <c r="L109" s="489" t="s">
        <v>448</v>
      </c>
      <c r="M109" s="235">
        <v>4</v>
      </c>
      <c r="N109" s="238">
        <f t="shared" si="21"/>
        <v>4</v>
      </c>
    </row>
    <row r="110" spans="1:25" ht="19.5" customHeight="1" x14ac:dyDescent="0.5">
      <c r="A110" s="239" t="s">
        <v>449</v>
      </c>
      <c r="B110" s="240" t="s">
        <v>132</v>
      </c>
      <c r="C110" s="237">
        <v>0.5</v>
      </c>
      <c r="D110" s="239">
        <v>1</v>
      </c>
      <c r="E110" s="489" t="s">
        <v>399</v>
      </c>
      <c r="F110" s="235">
        <v>4</v>
      </c>
      <c r="G110" s="238">
        <f t="shared" si="20"/>
        <v>4</v>
      </c>
      <c r="H110" s="239" t="s">
        <v>449</v>
      </c>
      <c r="I110" s="240" t="s">
        <v>132</v>
      </c>
      <c r="J110" s="237">
        <v>0.5</v>
      </c>
      <c r="K110" s="239">
        <v>1</v>
      </c>
      <c r="L110" s="489" t="s">
        <v>448</v>
      </c>
      <c r="M110" s="235">
        <v>4</v>
      </c>
      <c r="N110" s="238">
        <f t="shared" si="21"/>
        <v>4</v>
      </c>
    </row>
    <row r="111" spans="1:25" ht="19.5" customHeight="1" x14ac:dyDescent="0.5">
      <c r="A111" s="1384" t="s">
        <v>450</v>
      </c>
      <c r="B111" s="1374"/>
      <c r="C111" s="1374"/>
      <c r="D111" s="1374"/>
      <c r="E111" s="1375"/>
      <c r="F111" s="251"/>
      <c r="G111" s="258">
        <f>SUM(G103:G110)</f>
        <v>26</v>
      </c>
      <c r="H111" s="251"/>
      <c r="I111" s="240"/>
      <c r="J111" s="237"/>
      <c r="K111" s="239"/>
      <c r="L111" s="495"/>
      <c r="M111" s="251">
        <f>+N111/2</f>
        <v>13</v>
      </c>
      <c r="N111" s="258">
        <f>SUM(N103:N110)</f>
        <v>26</v>
      </c>
    </row>
    <row r="112" spans="1:25" ht="6" customHeight="1" x14ac:dyDescent="0.5">
      <c r="A112" s="235"/>
      <c r="B112" s="236"/>
      <c r="C112" s="237"/>
      <c r="D112" s="235"/>
      <c r="E112" s="489"/>
      <c r="F112" s="235"/>
      <c r="G112" s="238"/>
      <c r="H112" s="239"/>
      <c r="I112" s="240"/>
      <c r="J112" s="241"/>
      <c r="K112" s="239"/>
      <c r="L112" s="495"/>
      <c r="M112" s="239"/>
      <c r="N112" s="242"/>
    </row>
    <row r="113" spans="1:30" ht="19.5" customHeight="1" x14ac:dyDescent="0.5">
      <c r="A113" s="1369" t="s">
        <v>451</v>
      </c>
      <c r="B113" s="1370"/>
      <c r="C113" s="1370"/>
      <c r="D113" s="1370"/>
      <c r="E113" s="1371"/>
      <c r="F113" s="1370"/>
      <c r="G113" s="1370"/>
      <c r="H113" s="1370"/>
      <c r="I113" s="1370"/>
      <c r="J113" s="1370"/>
      <c r="K113" s="1370"/>
      <c r="L113" s="1371"/>
      <c r="M113" s="1370"/>
      <c r="N113" s="1372"/>
    </row>
    <row r="114" spans="1:30" ht="19.5" customHeight="1" x14ac:dyDescent="0.5">
      <c r="A114" s="1376" t="s">
        <v>345</v>
      </c>
      <c r="B114" s="1374"/>
      <c r="C114" s="1374"/>
      <c r="D114" s="1374"/>
      <c r="E114" s="1375"/>
      <c r="F114" s="1374"/>
      <c r="G114" s="1374"/>
      <c r="H114" s="1376" t="s">
        <v>346</v>
      </c>
      <c r="I114" s="1374"/>
      <c r="J114" s="1374"/>
      <c r="K114" s="1374"/>
      <c r="L114" s="1375"/>
      <c r="M114" s="1374"/>
      <c r="N114" s="1374"/>
    </row>
    <row r="115" spans="1:30" ht="19.5" customHeight="1" x14ac:dyDescent="0.5">
      <c r="A115" s="254" t="s">
        <v>133</v>
      </c>
      <c r="B115" s="259" t="s">
        <v>134</v>
      </c>
      <c r="C115" s="254">
        <v>1.5</v>
      </c>
      <c r="D115" s="274" t="s">
        <v>452</v>
      </c>
      <c r="E115" s="489" t="s">
        <v>348</v>
      </c>
      <c r="F115" s="235">
        <v>8</v>
      </c>
      <c r="G115" s="257">
        <f t="shared" ref="G115:G117" si="22">F115*D115</f>
        <v>24</v>
      </c>
      <c r="H115" s="254" t="s">
        <v>453</v>
      </c>
      <c r="I115" s="259" t="s">
        <v>136</v>
      </c>
      <c r="J115" s="254">
        <v>1.5</v>
      </c>
      <c r="K115" s="274" t="s">
        <v>452</v>
      </c>
      <c r="L115" s="489" t="s">
        <v>348</v>
      </c>
      <c r="M115" s="235">
        <v>8</v>
      </c>
      <c r="N115" s="257">
        <f t="shared" ref="N115:N117" si="23">M115*K115</f>
        <v>24</v>
      </c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</row>
    <row r="116" spans="1:30" ht="19.5" customHeight="1" x14ac:dyDescent="0.5">
      <c r="A116" s="254" t="s">
        <v>454</v>
      </c>
      <c r="B116" s="259" t="s">
        <v>138</v>
      </c>
      <c r="C116" s="254">
        <v>1.5</v>
      </c>
      <c r="D116" s="274" t="s">
        <v>452</v>
      </c>
      <c r="E116" s="274" t="s">
        <v>409</v>
      </c>
      <c r="F116" s="274" t="s">
        <v>455</v>
      </c>
      <c r="G116" s="257">
        <f t="shared" si="22"/>
        <v>24</v>
      </c>
      <c r="H116" s="254" t="s">
        <v>456</v>
      </c>
      <c r="I116" s="259" t="s">
        <v>140</v>
      </c>
      <c r="J116" s="254">
        <v>1.5</v>
      </c>
      <c r="K116" s="274" t="s">
        <v>452</v>
      </c>
      <c r="L116" s="274" t="s">
        <v>409</v>
      </c>
      <c r="M116" s="274" t="s">
        <v>455</v>
      </c>
      <c r="N116" s="257">
        <f t="shared" si="23"/>
        <v>24</v>
      </c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</row>
    <row r="117" spans="1:30" ht="19.5" customHeight="1" x14ac:dyDescent="0.5">
      <c r="A117" s="254" t="s">
        <v>457</v>
      </c>
      <c r="B117" s="259" t="s">
        <v>142</v>
      </c>
      <c r="C117" s="254">
        <v>1.5</v>
      </c>
      <c r="D117" s="274" t="s">
        <v>452</v>
      </c>
      <c r="E117" s="274" t="s">
        <v>415</v>
      </c>
      <c r="F117" s="274" t="s">
        <v>455</v>
      </c>
      <c r="G117" s="257">
        <f t="shared" si="22"/>
        <v>24</v>
      </c>
      <c r="H117" s="254" t="s">
        <v>458</v>
      </c>
      <c r="I117" s="259" t="s">
        <v>144</v>
      </c>
      <c r="J117" s="254">
        <v>1.5</v>
      </c>
      <c r="K117" s="274" t="s">
        <v>452</v>
      </c>
      <c r="L117" s="274" t="s">
        <v>415</v>
      </c>
      <c r="M117" s="274" t="s">
        <v>455</v>
      </c>
      <c r="N117" s="257">
        <f t="shared" si="23"/>
        <v>24</v>
      </c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D117" s="319"/>
    </row>
    <row r="118" spans="1:30" ht="19.5" customHeight="1" x14ac:dyDescent="0.5">
      <c r="A118" s="1386" t="s">
        <v>459</v>
      </c>
      <c r="B118" s="1370"/>
      <c r="C118" s="1370"/>
      <c r="D118" s="1370"/>
      <c r="E118" s="1379"/>
      <c r="F118" s="254"/>
      <c r="G118" s="250">
        <f>SUM(G115:G117)</f>
        <v>72</v>
      </c>
      <c r="H118" s="275"/>
      <c r="I118" s="276"/>
      <c r="J118" s="148"/>
      <c r="K118" s="275"/>
      <c r="L118" s="284"/>
      <c r="M118" s="275"/>
      <c r="N118" s="250">
        <f>SUM(N115:N117)</f>
        <v>72</v>
      </c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</row>
    <row r="119" spans="1:30" ht="7.5" customHeight="1" x14ac:dyDescent="0.5">
      <c r="A119" s="1378"/>
      <c r="B119" s="1370"/>
      <c r="C119" s="1370"/>
      <c r="D119" s="1370"/>
      <c r="E119" s="1379"/>
      <c r="F119" s="277"/>
      <c r="G119" s="278"/>
      <c r="H119" s="279"/>
      <c r="I119" s="279"/>
      <c r="J119" s="279"/>
      <c r="K119" s="279"/>
      <c r="L119" s="254"/>
      <c r="M119" s="279"/>
      <c r="N119" s="278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</row>
    <row r="120" spans="1:30" ht="19.5" customHeight="1" x14ac:dyDescent="0.5">
      <c r="A120" s="1369" t="s">
        <v>460</v>
      </c>
      <c r="B120" s="1370"/>
      <c r="C120" s="1370"/>
      <c r="D120" s="1370"/>
      <c r="E120" s="1371"/>
      <c r="F120" s="1370"/>
      <c r="G120" s="1370"/>
      <c r="H120" s="1370"/>
      <c r="I120" s="1370"/>
      <c r="J120" s="1370"/>
      <c r="K120" s="1370"/>
      <c r="L120" s="1371"/>
      <c r="M120" s="1370"/>
      <c r="N120" s="1372"/>
    </row>
    <row r="121" spans="1:30" ht="19.5" customHeight="1" x14ac:dyDescent="0.5">
      <c r="A121" s="1376" t="s">
        <v>345</v>
      </c>
      <c r="B121" s="1374"/>
      <c r="C121" s="1374"/>
      <c r="D121" s="1374"/>
      <c r="E121" s="1375"/>
      <c r="F121" s="1374"/>
      <c r="G121" s="1374"/>
      <c r="H121" s="1376" t="s">
        <v>346</v>
      </c>
      <c r="I121" s="1374"/>
      <c r="J121" s="1374"/>
      <c r="K121" s="1374"/>
      <c r="L121" s="1375"/>
      <c r="M121" s="1374"/>
      <c r="N121" s="1374"/>
    </row>
    <row r="122" spans="1:30" ht="19.5" customHeight="1" x14ac:dyDescent="0.5">
      <c r="A122" s="254" t="s">
        <v>208</v>
      </c>
      <c r="B122" s="255" t="s">
        <v>209</v>
      </c>
      <c r="C122" s="256">
        <v>1</v>
      </c>
      <c r="D122" s="254">
        <v>2</v>
      </c>
      <c r="E122" s="274" t="s">
        <v>461</v>
      </c>
      <c r="F122" s="254">
        <v>6</v>
      </c>
      <c r="G122" s="257">
        <f t="shared" ref="G122:G124" si="24">F122*D122</f>
        <v>12</v>
      </c>
      <c r="H122" s="254" t="s">
        <v>462</v>
      </c>
      <c r="I122" s="255" t="s">
        <v>211</v>
      </c>
      <c r="J122" s="256">
        <v>1</v>
      </c>
      <c r="K122" s="254">
        <v>2</v>
      </c>
      <c r="L122" s="274" t="s">
        <v>461</v>
      </c>
      <c r="M122" s="254">
        <v>6</v>
      </c>
      <c r="N122" s="257">
        <f t="shared" ref="N122:N124" si="25">M122*K122</f>
        <v>12</v>
      </c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</row>
    <row r="123" spans="1:30" ht="19.5" customHeight="1" x14ac:dyDescent="0.5">
      <c r="A123" s="254" t="s">
        <v>463</v>
      </c>
      <c r="B123" s="255" t="s">
        <v>213</v>
      </c>
      <c r="C123" s="256">
        <v>1</v>
      </c>
      <c r="D123" s="254">
        <v>2</v>
      </c>
      <c r="E123" s="274" t="s">
        <v>464</v>
      </c>
      <c r="F123" s="254">
        <v>6</v>
      </c>
      <c r="G123" s="257">
        <f t="shared" si="24"/>
        <v>12</v>
      </c>
      <c r="H123" s="254" t="s">
        <v>465</v>
      </c>
      <c r="I123" s="255" t="s">
        <v>215</v>
      </c>
      <c r="J123" s="256">
        <v>1</v>
      </c>
      <c r="K123" s="254">
        <v>2</v>
      </c>
      <c r="L123" s="274" t="s">
        <v>464</v>
      </c>
      <c r="M123" s="254">
        <v>6</v>
      </c>
      <c r="N123" s="257">
        <f t="shared" si="25"/>
        <v>12</v>
      </c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</row>
    <row r="124" spans="1:30" ht="19.5" customHeight="1" x14ac:dyDescent="0.5">
      <c r="A124" s="254" t="s">
        <v>466</v>
      </c>
      <c r="B124" s="259" t="s">
        <v>217</v>
      </c>
      <c r="C124" s="256">
        <v>1</v>
      </c>
      <c r="D124" s="274">
        <v>2</v>
      </c>
      <c r="E124" s="274" t="s">
        <v>467</v>
      </c>
      <c r="F124" s="274" t="s">
        <v>468</v>
      </c>
      <c r="G124" s="257">
        <f t="shared" si="24"/>
        <v>10</v>
      </c>
      <c r="H124" s="254" t="s">
        <v>469</v>
      </c>
      <c r="I124" s="259" t="s">
        <v>219</v>
      </c>
      <c r="J124" s="256">
        <v>1</v>
      </c>
      <c r="K124" s="274">
        <v>2</v>
      </c>
      <c r="L124" s="274" t="s">
        <v>467</v>
      </c>
      <c r="M124" s="274" t="s">
        <v>468</v>
      </c>
      <c r="N124" s="257">
        <f t="shared" si="25"/>
        <v>10</v>
      </c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</row>
    <row r="125" spans="1:30" ht="19.5" customHeight="1" x14ac:dyDescent="0.5">
      <c r="A125" s="1378" t="s">
        <v>470</v>
      </c>
      <c r="B125" s="1370"/>
      <c r="C125" s="1370"/>
      <c r="D125" s="1370"/>
      <c r="E125" s="1379"/>
      <c r="F125" s="254"/>
      <c r="G125" s="281">
        <f>SUM(G122:G124)</f>
        <v>34</v>
      </c>
      <c r="H125" s="275"/>
      <c r="I125" s="276"/>
      <c r="J125" s="148"/>
      <c r="K125" s="275"/>
      <c r="L125" s="284"/>
      <c r="M125" s="275"/>
      <c r="N125" s="281">
        <f>SUM(N122:N124)</f>
        <v>34</v>
      </c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</row>
    <row r="126" spans="1:30" ht="19.5" customHeight="1" x14ac:dyDescent="0.5">
      <c r="A126" s="1378" t="s">
        <v>471</v>
      </c>
      <c r="B126" s="1370"/>
      <c r="C126" s="1370"/>
      <c r="D126" s="1370"/>
      <c r="E126" s="1379"/>
      <c r="F126" s="235"/>
      <c r="G126" s="282">
        <f>+G125*2-2</f>
        <v>66</v>
      </c>
      <c r="H126" s="251"/>
      <c r="I126" s="240"/>
      <c r="J126" s="241"/>
      <c r="K126" s="239"/>
      <c r="L126" s="495"/>
      <c r="M126" s="239"/>
      <c r="N126" s="282">
        <f>+N125*2-2</f>
        <v>66</v>
      </c>
    </row>
    <row r="127" spans="1:30" ht="8.25" customHeight="1" x14ac:dyDescent="0.5">
      <c r="A127" s="1378"/>
      <c r="B127" s="1370"/>
      <c r="C127" s="1370"/>
      <c r="D127" s="1370"/>
      <c r="E127" s="1379"/>
      <c r="F127" s="277"/>
      <c r="G127" s="278"/>
      <c r="H127" s="279"/>
      <c r="I127" s="279"/>
      <c r="J127" s="279"/>
      <c r="K127" s="279"/>
      <c r="L127" s="254"/>
      <c r="M127" s="279"/>
      <c r="N127" s="278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</row>
    <row r="128" spans="1:30" ht="19.5" customHeight="1" x14ac:dyDescent="0.5">
      <c r="A128" s="1369" t="s">
        <v>472</v>
      </c>
      <c r="B128" s="1370"/>
      <c r="C128" s="1370"/>
      <c r="D128" s="1370"/>
      <c r="E128" s="1371"/>
      <c r="F128" s="1370"/>
      <c r="G128" s="1370"/>
      <c r="H128" s="1370"/>
      <c r="I128" s="1370"/>
      <c r="J128" s="1370"/>
      <c r="K128" s="1370"/>
      <c r="L128" s="1371"/>
      <c r="M128" s="1370"/>
      <c r="N128" s="1372"/>
    </row>
    <row r="129" spans="1:26" ht="19.5" customHeight="1" x14ac:dyDescent="0.5">
      <c r="A129" s="1376" t="s">
        <v>345</v>
      </c>
      <c r="B129" s="1374"/>
      <c r="C129" s="1374"/>
      <c r="D129" s="1374"/>
      <c r="E129" s="1375"/>
      <c r="F129" s="1374"/>
      <c r="G129" s="1374"/>
      <c r="H129" s="1376" t="s">
        <v>346</v>
      </c>
      <c r="I129" s="1374"/>
      <c r="J129" s="1374"/>
      <c r="K129" s="1374"/>
      <c r="L129" s="1375"/>
      <c r="M129" s="1374"/>
      <c r="N129" s="1374"/>
    </row>
    <row r="130" spans="1:26" ht="27" customHeight="1" x14ac:dyDescent="0.5">
      <c r="A130" s="275" t="s">
        <v>326</v>
      </c>
      <c r="B130" s="283" t="s">
        <v>327</v>
      </c>
      <c r="C130" s="275">
        <v>2.5</v>
      </c>
      <c r="D130" s="284">
        <v>5</v>
      </c>
      <c r="E130" s="284" t="s">
        <v>473</v>
      </c>
      <c r="F130" s="285" t="s">
        <v>474</v>
      </c>
      <c r="G130" s="286">
        <f>5*2*3</f>
        <v>30</v>
      </c>
      <c r="H130" s="275" t="s">
        <v>328</v>
      </c>
      <c r="I130" s="283" t="s">
        <v>329</v>
      </c>
      <c r="J130" s="275">
        <v>2.5</v>
      </c>
      <c r="K130" s="284">
        <v>5</v>
      </c>
      <c r="L130" s="284" t="s">
        <v>473</v>
      </c>
      <c r="M130" s="285" t="s">
        <v>474</v>
      </c>
      <c r="N130" s="286">
        <f>5*2*3</f>
        <v>30</v>
      </c>
    </row>
    <row r="131" spans="1:26" ht="27" customHeight="1" x14ac:dyDescent="0.5">
      <c r="A131" s="287" t="s">
        <v>330</v>
      </c>
      <c r="B131" s="288" t="s">
        <v>331</v>
      </c>
      <c r="C131" s="287">
        <v>2.5</v>
      </c>
      <c r="D131" s="289">
        <v>5</v>
      </c>
      <c r="E131" s="289" t="s">
        <v>475</v>
      </c>
      <c r="F131" s="290" t="s">
        <v>476</v>
      </c>
      <c r="G131" s="291">
        <f>5*2*2</f>
        <v>20</v>
      </c>
      <c r="H131" s="287" t="s">
        <v>332</v>
      </c>
      <c r="I131" s="288" t="s">
        <v>333</v>
      </c>
      <c r="J131" s="287">
        <v>2.5</v>
      </c>
      <c r="K131" s="289">
        <v>5</v>
      </c>
      <c r="L131" s="289" t="s">
        <v>475</v>
      </c>
      <c r="M131" s="290" t="s">
        <v>476</v>
      </c>
      <c r="N131" s="291">
        <f>5*2*2</f>
        <v>20</v>
      </c>
    </row>
    <row r="132" spans="1:26" ht="27" customHeight="1" x14ac:dyDescent="0.5">
      <c r="A132" s="275" t="s">
        <v>334</v>
      </c>
      <c r="B132" s="276" t="s">
        <v>335</v>
      </c>
      <c r="C132" s="275">
        <v>2.5</v>
      </c>
      <c r="D132" s="284">
        <v>5</v>
      </c>
      <c r="E132" s="284" t="s">
        <v>477</v>
      </c>
      <c r="F132" s="285" t="s">
        <v>478</v>
      </c>
      <c r="G132" s="292">
        <f>5*3*3</f>
        <v>45</v>
      </c>
      <c r="H132" s="275" t="s">
        <v>336</v>
      </c>
      <c r="I132" s="276" t="s">
        <v>479</v>
      </c>
      <c r="J132" s="275">
        <v>2.5</v>
      </c>
      <c r="K132" s="284">
        <v>5</v>
      </c>
      <c r="L132" s="284" t="s">
        <v>477</v>
      </c>
      <c r="M132" s="285" t="s">
        <v>478</v>
      </c>
      <c r="N132" s="292">
        <f>5*3*3</f>
        <v>45</v>
      </c>
    </row>
    <row r="133" spans="1:26" ht="19.5" customHeight="1" x14ac:dyDescent="0.5">
      <c r="A133" s="1378"/>
      <c r="B133" s="1370"/>
      <c r="C133" s="1370"/>
      <c r="D133" s="1370"/>
      <c r="E133" s="1379"/>
      <c r="F133" s="235"/>
      <c r="G133" s="293">
        <f>SUM(G130:G132)</f>
        <v>95</v>
      </c>
      <c r="H133" s="239"/>
      <c r="I133" s="240"/>
      <c r="J133" s="241"/>
      <c r="K133" s="239"/>
      <c r="L133" s="495"/>
      <c r="M133" s="235"/>
      <c r="N133" s="293">
        <f>SUM(N130:N132)</f>
        <v>95</v>
      </c>
    </row>
    <row r="134" spans="1:26" ht="18.75" customHeight="1" x14ac:dyDescent="0.5">
      <c r="A134" s="1369" t="s">
        <v>480</v>
      </c>
      <c r="B134" s="1370"/>
      <c r="C134" s="1370"/>
      <c r="D134" s="1370"/>
      <c r="E134" s="1371"/>
      <c r="F134" s="1370"/>
      <c r="G134" s="1370"/>
      <c r="H134" s="1370"/>
      <c r="I134" s="1370"/>
      <c r="J134" s="1370"/>
      <c r="K134" s="1370"/>
      <c r="L134" s="1371"/>
      <c r="M134" s="1370"/>
      <c r="N134" s="1372"/>
    </row>
    <row r="135" spans="1:26" ht="33" customHeight="1" x14ac:dyDescent="0.5">
      <c r="A135" s="243" t="s">
        <v>7</v>
      </c>
      <c r="B135" s="244" t="s">
        <v>8</v>
      </c>
      <c r="C135" s="245" t="s">
        <v>340</v>
      </c>
      <c r="D135" s="246" t="s">
        <v>341</v>
      </c>
      <c r="E135" s="247" t="s">
        <v>342</v>
      </c>
      <c r="F135" s="246" t="s">
        <v>343</v>
      </c>
      <c r="G135" s="246" t="s">
        <v>344</v>
      </c>
      <c r="H135" s="243" t="s">
        <v>7</v>
      </c>
      <c r="I135" s="244" t="s">
        <v>8</v>
      </c>
      <c r="J135" s="245" t="s">
        <v>340</v>
      </c>
      <c r="K135" s="246" t="s">
        <v>341</v>
      </c>
      <c r="L135" s="247" t="s">
        <v>342</v>
      </c>
      <c r="M135" s="246" t="s">
        <v>343</v>
      </c>
      <c r="N135" s="246" t="s">
        <v>344</v>
      </c>
    </row>
    <row r="136" spans="1:26" ht="18.75" customHeight="1" x14ac:dyDescent="0.5">
      <c r="A136" s="1376" t="s">
        <v>345</v>
      </c>
      <c r="B136" s="1374"/>
      <c r="C136" s="1374"/>
      <c r="D136" s="1374"/>
      <c r="E136" s="1375"/>
      <c r="F136" s="1374"/>
      <c r="G136" s="1374"/>
      <c r="H136" s="1376" t="s">
        <v>346</v>
      </c>
      <c r="I136" s="1374"/>
      <c r="J136" s="1374"/>
      <c r="K136" s="1374"/>
      <c r="L136" s="1375"/>
      <c r="M136" s="1374"/>
      <c r="N136" s="1374"/>
    </row>
    <row r="137" spans="1:26" ht="18.75" customHeight="1" x14ac:dyDescent="0.5">
      <c r="A137" s="254" t="s">
        <v>481</v>
      </c>
      <c r="B137" s="255" t="s">
        <v>221</v>
      </c>
      <c r="C137" s="256">
        <v>0.5</v>
      </c>
      <c r="D137" s="274">
        <v>1</v>
      </c>
      <c r="E137" s="489" t="s">
        <v>348</v>
      </c>
      <c r="F137" s="235">
        <v>8</v>
      </c>
      <c r="G137" s="257">
        <f>F137*D137</f>
        <v>8</v>
      </c>
      <c r="H137" s="254" t="s">
        <v>482</v>
      </c>
      <c r="I137" s="255" t="s">
        <v>223</v>
      </c>
      <c r="J137" s="256">
        <v>0.5</v>
      </c>
      <c r="K137" s="274">
        <v>1</v>
      </c>
      <c r="L137" s="489" t="s">
        <v>348</v>
      </c>
      <c r="M137" s="235">
        <v>8</v>
      </c>
      <c r="N137" s="294">
        <f>+M137*K137</f>
        <v>8</v>
      </c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</row>
    <row r="138" spans="1:26" ht="18.75" customHeight="1" x14ac:dyDescent="0.5">
      <c r="A138" s="254" t="s">
        <v>481</v>
      </c>
      <c r="B138" s="255" t="s">
        <v>221</v>
      </c>
      <c r="C138" s="256">
        <v>0.5</v>
      </c>
      <c r="D138" s="274">
        <v>1</v>
      </c>
      <c r="E138" s="274" t="s">
        <v>350</v>
      </c>
      <c r="F138" s="274" t="s">
        <v>483</v>
      </c>
      <c r="G138" s="257">
        <v>2</v>
      </c>
      <c r="H138" s="254" t="s">
        <v>482</v>
      </c>
      <c r="I138" s="255" t="s">
        <v>223</v>
      </c>
      <c r="J138" s="256">
        <v>0.5</v>
      </c>
      <c r="K138" s="274">
        <v>1</v>
      </c>
      <c r="L138" s="274" t="s">
        <v>350</v>
      </c>
      <c r="M138" s="274" t="s">
        <v>483</v>
      </c>
      <c r="N138" s="257">
        <v>2</v>
      </c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</row>
    <row r="139" spans="1:26" ht="18.75" customHeight="1" x14ac:dyDescent="0.5">
      <c r="A139" s="254" t="s">
        <v>484</v>
      </c>
      <c r="B139" s="255" t="s">
        <v>314</v>
      </c>
      <c r="C139" s="256">
        <v>1</v>
      </c>
      <c r="D139" s="274" t="s">
        <v>315</v>
      </c>
      <c r="E139" s="274" t="s">
        <v>485</v>
      </c>
      <c r="F139" s="274" t="s">
        <v>114</v>
      </c>
      <c r="G139" s="257">
        <f>1*3</f>
        <v>3</v>
      </c>
      <c r="H139" s="254" t="s">
        <v>486</v>
      </c>
      <c r="I139" s="255" t="s">
        <v>317</v>
      </c>
      <c r="J139" s="256">
        <v>1</v>
      </c>
      <c r="K139" s="274" t="s">
        <v>315</v>
      </c>
      <c r="L139" s="274" t="s">
        <v>485</v>
      </c>
      <c r="M139" s="274" t="s">
        <v>114</v>
      </c>
      <c r="N139" s="257">
        <f>1*3</f>
        <v>3</v>
      </c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</row>
    <row r="140" spans="1:26" ht="18.75" customHeight="1" x14ac:dyDescent="0.5">
      <c r="A140" s="254" t="s">
        <v>224</v>
      </c>
      <c r="B140" s="255" t="s">
        <v>225</v>
      </c>
      <c r="C140" s="256">
        <v>0.5</v>
      </c>
      <c r="D140" s="274">
        <v>1</v>
      </c>
      <c r="E140" s="274" t="s">
        <v>487</v>
      </c>
      <c r="F140" s="274" t="s">
        <v>488</v>
      </c>
      <c r="G140" s="294">
        <f t="shared" ref="G140:G141" si="26">+F140*D140</f>
        <v>7</v>
      </c>
      <c r="H140" s="254" t="s">
        <v>226</v>
      </c>
      <c r="I140" s="255" t="s">
        <v>227</v>
      </c>
      <c r="J140" s="256">
        <v>0.5</v>
      </c>
      <c r="K140" s="274">
        <v>1</v>
      </c>
      <c r="L140" s="274" t="s">
        <v>487</v>
      </c>
      <c r="M140" s="274" t="s">
        <v>488</v>
      </c>
      <c r="N140" s="294">
        <f t="shared" ref="N140:N141" si="27">+M140*K140</f>
        <v>7</v>
      </c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</row>
    <row r="141" spans="1:26" ht="18.75" customHeight="1" x14ac:dyDescent="0.5">
      <c r="A141" s="254" t="s">
        <v>224</v>
      </c>
      <c r="B141" s="255" t="s">
        <v>225</v>
      </c>
      <c r="C141" s="256">
        <v>0.5</v>
      </c>
      <c r="D141" s="274">
        <v>1</v>
      </c>
      <c r="E141" s="274" t="s">
        <v>354</v>
      </c>
      <c r="F141" s="274" t="s">
        <v>452</v>
      </c>
      <c r="G141" s="294">
        <f t="shared" si="26"/>
        <v>3</v>
      </c>
      <c r="H141" s="254" t="s">
        <v>226</v>
      </c>
      <c r="I141" s="255" t="s">
        <v>227</v>
      </c>
      <c r="J141" s="256">
        <v>0.5</v>
      </c>
      <c r="K141" s="274">
        <v>1</v>
      </c>
      <c r="L141" s="274" t="s">
        <v>354</v>
      </c>
      <c r="M141" s="274" t="s">
        <v>452</v>
      </c>
      <c r="N141" s="294">
        <f t="shared" si="27"/>
        <v>3</v>
      </c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</row>
    <row r="142" spans="1:26" ht="18.75" customHeight="1" x14ac:dyDescent="0.5">
      <c r="A142" s="254" t="s">
        <v>489</v>
      </c>
      <c r="B142" s="259" t="s">
        <v>319</v>
      </c>
      <c r="C142" s="256">
        <v>1</v>
      </c>
      <c r="D142" s="274" t="s">
        <v>490</v>
      </c>
      <c r="E142" s="274" t="s">
        <v>491</v>
      </c>
      <c r="F142" s="274" t="s">
        <v>114</v>
      </c>
      <c r="G142" s="257">
        <f>1*3</f>
        <v>3</v>
      </c>
      <c r="H142" s="254" t="s">
        <v>492</v>
      </c>
      <c r="I142" s="259" t="s">
        <v>321</v>
      </c>
      <c r="J142" s="256">
        <v>1</v>
      </c>
      <c r="K142" s="274" t="s">
        <v>490</v>
      </c>
      <c r="L142" s="274" t="s">
        <v>491</v>
      </c>
      <c r="M142" s="274" t="s">
        <v>114</v>
      </c>
      <c r="N142" s="257">
        <f>1*3</f>
        <v>3</v>
      </c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</row>
    <row r="143" spans="1:26" ht="18.75" customHeight="1" x14ac:dyDescent="0.5">
      <c r="A143" s="254" t="s">
        <v>228</v>
      </c>
      <c r="B143" s="255" t="s">
        <v>229</v>
      </c>
      <c r="C143" s="256">
        <v>0.5</v>
      </c>
      <c r="D143" s="274" t="s">
        <v>114</v>
      </c>
      <c r="E143" s="274" t="s">
        <v>415</v>
      </c>
      <c r="F143" s="274" t="s">
        <v>455</v>
      </c>
      <c r="G143" s="294">
        <f t="shared" ref="G143:G144" si="28">+F143*D143</f>
        <v>8</v>
      </c>
      <c r="H143" s="254" t="s">
        <v>230</v>
      </c>
      <c r="I143" s="255" t="s">
        <v>231</v>
      </c>
      <c r="J143" s="256">
        <v>0.5</v>
      </c>
      <c r="K143" s="274" t="s">
        <v>114</v>
      </c>
      <c r="L143" s="274" t="s">
        <v>415</v>
      </c>
      <c r="M143" s="274" t="s">
        <v>455</v>
      </c>
      <c r="N143" s="294">
        <f t="shared" ref="N143:N144" si="29">+M143*K143</f>
        <v>8</v>
      </c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</row>
    <row r="144" spans="1:26" ht="18.75" customHeight="1" x14ac:dyDescent="0.5">
      <c r="A144" s="254" t="s">
        <v>228</v>
      </c>
      <c r="B144" s="255" t="s">
        <v>229</v>
      </c>
      <c r="C144" s="256">
        <v>0.5</v>
      </c>
      <c r="D144" s="274">
        <v>1</v>
      </c>
      <c r="E144" s="274" t="s">
        <v>358</v>
      </c>
      <c r="F144" s="274" t="s">
        <v>452</v>
      </c>
      <c r="G144" s="294">
        <f t="shared" si="28"/>
        <v>3</v>
      </c>
      <c r="H144" s="254" t="s">
        <v>230</v>
      </c>
      <c r="I144" s="255" t="s">
        <v>231</v>
      </c>
      <c r="J144" s="256">
        <v>0.5</v>
      </c>
      <c r="K144" s="274" t="s">
        <v>114</v>
      </c>
      <c r="L144" s="274" t="s">
        <v>358</v>
      </c>
      <c r="M144" s="274" t="s">
        <v>452</v>
      </c>
      <c r="N144" s="294">
        <f t="shared" si="29"/>
        <v>3</v>
      </c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</row>
    <row r="145" spans="1:26" ht="18.75" customHeight="1" x14ac:dyDescent="0.5">
      <c r="A145" s="1378" t="s">
        <v>493</v>
      </c>
      <c r="B145" s="1370"/>
      <c r="C145" s="1370"/>
      <c r="D145" s="1370"/>
      <c r="E145" s="1379"/>
      <c r="F145" s="252"/>
      <c r="G145" s="250">
        <f>SUM(G137:G144)</f>
        <v>37</v>
      </c>
      <c r="H145" s="295"/>
      <c r="I145" s="126"/>
      <c r="J145" s="126"/>
      <c r="K145" s="126"/>
      <c r="L145" s="127"/>
      <c r="M145" s="126"/>
      <c r="N145" s="293">
        <f>SUM(N137:N144)</f>
        <v>37</v>
      </c>
    </row>
    <row r="146" spans="1:26" ht="18.75" customHeight="1" x14ac:dyDescent="0.5">
      <c r="A146" s="147"/>
      <c r="B146" s="328"/>
      <c r="C146" s="296"/>
      <c r="D146" s="180"/>
      <c r="E146" s="180"/>
      <c r="F146" s="179"/>
      <c r="G146" s="184"/>
      <c r="H146" s="126"/>
      <c r="I146" s="126"/>
      <c r="J146" s="126"/>
      <c r="K146" s="126"/>
      <c r="L146" s="127"/>
      <c r="M146" s="126"/>
      <c r="N146" s="126"/>
    </row>
    <row r="147" spans="1:26" ht="18.75" customHeight="1" x14ac:dyDescent="0.5">
      <c r="A147" s="1369" t="s">
        <v>494</v>
      </c>
      <c r="B147" s="1370"/>
      <c r="C147" s="1370"/>
      <c r="D147" s="1370"/>
      <c r="E147" s="1371"/>
      <c r="F147" s="1370"/>
      <c r="G147" s="1370"/>
      <c r="H147" s="1370"/>
      <c r="I147" s="1370"/>
      <c r="J147" s="1370"/>
      <c r="K147" s="1370"/>
      <c r="L147" s="1371"/>
      <c r="M147" s="1370"/>
      <c r="N147" s="1372"/>
    </row>
    <row r="148" spans="1:26" ht="18.75" customHeight="1" x14ac:dyDescent="0.5">
      <c r="A148" s="1376" t="s">
        <v>345</v>
      </c>
      <c r="B148" s="1374"/>
      <c r="C148" s="1374"/>
      <c r="D148" s="1374"/>
      <c r="E148" s="1375"/>
      <c r="F148" s="1374"/>
      <c r="G148" s="1374"/>
      <c r="H148" s="1376" t="s">
        <v>346</v>
      </c>
      <c r="I148" s="1374"/>
      <c r="J148" s="1374"/>
      <c r="K148" s="1374"/>
      <c r="L148" s="1375"/>
      <c r="M148" s="1374"/>
      <c r="N148" s="1374"/>
    </row>
    <row r="149" spans="1:26" ht="18.75" customHeight="1" x14ac:dyDescent="0.5">
      <c r="A149" s="254" t="s">
        <v>444</v>
      </c>
      <c r="B149" s="280" t="s">
        <v>495</v>
      </c>
      <c r="C149" s="256" t="s">
        <v>444</v>
      </c>
      <c r="D149" s="274">
        <v>1</v>
      </c>
      <c r="E149" s="489" t="s">
        <v>348</v>
      </c>
      <c r="F149" s="235">
        <v>8</v>
      </c>
      <c r="G149" s="257">
        <f>F149*D149</f>
        <v>8</v>
      </c>
      <c r="H149" s="254" t="s">
        <v>444</v>
      </c>
      <c r="I149" s="280" t="s">
        <v>495</v>
      </c>
      <c r="J149" s="256" t="s">
        <v>444</v>
      </c>
      <c r="K149" s="274">
        <v>1</v>
      </c>
      <c r="L149" s="489" t="s">
        <v>348</v>
      </c>
      <c r="M149" s="235">
        <v>8</v>
      </c>
      <c r="N149" s="257">
        <f>M149*K149</f>
        <v>8</v>
      </c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</row>
    <row r="150" spans="1:26" ht="18.75" customHeight="1" x14ac:dyDescent="0.5">
      <c r="A150" s="254" t="s">
        <v>444</v>
      </c>
      <c r="B150" s="280" t="s">
        <v>495</v>
      </c>
      <c r="C150" s="256" t="s">
        <v>444</v>
      </c>
      <c r="D150" s="274">
        <v>1</v>
      </c>
      <c r="E150" s="274" t="s">
        <v>350</v>
      </c>
      <c r="F150" s="274" t="s">
        <v>483</v>
      </c>
      <c r="G150" s="294">
        <f>+F150*D150</f>
        <v>2</v>
      </c>
      <c r="H150" s="254" t="s">
        <v>444</v>
      </c>
      <c r="I150" s="280" t="s">
        <v>495</v>
      </c>
      <c r="J150" s="256" t="s">
        <v>444</v>
      </c>
      <c r="K150" s="274">
        <v>1</v>
      </c>
      <c r="L150" s="274" t="s">
        <v>350</v>
      </c>
      <c r="M150" s="274" t="s">
        <v>483</v>
      </c>
      <c r="N150" s="294">
        <f>+M150*K150</f>
        <v>2</v>
      </c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</row>
    <row r="151" spans="1:26" ht="18.75" customHeight="1" x14ac:dyDescent="0.5">
      <c r="A151" s="254" t="s">
        <v>444</v>
      </c>
      <c r="B151" s="280" t="s">
        <v>495</v>
      </c>
      <c r="C151" s="256" t="s">
        <v>444</v>
      </c>
      <c r="D151" s="274" t="s">
        <v>114</v>
      </c>
      <c r="E151" s="274" t="s">
        <v>409</v>
      </c>
      <c r="F151" s="274" t="s">
        <v>455</v>
      </c>
      <c r="G151" s="257">
        <f t="shared" ref="G151:G154" si="30">F151*D151</f>
        <v>8</v>
      </c>
      <c r="H151" s="254" t="s">
        <v>444</v>
      </c>
      <c r="I151" s="280" t="s">
        <v>495</v>
      </c>
      <c r="J151" s="256" t="s">
        <v>444</v>
      </c>
      <c r="K151" s="274" t="s">
        <v>114</v>
      </c>
      <c r="L151" s="274" t="s">
        <v>409</v>
      </c>
      <c r="M151" s="274" t="s">
        <v>455</v>
      </c>
      <c r="N151" s="257">
        <f t="shared" ref="N151:N154" si="31">M151*K151</f>
        <v>8</v>
      </c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</row>
    <row r="152" spans="1:26" ht="18.75" customHeight="1" x14ac:dyDescent="0.5">
      <c r="A152" s="254" t="s">
        <v>444</v>
      </c>
      <c r="B152" s="280" t="s">
        <v>495</v>
      </c>
      <c r="C152" s="256" t="s">
        <v>444</v>
      </c>
      <c r="D152" s="274">
        <v>1</v>
      </c>
      <c r="E152" s="274" t="s">
        <v>354</v>
      </c>
      <c r="F152" s="274" t="s">
        <v>452</v>
      </c>
      <c r="G152" s="257">
        <f t="shared" si="30"/>
        <v>3</v>
      </c>
      <c r="H152" s="254" t="s">
        <v>444</v>
      </c>
      <c r="I152" s="280" t="s">
        <v>495</v>
      </c>
      <c r="J152" s="256" t="s">
        <v>444</v>
      </c>
      <c r="K152" s="274">
        <v>1</v>
      </c>
      <c r="L152" s="274" t="s">
        <v>354</v>
      </c>
      <c r="M152" s="274" t="s">
        <v>452</v>
      </c>
      <c r="N152" s="257">
        <f t="shared" si="31"/>
        <v>3</v>
      </c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</row>
    <row r="153" spans="1:26" ht="18.75" customHeight="1" x14ac:dyDescent="0.5">
      <c r="A153" s="254" t="s">
        <v>444</v>
      </c>
      <c r="B153" s="280" t="s">
        <v>495</v>
      </c>
      <c r="C153" s="256" t="s">
        <v>444</v>
      </c>
      <c r="D153" s="274" t="s">
        <v>114</v>
      </c>
      <c r="E153" s="274" t="s">
        <v>415</v>
      </c>
      <c r="F153" s="274" t="s">
        <v>455</v>
      </c>
      <c r="G153" s="257">
        <f t="shared" si="30"/>
        <v>8</v>
      </c>
      <c r="H153" s="254" t="s">
        <v>444</v>
      </c>
      <c r="I153" s="280" t="s">
        <v>495</v>
      </c>
      <c r="J153" s="256" t="s">
        <v>444</v>
      </c>
      <c r="K153" s="274" t="s">
        <v>114</v>
      </c>
      <c r="L153" s="274" t="s">
        <v>409</v>
      </c>
      <c r="M153" s="274" t="s">
        <v>455</v>
      </c>
      <c r="N153" s="257">
        <f t="shared" si="31"/>
        <v>8</v>
      </c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</row>
    <row r="154" spans="1:26" ht="18.75" customHeight="1" x14ac:dyDescent="0.5">
      <c r="A154" s="254" t="s">
        <v>444</v>
      </c>
      <c r="B154" s="280" t="s">
        <v>495</v>
      </c>
      <c r="C154" s="256" t="s">
        <v>444</v>
      </c>
      <c r="D154" s="274">
        <v>1</v>
      </c>
      <c r="E154" s="274" t="s">
        <v>358</v>
      </c>
      <c r="F154" s="274" t="s">
        <v>452</v>
      </c>
      <c r="G154" s="257">
        <f t="shared" si="30"/>
        <v>3</v>
      </c>
      <c r="H154" s="254" t="s">
        <v>444</v>
      </c>
      <c r="I154" s="280" t="s">
        <v>495</v>
      </c>
      <c r="J154" s="256" t="s">
        <v>444</v>
      </c>
      <c r="K154" s="274">
        <v>1</v>
      </c>
      <c r="L154" s="274" t="s">
        <v>354</v>
      </c>
      <c r="M154" s="274" t="s">
        <v>452</v>
      </c>
      <c r="N154" s="257">
        <f t="shared" si="31"/>
        <v>3</v>
      </c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</row>
    <row r="155" spans="1:26" ht="18.75" customHeight="1" x14ac:dyDescent="0.5">
      <c r="A155" s="1378" t="s">
        <v>496</v>
      </c>
      <c r="B155" s="1370"/>
      <c r="C155" s="1370"/>
      <c r="D155" s="1370"/>
      <c r="E155" s="1379"/>
      <c r="F155" s="125"/>
      <c r="G155" s="273">
        <f>SUM(G149:G154)</f>
        <v>32</v>
      </c>
      <c r="H155" s="297">
        <f>+G155/2</f>
        <v>16</v>
      </c>
      <c r="I155" s="328"/>
      <c r="J155" s="296"/>
      <c r="K155" s="179"/>
      <c r="L155" s="180"/>
      <c r="M155" s="179"/>
      <c r="N155" s="273">
        <f>SUM(N149:N154)</f>
        <v>32</v>
      </c>
    </row>
    <row r="156" spans="1:26" ht="21.75" customHeight="1" x14ac:dyDescent="0.5">
      <c r="A156" s="147"/>
      <c r="B156" s="328"/>
      <c r="C156" s="296"/>
      <c r="D156" s="180"/>
      <c r="E156" s="180"/>
      <c r="F156" s="179"/>
      <c r="G156" s="184"/>
      <c r="H156" s="147"/>
      <c r="I156" s="328"/>
      <c r="J156" s="296"/>
      <c r="K156" s="179"/>
      <c r="L156" s="180"/>
      <c r="M156" s="179"/>
      <c r="N156" s="184"/>
    </row>
    <row r="157" spans="1:26" ht="19.5" customHeight="1" x14ac:dyDescent="0.5">
      <c r="A157" s="1369" t="s">
        <v>497</v>
      </c>
      <c r="B157" s="1370"/>
      <c r="C157" s="1370"/>
      <c r="D157" s="1370"/>
      <c r="E157" s="1371"/>
      <c r="F157" s="1370"/>
      <c r="G157" s="1370"/>
      <c r="H157" s="1370"/>
      <c r="I157" s="1370"/>
      <c r="J157" s="1370"/>
      <c r="K157" s="1370"/>
      <c r="L157" s="1371"/>
      <c r="M157" s="1370"/>
      <c r="N157" s="1372"/>
    </row>
    <row r="158" spans="1:26" ht="18.75" customHeight="1" x14ac:dyDescent="0.5">
      <c r="A158" s="235" t="s">
        <v>363</v>
      </c>
      <c r="B158" s="236" t="s">
        <v>149</v>
      </c>
      <c r="C158" s="237">
        <v>1</v>
      </c>
      <c r="D158" s="235">
        <v>1</v>
      </c>
      <c r="E158" s="489" t="s">
        <v>348</v>
      </c>
      <c r="F158" s="235">
        <v>8</v>
      </c>
      <c r="G158" s="238">
        <f t="shared" ref="G158:G160" si="32">+F158*D158</f>
        <v>8</v>
      </c>
      <c r="H158" s="235" t="s">
        <v>150</v>
      </c>
      <c r="I158" s="236" t="s">
        <v>151</v>
      </c>
      <c r="J158" s="237">
        <v>1</v>
      </c>
      <c r="K158" s="235">
        <v>1</v>
      </c>
      <c r="L158" s="489" t="s">
        <v>348</v>
      </c>
      <c r="M158" s="235">
        <v>8</v>
      </c>
      <c r="N158" s="238">
        <f t="shared" ref="N158:N160" si="33">+M158*K158</f>
        <v>8</v>
      </c>
    </row>
    <row r="159" spans="1:26" ht="18.75" customHeight="1" x14ac:dyDescent="0.5">
      <c r="A159" s="235" t="s">
        <v>152</v>
      </c>
      <c r="B159" s="236" t="s">
        <v>153</v>
      </c>
      <c r="C159" s="237">
        <v>1</v>
      </c>
      <c r="D159" s="235">
        <v>1</v>
      </c>
      <c r="E159" s="489" t="s">
        <v>352</v>
      </c>
      <c r="F159" s="235">
        <v>8</v>
      </c>
      <c r="G159" s="238">
        <f t="shared" si="32"/>
        <v>8</v>
      </c>
      <c r="H159" s="235" t="s">
        <v>154</v>
      </c>
      <c r="I159" s="236" t="s">
        <v>155</v>
      </c>
      <c r="J159" s="237">
        <v>1</v>
      </c>
      <c r="K159" s="235">
        <v>1</v>
      </c>
      <c r="L159" s="489" t="s">
        <v>352</v>
      </c>
      <c r="M159" s="235">
        <v>8</v>
      </c>
      <c r="N159" s="238">
        <f t="shared" si="33"/>
        <v>8</v>
      </c>
    </row>
    <row r="160" spans="1:26" ht="18.75" customHeight="1" x14ac:dyDescent="0.5">
      <c r="A160" s="235" t="s">
        <v>156</v>
      </c>
      <c r="B160" s="236" t="s">
        <v>157</v>
      </c>
      <c r="C160" s="237">
        <v>2</v>
      </c>
      <c r="D160" s="235">
        <v>1</v>
      </c>
      <c r="E160" s="489" t="s">
        <v>356</v>
      </c>
      <c r="F160" s="235">
        <v>8</v>
      </c>
      <c r="G160" s="238">
        <f t="shared" si="32"/>
        <v>8</v>
      </c>
      <c r="H160" s="235" t="s">
        <v>158</v>
      </c>
      <c r="I160" s="236" t="s">
        <v>159</v>
      </c>
      <c r="J160" s="237">
        <v>2</v>
      </c>
      <c r="K160" s="235">
        <v>1</v>
      </c>
      <c r="L160" s="489" t="s">
        <v>356</v>
      </c>
      <c r="M160" s="235">
        <v>8</v>
      </c>
      <c r="N160" s="238">
        <f t="shared" si="33"/>
        <v>8</v>
      </c>
    </row>
    <row r="161" spans="1:26" ht="18.75" customHeight="1" x14ac:dyDescent="0.5">
      <c r="A161" s="1378"/>
      <c r="B161" s="1370"/>
      <c r="C161" s="1370"/>
      <c r="D161" s="1370"/>
      <c r="E161" s="1379"/>
      <c r="F161" s="125"/>
      <c r="G161" s="273">
        <f>SUM(G158:G160)</f>
        <v>24</v>
      </c>
      <c r="H161" s="147"/>
      <c r="I161" s="328"/>
      <c r="J161" s="296"/>
      <c r="K161" s="179"/>
      <c r="L161" s="180"/>
      <c r="M161" s="179"/>
      <c r="N161" s="273">
        <f>SUM(N158:N160)</f>
        <v>24</v>
      </c>
    </row>
    <row r="162" spans="1:26" ht="19.5" customHeight="1" x14ac:dyDescent="0.5">
      <c r="A162" s="1369" t="s">
        <v>498</v>
      </c>
      <c r="B162" s="1370"/>
      <c r="C162" s="1370"/>
      <c r="D162" s="1370"/>
      <c r="E162" s="1371"/>
      <c r="F162" s="1370"/>
      <c r="G162" s="1370"/>
      <c r="H162" s="1370"/>
      <c r="I162" s="1370"/>
      <c r="J162" s="1370"/>
      <c r="K162" s="1370"/>
      <c r="L162" s="1371"/>
      <c r="M162" s="1370"/>
      <c r="N162" s="1372"/>
    </row>
    <row r="163" spans="1:26" ht="18.75" customHeight="1" x14ac:dyDescent="0.5">
      <c r="A163" s="235" t="s">
        <v>172</v>
      </c>
      <c r="B163" s="253" t="s">
        <v>173</v>
      </c>
      <c r="C163" s="237">
        <v>1</v>
      </c>
      <c r="D163" s="235">
        <v>1</v>
      </c>
      <c r="E163" s="489" t="s">
        <v>348</v>
      </c>
      <c r="F163" s="235">
        <v>8</v>
      </c>
      <c r="G163" s="238">
        <f t="shared" ref="G163:G165" si="34">+F163*D163</f>
        <v>8</v>
      </c>
      <c r="H163" s="235" t="s">
        <v>375</v>
      </c>
      <c r="I163" s="253" t="s">
        <v>175</v>
      </c>
      <c r="J163" s="237">
        <v>1</v>
      </c>
      <c r="K163" s="235">
        <v>1</v>
      </c>
      <c r="L163" s="489" t="s">
        <v>348</v>
      </c>
      <c r="M163" s="235">
        <v>8</v>
      </c>
      <c r="N163" s="238">
        <f t="shared" ref="N163:N165" si="35">+M163*K163</f>
        <v>8</v>
      </c>
    </row>
    <row r="164" spans="1:26" ht="18.75" customHeight="1" x14ac:dyDescent="0.5">
      <c r="A164" s="235" t="s">
        <v>377</v>
      </c>
      <c r="B164" s="253" t="s">
        <v>177</v>
      </c>
      <c r="C164" s="237">
        <v>1</v>
      </c>
      <c r="D164" s="235">
        <v>1</v>
      </c>
      <c r="E164" s="489" t="s">
        <v>352</v>
      </c>
      <c r="F164" s="235">
        <v>8</v>
      </c>
      <c r="G164" s="238">
        <f t="shared" si="34"/>
        <v>8</v>
      </c>
      <c r="H164" s="235" t="s">
        <v>378</v>
      </c>
      <c r="I164" s="253" t="s">
        <v>179</v>
      </c>
      <c r="J164" s="237">
        <v>1</v>
      </c>
      <c r="K164" s="235">
        <v>1</v>
      </c>
      <c r="L164" s="489" t="s">
        <v>352</v>
      </c>
      <c r="M164" s="235">
        <v>8</v>
      </c>
      <c r="N164" s="238">
        <f t="shared" si="35"/>
        <v>8</v>
      </c>
    </row>
    <row r="165" spans="1:26" ht="18.75" customHeight="1" x14ac:dyDescent="0.5">
      <c r="A165" s="235" t="s">
        <v>383</v>
      </c>
      <c r="B165" s="236" t="s">
        <v>181</v>
      </c>
      <c r="C165" s="237">
        <v>1</v>
      </c>
      <c r="D165" s="235">
        <v>1</v>
      </c>
      <c r="E165" s="489" t="s">
        <v>356</v>
      </c>
      <c r="F165" s="235">
        <v>8</v>
      </c>
      <c r="G165" s="238">
        <f t="shared" si="34"/>
        <v>8</v>
      </c>
      <c r="H165" s="235" t="s">
        <v>384</v>
      </c>
      <c r="I165" s="236" t="s">
        <v>183</v>
      </c>
      <c r="J165" s="237">
        <v>1</v>
      </c>
      <c r="K165" s="235">
        <v>1</v>
      </c>
      <c r="L165" s="489" t="s">
        <v>356</v>
      </c>
      <c r="M165" s="235">
        <v>8</v>
      </c>
      <c r="N165" s="238">
        <f t="shared" si="35"/>
        <v>8</v>
      </c>
    </row>
    <row r="166" spans="1:26" ht="18.75" customHeight="1" x14ac:dyDescent="0.5">
      <c r="A166" s="1378"/>
      <c r="B166" s="1370"/>
      <c r="C166" s="1370"/>
      <c r="D166" s="1370"/>
      <c r="E166" s="1379"/>
      <c r="F166" s="125"/>
      <c r="G166" s="273">
        <f>SUM(G163:G165)</f>
        <v>24</v>
      </c>
      <c r="H166" s="147"/>
      <c r="I166" s="328"/>
      <c r="J166" s="296"/>
      <c r="K166" s="179"/>
      <c r="L166" s="180"/>
      <c r="M166" s="179"/>
      <c r="N166" s="273">
        <f>SUM(N163:N165)</f>
        <v>24</v>
      </c>
    </row>
    <row r="167" spans="1:26" ht="19.5" customHeight="1" x14ac:dyDescent="0.5">
      <c r="A167" s="1369" t="s">
        <v>499</v>
      </c>
      <c r="B167" s="1370"/>
      <c r="C167" s="1370"/>
      <c r="D167" s="1370"/>
      <c r="E167" s="1371"/>
      <c r="F167" s="1370"/>
      <c r="G167" s="1370"/>
      <c r="H167" s="1370"/>
      <c r="I167" s="1370"/>
      <c r="J167" s="1370"/>
      <c r="K167" s="1370"/>
      <c r="L167" s="1371"/>
      <c r="M167" s="1370"/>
      <c r="N167" s="1372"/>
    </row>
    <row r="168" spans="1:26" ht="18.75" customHeight="1" x14ac:dyDescent="0.5">
      <c r="A168" s="254" t="s">
        <v>196</v>
      </c>
      <c r="B168" s="259" t="s">
        <v>197</v>
      </c>
      <c r="C168" s="256">
        <v>0.5</v>
      </c>
      <c r="D168" s="254">
        <v>1</v>
      </c>
      <c r="E168" s="489" t="s">
        <v>348</v>
      </c>
      <c r="F168" s="235">
        <v>8</v>
      </c>
      <c r="G168" s="257">
        <f t="shared" ref="G168:G170" si="36">F168*D168</f>
        <v>8</v>
      </c>
      <c r="H168" s="254" t="s">
        <v>198</v>
      </c>
      <c r="I168" s="259" t="s">
        <v>199</v>
      </c>
      <c r="J168" s="256">
        <v>0.5</v>
      </c>
      <c r="K168" s="254">
        <v>1</v>
      </c>
      <c r="L168" s="489" t="s">
        <v>348</v>
      </c>
      <c r="M168" s="235">
        <v>8</v>
      </c>
      <c r="N168" s="257">
        <f t="shared" ref="N168:N170" si="37">M168*K168</f>
        <v>8</v>
      </c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</row>
    <row r="169" spans="1:26" ht="18.75" customHeight="1" x14ac:dyDescent="0.5">
      <c r="A169" s="254" t="s">
        <v>200</v>
      </c>
      <c r="B169" s="259" t="s">
        <v>201</v>
      </c>
      <c r="C169" s="256">
        <v>0.5</v>
      </c>
      <c r="D169" s="254">
        <v>1</v>
      </c>
      <c r="E169" s="274" t="s">
        <v>409</v>
      </c>
      <c r="F169" s="254">
        <v>8</v>
      </c>
      <c r="G169" s="257">
        <f t="shared" si="36"/>
        <v>8</v>
      </c>
      <c r="H169" s="254" t="s">
        <v>202</v>
      </c>
      <c r="I169" s="259" t="s">
        <v>203</v>
      </c>
      <c r="J169" s="256">
        <v>0.5</v>
      </c>
      <c r="K169" s="254">
        <v>1</v>
      </c>
      <c r="L169" s="274" t="s">
        <v>409</v>
      </c>
      <c r="M169" s="254">
        <v>8</v>
      </c>
      <c r="N169" s="257">
        <f t="shared" si="37"/>
        <v>8</v>
      </c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</row>
    <row r="170" spans="1:26" ht="18.75" customHeight="1" x14ac:dyDescent="0.5">
      <c r="A170" s="254" t="s">
        <v>204</v>
      </c>
      <c r="B170" s="259" t="s">
        <v>205</v>
      </c>
      <c r="C170" s="256">
        <v>0.5</v>
      </c>
      <c r="D170" s="254">
        <v>1</v>
      </c>
      <c r="E170" s="274" t="s">
        <v>415</v>
      </c>
      <c r="F170" s="254">
        <v>8</v>
      </c>
      <c r="G170" s="257">
        <f t="shared" si="36"/>
        <v>8</v>
      </c>
      <c r="H170" s="254" t="s">
        <v>206</v>
      </c>
      <c r="I170" s="259" t="s">
        <v>207</v>
      </c>
      <c r="J170" s="256">
        <v>0.5</v>
      </c>
      <c r="K170" s="254">
        <v>1</v>
      </c>
      <c r="L170" s="274" t="s">
        <v>415</v>
      </c>
      <c r="M170" s="254">
        <v>8</v>
      </c>
      <c r="N170" s="257">
        <f t="shared" si="37"/>
        <v>8</v>
      </c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</row>
    <row r="171" spans="1:26" ht="18.75" customHeight="1" x14ac:dyDescent="0.5">
      <c r="A171" s="1378"/>
      <c r="B171" s="1370"/>
      <c r="C171" s="1370"/>
      <c r="D171" s="1370"/>
      <c r="E171" s="1379"/>
      <c r="F171" s="125"/>
      <c r="G171" s="273">
        <f>SUM(G168:G170)</f>
        <v>24</v>
      </c>
      <c r="H171" s="147"/>
      <c r="I171" s="328"/>
      <c r="J171" s="296"/>
      <c r="K171" s="179"/>
      <c r="L171" s="180"/>
      <c r="M171" s="179"/>
      <c r="N171" s="273">
        <f>SUM(N168:N170)</f>
        <v>24</v>
      </c>
    </row>
    <row r="172" spans="1:26" ht="21.75" customHeight="1" x14ac:dyDescent="0.5">
      <c r="A172" s="147"/>
      <c r="B172" s="328"/>
      <c r="C172" s="296"/>
      <c r="D172" s="180"/>
      <c r="E172" s="180"/>
      <c r="F172" s="179"/>
      <c r="G172" s="184"/>
      <c r="H172" s="147"/>
      <c r="I172" s="328"/>
      <c r="J172" s="296"/>
      <c r="K172" s="179"/>
      <c r="L172" s="180"/>
      <c r="M172" s="179"/>
      <c r="N172" s="184"/>
    </row>
    <row r="173" spans="1:26" ht="21.75" customHeight="1" x14ac:dyDescent="0.5">
      <c r="A173" s="147"/>
      <c r="B173" s="328"/>
      <c r="C173" s="296"/>
      <c r="D173" s="180"/>
      <c r="E173" s="180"/>
      <c r="F173" s="179"/>
      <c r="G173" s="184"/>
      <c r="H173" s="147"/>
      <c r="I173" s="328"/>
      <c r="J173" s="296"/>
      <c r="K173" s="179"/>
      <c r="L173" s="180"/>
      <c r="M173" s="179"/>
      <c r="N173" s="184"/>
    </row>
    <row r="174" spans="1:26" ht="21.75" customHeight="1" x14ac:dyDescent="0.5">
      <c r="A174" s="147"/>
      <c r="B174" s="328"/>
      <c r="C174" s="296"/>
      <c r="D174" s="180"/>
      <c r="E174" s="180"/>
      <c r="F174" s="179"/>
      <c r="G174" s="184"/>
      <c r="H174" s="147"/>
      <c r="I174" s="328"/>
      <c r="J174" s="296"/>
      <c r="K174" s="179"/>
      <c r="L174" s="180"/>
      <c r="M174" s="179"/>
      <c r="N174" s="184"/>
    </row>
    <row r="175" spans="1:26" ht="21.75" customHeight="1" x14ac:dyDescent="0.5">
      <c r="A175" s="147"/>
      <c r="B175" s="328"/>
      <c r="C175" s="296"/>
      <c r="D175" s="180"/>
      <c r="E175" s="180"/>
      <c r="F175" s="179"/>
      <c r="G175" s="184"/>
      <c r="H175" s="147"/>
      <c r="I175" s="328"/>
      <c r="J175" s="296"/>
      <c r="K175" s="179"/>
      <c r="L175" s="180"/>
      <c r="M175" s="179"/>
      <c r="N175" s="184"/>
    </row>
    <row r="176" spans="1:26" ht="21.75" customHeight="1" x14ac:dyDescent="0.5">
      <c r="A176" s="147"/>
      <c r="B176" s="328"/>
      <c r="C176" s="296"/>
      <c r="D176" s="180"/>
      <c r="E176" s="180"/>
      <c r="F176" s="179"/>
      <c r="G176" s="184"/>
      <c r="H176" s="147"/>
      <c r="I176" s="328"/>
      <c r="J176" s="296"/>
      <c r="K176" s="179"/>
      <c r="L176" s="180"/>
      <c r="M176" s="179"/>
      <c r="N176" s="184"/>
    </row>
    <row r="177" spans="1:14" ht="21.75" customHeight="1" x14ac:dyDescent="0.5">
      <c r="A177" s="147"/>
      <c r="B177" s="328"/>
      <c r="C177" s="296"/>
      <c r="D177" s="180"/>
      <c r="E177" s="180"/>
      <c r="F177" s="179"/>
      <c r="G177" s="184"/>
      <c r="H177" s="147"/>
      <c r="I177" s="328"/>
      <c r="J177" s="296"/>
      <c r="K177" s="179"/>
      <c r="L177" s="180"/>
      <c r="M177" s="179"/>
      <c r="N177" s="184"/>
    </row>
    <row r="178" spans="1:14" ht="21.75" customHeight="1" x14ac:dyDescent="0.5">
      <c r="A178" s="147"/>
      <c r="B178" s="328"/>
      <c r="C178" s="296"/>
      <c r="D178" s="180"/>
      <c r="E178" s="180"/>
      <c r="F178" s="179"/>
      <c r="G178" s="184"/>
      <c r="H178" s="147"/>
      <c r="I178" s="328"/>
      <c r="J178" s="296"/>
      <c r="K178" s="179"/>
      <c r="L178" s="180"/>
      <c r="M178" s="179"/>
      <c r="N178" s="184"/>
    </row>
    <row r="179" spans="1:14" ht="21.75" customHeight="1" x14ac:dyDescent="0.5">
      <c r="A179" s="147"/>
      <c r="B179" s="328"/>
      <c r="C179" s="296"/>
      <c r="D179" s="180"/>
      <c r="E179" s="180"/>
      <c r="F179" s="179"/>
      <c r="G179" s="184"/>
      <c r="H179" s="147"/>
      <c r="I179" s="328"/>
      <c r="J179" s="296"/>
      <c r="K179" s="179"/>
      <c r="L179" s="180"/>
      <c r="M179" s="179"/>
      <c r="N179" s="184"/>
    </row>
    <row r="180" spans="1:14" ht="21.75" customHeight="1" x14ac:dyDescent="0.5">
      <c r="A180" s="147"/>
      <c r="B180" s="328"/>
      <c r="C180" s="296"/>
      <c r="D180" s="180"/>
      <c r="E180" s="180"/>
      <c r="F180" s="179"/>
      <c r="G180" s="184"/>
      <c r="H180" s="147"/>
      <c r="I180" s="328"/>
      <c r="J180" s="296"/>
      <c r="K180" s="179"/>
      <c r="L180" s="180"/>
      <c r="M180" s="179"/>
      <c r="N180" s="184"/>
    </row>
    <row r="181" spans="1:14" ht="21.75" customHeight="1" x14ac:dyDescent="0.5">
      <c r="A181" s="147"/>
      <c r="B181" s="328"/>
      <c r="C181" s="296"/>
      <c r="D181" s="180"/>
      <c r="E181" s="180"/>
      <c r="F181" s="179"/>
      <c r="G181" s="184"/>
      <c r="H181" s="147"/>
      <c r="I181" s="328"/>
      <c r="J181" s="296"/>
      <c r="K181" s="179"/>
      <c r="L181" s="180"/>
      <c r="M181" s="179"/>
      <c r="N181" s="184"/>
    </row>
    <row r="182" spans="1:14" ht="21.75" customHeight="1" x14ac:dyDescent="0.5">
      <c r="A182" s="147"/>
      <c r="B182" s="328"/>
      <c r="C182" s="296"/>
      <c r="D182" s="180"/>
      <c r="E182" s="180"/>
      <c r="F182" s="179"/>
      <c r="G182" s="184"/>
      <c r="H182" s="147"/>
      <c r="I182" s="328"/>
      <c r="J182" s="296"/>
      <c r="K182" s="179"/>
      <c r="L182" s="180"/>
      <c r="M182" s="179"/>
      <c r="N182" s="184"/>
    </row>
    <row r="183" spans="1:14" ht="21.75" customHeight="1" x14ac:dyDescent="0.5">
      <c r="A183" s="147"/>
      <c r="B183" s="328"/>
      <c r="C183" s="296"/>
      <c r="D183" s="180"/>
      <c r="E183" s="180"/>
      <c r="F183" s="179"/>
      <c r="G183" s="184"/>
      <c r="H183" s="147"/>
      <c r="I183" s="328"/>
      <c r="J183" s="296"/>
      <c r="K183" s="179"/>
      <c r="L183" s="180"/>
      <c r="M183" s="179"/>
      <c r="N183" s="184"/>
    </row>
    <row r="184" spans="1:14" ht="21.75" customHeight="1" x14ac:dyDescent="0.5">
      <c r="A184" s="147"/>
      <c r="B184" s="328"/>
      <c r="C184" s="296"/>
      <c r="D184" s="180"/>
      <c r="E184" s="180"/>
      <c r="F184" s="179"/>
      <c r="G184" s="184"/>
      <c r="H184" s="147"/>
      <c r="I184" s="328"/>
      <c r="J184" s="296"/>
      <c r="K184" s="179"/>
      <c r="L184" s="180"/>
      <c r="M184" s="179"/>
      <c r="N184" s="184"/>
    </row>
    <row r="185" spans="1:14" ht="21.75" customHeight="1" x14ac:dyDescent="0.5">
      <c r="A185" s="147"/>
      <c r="B185" s="328"/>
      <c r="C185" s="296"/>
      <c r="D185" s="180"/>
      <c r="E185" s="180"/>
      <c r="F185" s="179"/>
      <c r="G185" s="184"/>
      <c r="H185" s="147"/>
      <c r="I185" s="328"/>
      <c r="J185" s="296"/>
      <c r="K185" s="179"/>
      <c r="L185" s="180"/>
      <c r="M185" s="179"/>
      <c r="N185" s="184"/>
    </row>
    <row r="186" spans="1:14" ht="21.75" customHeight="1" x14ac:dyDescent="0.5">
      <c r="A186" s="147"/>
      <c r="B186" s="328"/>
      <c r="C186" s="296"/>
      <c r="D186" s="180"/>
      <c r="E186" s="180"/>
      <c r="F186" s="179"/>
      <c r="G186" s="184"/>
      <c r="H186" s="147"/>
      <c r="I186" s="328"/>
      <c r="J186" s="296"/>
      <c r="K186" s="179"/>
      <c r="L186" s="180"/>
      <c r="M186" s="179"/>
      <c r="N186" s="184"/>
    </row>
    <row r="187" spans="1:14" ht="21.75" customHeight="1" x14ac:dyDescent="0.5">
      <c r="A187" s="147"/>
      <c r="B187" s="328"/>
      <c r="C187" s="296"/>
      <c r="D187" s="180"/>
      <c r="E187" s="180"/>
      <c r="F187" s="179"/>
      <c r="G187" s="184"/>
      <c r="H187" s="147"/>
      <c r="I187" s="328"/>
      <c r="J187" s="296"/>
      <c r="K187" s="179"/>
      <c r="L187" s="180"/>
      <c r="M187" s="179"/>
      <c r="N187" s="184"/>
    </row>
    <row r="188" spans="1:14" ht="21.75" customHeight="1" x14ac:dyDescent="0.5">
      <c r="A188" s="147"/>
      <c r="B188" s="328"/>
      <c r="C188" s="296"/>
      <c r="D188" s="180"/>
      <c r="E188" s="180"/>
      <c r="F188" s="179"/>
      <c r="G188" s="184"/>
      <c r="H188" s="147"/>
      <c r="I188" s="328"/>
      <c r="J188" s="296"/>
      <c r="K188" s="179"/>
      <c r="L188" s="180"/>
      <c r="M188" s="179"/>
      <c r="N188" s="184"/>
    </row>
    <row r="189" spans="1:14" ht="21.75" customHeight="1" x14ac:dyDescent="0.5">
      <c r="A189" s="147"/>
      <c r="B189" s="328"/>
      <c r="C189" s="296"/>
      <c r="D189" s="180"/>
      <c r="E189" s="180"/>
      <c r="F189" s="179"/>
      <c r="G189" s="184"/>
      <c r="H189" s="147"/>
      <c r="I189" s="328"/>
      <c r="J189" s="296"/>
      <c r="K189" s="179"/>
      <c r="L189" s="180"/>
      <c r="M189" s="179"/>
      <c r="N189" s="184"/>
    </row>
    <row r="190" spans="1:14" ht="21.75" customHeight="1" x14ac:dyDescent="0.5">
      <c r="A190" s="147"/>
      <c r="B190" s="328"/>
      <c r="C190" s="296"/>
      <c r="D190" s="180"/>
      <c r="E190" s="180"/>
      <c r="F190" s="179"/>
      <c r="G190" s="184"/>
      <c r="H190" s="147"/>
      <c r="I190" s="328"/>
      <c r="J190" s="296"/>
      <c r="K190" s="179"/>
      <c r="L190" s="180"/>
      <c r="M190" s="179"/>
      <c r="N190" s="184"/>
    </row>
    <row r="191" spans="1:14" ht="21.75" customHeight="1" x14ac:dyDescent="0.5">
      <c r="A191" s="147"/>
      <c r="B191" s="328"/>
      <c r="C191" s="296"/>
      <c r="D191" s="180"/>
      <c r="E191" s="180"/>
      <c r="F191" s="179"/>
      <c r="G191" s="184"/>
      <c r="H191" s="147"/>
      <c r="I191" s="328"/>
      <c r="J191" s="296"/>
      <c r="K191" s="179"/>
      <c r="L191" s="180"/>
      <c r="M191" s="179"/>
      <c r="N191" s="184"/>
    </row>
    <row r="192" spans="1:14" ht="21.75" customHeight="1" x14ac:dyDescent="0.5">
      <c r="A192" s="147"/>
      <c r="B192" s="328"/>
      <c r="C192" s="296"/>
      <c r="D192" s="180"/>
      <c r="E192" s="180"/>
      <c r="F192" s="179"/>
      <c r="G192" s="184"/>
      <c r="H192" s="147"/>
      <c r="I192" s="328"/>
      <c r="J192" s="296"/>
      <c r="K192" s="179"/>
      <c r="L192" s="180"/>
      <c r="M192" s="179"/>
      <c r="N192" s="184"/>
    </row>
    <row r="193" spans="1:14" ht="21.75" customHeight="1" x14ac:dyDescent="0.5">
      <c r="A193" s="147"/>
      <c r="B193" s="328"/>
      <c r="C193" s="296"/>
      <c r="D193" s="180"/>
      <c r="E193" s="180"/>
      <c r="F193" s="179"/>
      <c r="G193" s="184"/>
      <c r="H193" s="147"/>
      <c r="I193" s="328"/>
      <c r="J193" s="296"/>
      <c r="K193" s="179"/>
      <c r="L193" s="180"/>
      <c r="M193" s="179"/>
      <c r="N193" s="184"/>
    </row>
    <row r="194" spans="1:14" ht="21.75" customHeight="1" x14ac:dyDescent="0.5">
      <c r="A194" s="147"/>
      <c r="B194" s="328"/>
      <c r="C194" s="296"/>
      <c r="D194" s="180"/>
      <c r="E194" s="180"/>
      <c r="F194" s="179"/>
      <c r="G194" s="184"/>
      <c r="H194" s="147"/>
      <c r="I194" s="328"/>
      <c r="J194" s="296"/>
      <c r="K194" s="179"/>
      <c r="L194" s="180"/>
      <c r="M194" s="179"/>
      <c r="N194" s="184"/>
    </row>
    <row r="195" spans="1:14" ht="21.75" customHeight="1" x14ac:dyDescent="0.5">
      <c r="A195" s="147"/>
      <c r="B195" s="328"/>
      <c r="C195" s="296"/>
      <c r="D195" s="180"/>
      <c r="E195" s="180"/>
      <c r="F195" s="179"/>
      <c r="G195" s="184"/>
      <c r="H195" s="147"/>
      <c r="I195" s="328"/>
      <c r="J195" s="296"/>
      <c r="K195" s="179"/>
      <c r="L195" s="180"/>
      <c r="M195" s="179"/>
      <c r="N195" s="184"/>
    </row>
    <row r="196" spans="1:14" ht="21.75" customHeight="1" x14ac:dyDescent="0.5">
      <c r="A196" s="147"/>
      <c r="B196" s="328"/>
      <c r="C196" s="296"/>
      <c r="D196" s="180"/>
      <c r="E196" s="180"/>
      <c r="F196" s="179"/>
      <c r="G196" s="184"/>
      <c r="H196" s="147"/>
      <c r="I196" s="328"/>
      <c r="J196" s="296"/>
      <c r="K196" s="179"/>
      <c r="L196" s="180"/>
      <c r="M196" s="179"/>
      <c r="N196" s="184"/>
    </row>
    <row r="197" spans="1:14" ht="21.75" customHeight="1" x14ac:dyDescent="0.5">
      <c r="A197" s="147"/>
      <c r="B197" s="328"/>
      <c r="C197" s="296"/>
      <c r="D197" s="180"/>
      <c r="E197" s="180"/>
      <c r="F197" s="179"/>
      <c r="G197" s="184"/>
      <c r="H197" s="147"/>
      <c r="I197" s="328"/>
      <c r="J197" s="296"/>
      <c r="K197" s="179"/>
      <c r="L197" s="180"/>
      <c r="M197" s="179"/>
      <c r="N197" s="184"/>
    </row>
    <row r="198" spans="1:14" ht="21.75" customHeight="1" x14ac:dyDescent="0.5">
      <c r="A198" s="147"/>
      <c r="B198" s="328"/>
      <c r="C198" s="296"/>
      <c r="D198" s="180"/>
      <c r="E198" s="180"/>
      <c r="F198" s="179"/>
      <c r="G198" s="184"/>
      <c r="H198" s="147"/>
      <c r="I198" s="328"/>
      <c r="J198" s="296"/>
      <c r="K198" s="179"/>
      <c r="L198" s="180"/>
      <c r="M198" s="179"/>
      <c r="N198" s="184"/>
    </row>
    <row r="199" spans="1:14" ht="21.75" customHeight="1" x14ac:dyDescent="0.5">
      <c r="A199" s="147"/>
      <c r="B199" s="328"/>
      <c r="C199" s="296"/>
      <c r="D199" s="180"/>
      <c r="E199" s="180"/>
      <c r="F199" s="179"/>
      <c r="G199" s="184"/>
      <c r="H199" s="147"/>
      <c r="I199" s="328"/>
      <c r="J199" s="296"/>
      <c r="K199" s="179"/>
      <c r="L199" s="180"/>
      <c r="M199" s="179"/>
      <c r="N199" s="184"/>
    </row>
    <row r="200" spans="1:14" ht="21.75" customHeight="1" x14ac:dyDescent="0.5">
      <c r="A200" s="147"/>
      <c r="B200" s="328"/>
      <c r="C200" s="296"/>
      <c r="D200" s="180"/>
      <c r="E200" s="180"/>
      <c r="F200" s="179"/>
      <c r="G200" s="184"/>
      <c r="H200" s="147"/>
      <c r="I200" s="328"/>
      <c r="J200" s="296"/>
      <c r="K200" s="179"/>
      <c r="L200" s="180"/>
      <c r="M200" s="179"/>
      <c r="N200" s="184"/>
    </row>
    <row r="201" spans="1:14" ht="21.75" customHeight="1" x14ac:dyDescent="0.5">
      <c r="A201" s="147"/>
      <c r="B201" s="328"/>
      <c r="C201" s="296"/>
      <c r="D201" s="180"/>
      <c r="E201" s="180"/>
      <c r="F201" s="179"/>
      <c r="G201" s="184"/>
      <c r="H201" s="147"/>
      <c r="I201" s="328"/>
      <c r="J201" s="296"/>
      <c r="K201" s="179"/>
      <c r="L201" s="180"/>
      <c r="M201" s="179"/>
      <c r="N201" s="184"/>
    </row>
    <row r="202" spans="1:14" ht="21.75" customHeight="1" x14ac:dyDescent="0.5">
      <c r="A202" s="147"/>
      <c r="B202" s="328"/>
      <c r="C202" s="296"/>
      <c r="D202" s="180"/>
      <c r="E202" s="180"/>
      <c r="F202" s="179"/>
      <c r="G202" s="184"/>
      <c r="H202" s="147"/>
      <c r="I202" s="328"/>
      <c r="J202" s="296"/>
      <c r="K202" s="179"/>
      <c r="L202" s="180"/>
      <c r="M202" s="179"/>
      <c r="N202" s="184"/>
    </row>
    <row r="203" spans="1:14" ht="21.75" customHeight="1" x14ac:dyDescent="0.5">
      <c r="A203" s="147"/>
      <c r="B203" s="328"/>
      <c r="C203" s="296"/>
      <c r="D203" s="180"/>
      <c r="E203" s="180"/>
      <c r="F203" s="179"/>
      <c r="G203" s="184"/>
      <c r="H203" s="147"/>
      <c r="I203" s="328"/>
      <c r="J203" s="296"/>
      <c r="K203" s="179"/>
      <c r="L203" s="180"/>
      <c r="M203" s="179"/>
      <c r="N203" s="184"/>
    </row>
    <row r="204" spans="1:14" ht="21.75" customHeight="1" x14ac:dyDescent="0.5">
      <c r="A204" s="147"/>
      <c r="B204" s="328"/>
      <c r="C204" s="296"/>
      <c r="D204" s="180"/>
      <c r="E204" s="180"/>
      <c r="F204" s="179"/>
      <c r="G204" s="184"/>
      <c r="H204" s="147"/>
      <c r="I204" s="328"/>
      <c r="J204" s="296"/>
      <c r="K204" s="179"/>
      <c r="L204" s="180"/>
      <c r="M204" s="179"/>
      <c r="N204" s="184"/>
    </row>
    <row r="205" spans="1:14" ht="21.75" customHeight="1" x14ac:dyDescent="0.5">
      <c r="A205" s="147"/>
      <c r="B205" s="328"/>
      <c r="C205" s="296"/>
      <c r="D205" s="180"/>
      <c r="E205" s="180"/>
      <c r="F205" s="179"/>
      <c r="G205" s="184"/>
      <c r="H205" s="147"/>
      <c r="I205" s="328"/>
      <c r="J205" s="296"/>
      <c r="K205" s="179"/>
      <c r="L205" s="180"/>
      <c r="M205" s="179"/>
      <c r="N205" s="184"/>
    </row>
    <row r="206" spans="1:14" ht="21.75" customHeight="1" x14ac:dyDescent="0.5">
      <c r="A206" s="147"/>
      <c r="B206" s="328"/>
      <c r="C206" s="296"/>
      <c r="D206" s="180"/>
      <c r="E206" s="180"/>
      <c r="F206" s="179"/>
      <c r="G206" s="184"/>
      <c r="H206" s="147"/>
      <c r="I206" s="328"/>
      <c r="J206" s="296"/>
      <c r="K206" s="179"/>
      <c r="L206" s="180"/>
      <c r="M206" s="179"/>
      <c r="N206" s="184"/>
    </row>
    <row r="207" spans="1:14" ht="21.75" customHeight="1" x14ac:dyDescent="0.5">
      <c r="A207" s="147"/>
      <c r="B207" s="328"/>
      <c r="C207" s="296"/>
      <c r="D207" s="180"/>
      <c r="E207" s="180"/>
      <c r="F207" s="179"/>
      <c r="G207" s="184"/>
      <c r="H207" s="147"/>
      <c r="I207" s="328"/>
      <c r="J207" s="296"/>
      <c r="K207" s="179"/>
      <c r="L207" s="180"/>
      <c r="M207" s="179"/>
      <c r="N207" s="184"/>
    </row>
    <row r="208" spans="1:14" ht="21.75" customHeight="1" x14ac:dyDescent="0.5">
      <c r="A208" s="147"/>
      <c r="B208" s="328"/>
      <c r="C208" s="296"/>
      <c r="D208" s="180"/>
      <c r="E208" s="180"/>
      <c r="F208" s="179"/>
      <c r="G208" s="184"/>
      <c r="H208" s="147"/>
      <c r="I208" s="328"/>
      <c r="J208" s="296"/>
      <c r="K208" s="179"/>
      <c r="L208" s="180"/>
      <c r="M208" s="179"/>
      <c r="N208" s="184"/>
    </row>
    <row r="209" spans="1:14" ht="21.75" customHeight="1" x14ac:dyDescent="0.5">
      <c r="A209" s="147"/>
      <c r="B209" s="328"/>
      <c r="C209" s="296"/>
      <c r="D209" s="180"/>
      <c r="E209" s="180"/>
      <c r="F209" s="179"/>
      <c r="G209" s="184"/>
      <c r="H209" s="147"/>
      <c r="I209" s="328"/>
      <c r="J209" s="296"/>
      <c r="K209" s="179"/>
      <c r="L209" s="180"/>
      <c r="M209" s="179"/>
      <c r="N209" s="184"/>
    </row>
    <row r="210" spans="1:14" ht="21.75" customHeight="1" x14ac:dyDescent="0.5">
      <c r="A210" s="147"/>
      <c r="B210" s="328"/>
      <c r="C210" s="296"/>
      <c r="D210" s="180"/>
      <c r="E210" s="180"/>
      <c r="F210" s="179"/>
      <c r="G210" s="184"/>
      <c r="H210" s="147"/>
      <c r="I210" s="328"/>
      <c r="J210" s="296"/>
      <c r="K210" s="179"/>
      <c r="L210" s="180"/>
      <c r="M210" s="179"/>
      <c r="N210" s="184"/>
    </row>
    <row r="211" spans="1:14" ht="21.75" customHeight="1" x14ac:dyDescent="0.5">
      <c r="A211" s="147"/>
      <c r="B211" s="328"/>
      <c r="C211" s="296"/>
      <c r="D211" s="180"/>
      <c r="E211" s="180"/>
      <c r="F211" s="179"/>
      <c r="G211" s="184"/>
      <c r="H211" s="147"/>
      <c r="I211" s="328"/>
      <c r="J211" s="296"/>
      <c r="K211" s="179"/>
      <c r="L211" s="180"/>
      <c r="M211" s="179"/>
      <c r="N211" s="184"/>
    </row>
    <row r="212" spans="1:14" ht="21.75" customHeight="1" x14ac:dyDescent="0.5">
      <c r="A212" s="147"/>
      <c r="B212" s="328"/>
      <c r="C212" s="296"/>
      <c r="D212" s="180"/>
      <c r="E212" s="180"/>
      <c r="F212" s="179"/>
      <c r="G212" s="184"/>
      <c r="H212" s="147"/>
      <c r="I212" s="328"/>
      <c r="J212" s="296"/>
      <c r="K212" s="179"/>
      <c r="L212" s="180"/>
      <c r="M212" s="179"/>
      <c r="N212" s="184"/>
    </row>
    <row r="213" spans="1:14" ht="21.75" customHeight="1" x14ac:dyDescent="0.5">
      <c r="A213" s="147"/>
      <c r="B213" s="328"/>
      <c r="C213" s="296"/>
      <c r="D213" s="180"/>
      <c r="E213" s="180"/>
      <c r="F213" s="179"/>
      <c r="G213" s="184"/>
      <c r="H213" s="147"/>
      <c r="I213" s="328"/>
      <c r="J213" s="296"/>
      <c r="K213" s="179"/>
      <c r="L213" s="180"/>
      <c r="M213" s="179"/>
      <c r="N213" s="184"/>
    </row>
    <row r="214" spans="1:14" ht="21.75" customHeight="1" x14ac:dyDescent="0.5">
      <c r="A214" s="147"/>
      <c r="B214" s="328"/>
      <c r="C214" s="296"/>
      <c r="D214" s="180"/>
      <c r="E214" s="180"/>
      <c r="F214" s="179"/>
      <c r="G214" s="184"/>
      <c r="H214" s="147"/>
      <c r="I214" s="328"/>
      <c r="J214" s="296"/>
      <c r="K214" s="179"/>
      <c r="L214" s="180"/>
      <c r="M214" s="179"/>
      <c r="N214" s="184"/>
    </row>
    <row r="215" spans="1:14" ht="21.75" customHeight="1" x14ac:dyDescent="0.5">
      <c r="A215" s="147"/>
      <c r="B215" s="328"/>
      <c r="C215" s="296"/>
      <c r="D215" s="180"/>
      <c r="E215" s="180"/>
      <c r="F215" s="179"/>
      <c r="G215" s="184"/>
      <c r="H215" s="147"/>
      <c r="I215" s="328"/>
      <c r="J215" s="296"/>
      <c r="K215" s="179"/>
      <c r="L215" s="180"/>
      <c r="M215" s="179"/>
      <c r="N215" s="184"/>
    </row>
    <row r="216" spans="1:14" ht="21.75" customHeight="1" x14ac:dyDescent="0.5">
      <c r="A216" s="147"/>
      <c r="B216" s="328"/>
      <c r="C216" s="296"/>
      <c r="D216" s="180"/>
      <c r="E216" s="180"/>
      <c r="F216" s="179"/>
      <c r="G216" s="184"/>
      <c r="H216" s="147"/>
      <c r="I216" s="328"/>
      <c r="J216" s="296"/>
      <c r="K216" s="179"/>
      <c r="L216" s="180"/>
      <c r="M216" s="179"/>
      <c r="N216" s="184"/>
    </row>
    <row r="217" spans="1:14" ht="21.75" customHeight="1" x14ac:dyDescent="0.5">
      <c r="A217" s="147"/>
      <c r="B217" s="328"/>
      <c r="C217" s="296"/>
      <c r="D217" s="180"/>
      <c r="E217" s="180"/>
      <c r="F217" s="179"/>
      <c r="G217" s="184"/>
      <c r="H217" s="147"/>
      <c r="I217" s="328"/>
      <c r="J217" s="296"/>
      <c r="K217" s="179"/>
      <c r="L217" s="180"/>
      <c r="M217" s="179"/>
      <c r="N217" s="184"/>
    </row>
    <row r="218" spans="1:14" ht="21.75" customHeight="1" x14ac:dyDescent="0.5">
      <c r="A218" s="147"/>
      <c r="B218" s="328"/>
      <c r="C218" s="296"/>
      <c r="D218" s="180"/>
      <c r="E218" s="180"/>
      <c r="F218" s="179"/>
      <c r="G218" s="184"/>
      <c r="H218" s="147"/>
      <c r="I218" s="328"/>
      <c r="J218" s="296"/>
      <c r="K218" s="179"/>
      <c r="L218" s="180"/>
      <c r="M218" s="179"/>
      <c r="N218" s="184"/>
    </row>
    <row r="219" spans="1:14" ht="21.75" customHeight="1" x14ac:dyDescent="0.5">
      <c r="A219" s="147"/>
      <c r="B219" s="328"/>
      <c r="C219" s="296"/>
      <c r="D219" s="180"/>
      <c r="E219" s="180"/>
      <c r="F219" s="179"/>
      <c r="G219" s="184"/>
      <c r="H219" s="147"/>
      <c r="I219" s="328"/>
      <c r="J219" s="296"/>
      <c r="K219" s="179"/>
      <c r="L219" s="180"/>
      <c r="M219" s="179"/>
      <c r="N219" s="184"/>
    </row>
    <row r="220" spans="1:14" ht="21.75" customHeight="1" x14ac:dyDescent="0.5">
      <c r="A220" s="147"/>
      <c r="B220" s="328"/>
      <c r="C220" s="296"/>
      <c r="D220" s="180"/>
      <c r="E220" s="180"/>
      <c r="F220" s="179"/>
      <c r="G220" s="184"/>
      <c r="H220" s="147"/>
      <c r="I220" s="328"/>
      <c r="J220" s="296"/>
      <c r="K220" s="179"/>
      <c r="L220" s="180"/>
      <c r="M220" s="179"/>
      <c r="N220" s="184"/>
    </row>
    <row r="221" spans="1:14" ht="21.75" customHeight="1" x14ac:dyDescent="0.5">
      <c r="A221" s="147"/>
      <c r="B221" s="328"/>
      <c r="C221" s="296"/>
      <c r="D221" s="180"/>
      <c r="E221" s="180"/>
      <c r="F221" s="179"/>
      <c r="G221" s="184"/>
      <c r="H221" s="147"/>
      <c r="I221" s="328"/>
      <c r="J221" s="296"/>
      <c r="K221" s="179"/>
      <c r="L221" s="180"/>
      <c r="M221" s="179"/>
      <c r="N221" s="184"/>
    </row>
    <row r="222" spans="1:14" ht="21.75" customHeight="1" x14ac:dyDescent="0.5">
      <c r="A222" s="147"/>
      <c r="B222" s="328"/>
      <c r="C222" s="296"/>
      <c r="D222" s="180"/>
      <c r="E222" s="180"/>
      <c r="F222" s="179"/>
      <c r="G222" s="184"/>
      <c r="H222" s="147"/>
      <c r="I222" s="328"/>
      <c r="J222" s="296"/>
      <c r="K222" s="179"/>
      <c r="L222" s="180"/>
      <c r="M222" s="179"/>
      <c r="N222" s="184"/>
    </row>
    <row r="223" spans="1:14" ht="21.75" customHeight="1" x14ac:dyDescent="0.5">
      <c r="A223" s="147"/>
      <c r="B223" s="328"/>
      <c r="C223" s="296"/>
      <c r="D223" s="180"/>
      <c r="E223" s="180"/>
      <c r="F223" s="179"/>
      <c r="G223" s="184"/>
      <c r="H223" s="147"/>
      <c r="I223" s="328"/>
      <c r="J223" s="296"/>
      <c r="K223" s="179"/>
      <c r="L223" s="180"/>
      <c r="M223" s="179"/>
      <c r="N223" s="184"/>
    </row>
    <row r="224" spans="1:14" ht="21.75" customHeight="1" x14ac:dyDescent="0.5">
      <c r="A224" s="147"/>
      <c r="B224" s="328"/>
      <c r="C224" s="296"/>
      <c r="D224" s="180"/>
      <c r="E224" s="180"/>
      <c r="F224" s="179"/>
      <c r="G224" s="184"/>
      <c r="H224" s="147"/>
      <c r="I224" s="328"/>
      <c r="J224" s="296"/>
      <c r="K224" s="179"/>
      <c r="L224" s="180"/>
      <c r="M224" s="179"/>
      <c r="N224" s="184"/>
    </row>
    <row r="225" spans="1:14" ht="21.75" customHeight="1" x14ac:dyDescent="0.5">
      <c r="A225" s="147"/>
      <c r="B225" s="328"/>
      <c r="C225" s="296"/>
      <c r="D225" s="180"/>
      <c r="E225" s="180"/>
      <c r="F225" s="179"/>
      <c r="G225" s="184"/>
      <c r="H225" s="147"/>
      <c r="I225" s="328"/>
      <c r="J225" s="296"/>
      <c r="K225" s="179"/>
      <c r="L225" s="180"/>
      <c r="M225" s="179"/>
      <c r="N225" s="184"/>
    </row>
    <row r="226" spans="1:14" ht="21.75" customHeight="1" x14ac:dyDescent="0.5">
      <c r="A226" s="147"/>
      <c r="B226" s="328"/>
      <c r="C226" s="296"/>
      <c r="D226" s="180"/>
      <c r="E226" s="180"/>
      <c r="F226" s="179"/>
      <c r="G226" s="184"/>
      <c r="H226" s="147"/>
      <c r="I226" s="328"/>
      <c r="J226" s="296"/>
      <c r="K226" s="179"/>
      <c r="L226" s="180"/>
      <c r="M226" s="179"/>
      <c r="N226" s="184"/>
    </row>
    <row r="227" spans="1:14" ht="21.75" customHeight="1" x14ac:dyDescent="0.5">
      <c r="A227" s="147"/>
      <c r="B227" s="328"/>
      <c r="C227" s="296"/>
      <c r="D227" s="180"/>
      <c r="E227" s="180"/>
      <c r="F227" s="179"/>
      <c r="G227" s="184"/>
      <c r="H227" s="147"/>
      <c r="I227" s="328"/>
      <c r="J227" s="296"/>
      <c r="K227" s="179"/>
      <c r="L227" s="180"/>
      <c r="M227" s="179"/>
      <c r="N227" s="184"/>
    </row>
    <row r="228" spans="1:14" ht="21.75" customHeight="1" x14ac:dyDescent="0.5">
      <c r="A228" s="147"/>
      <c r="B228" s="328"/>
      <c r="C228" s="296"/>
      <c r="D228" s="180"/>
      <c r="E228" s="180"/>
      <c r="F228" s="179"/>
      <c r="G228" s="184"/>
      <c r="H228" s="147"/>
      <c r="I228" s="328"/>
      <c r="J228" s="296"/>
      <c r="K228" s="179"/>
      <c r="L228" s="180"/>
      <c r="M228" s="179"/>
      <c r="N228" s="184"/>
    </row>
    <row r="229" spans="1:14" ht="21.75" customHeight="1" x14ac:dyDescent="0.5">
      <c r="A229" s="147"/>
      <c r="B229" s="328"/>
      <c r="C229" s="296"/>
      <c r="D229" s="180"/>
      <c r="E229" s="180"/>
      <c r="F229" s="179"/>
      <c r="G229" s="184"/>
      <c r="H229" s="147"/>
      <c r="I229" s="328"/>
      <c r="J229" s="296"/>
      <c r="K229" s="179"/>
      <c r="L229" s="180"/>
      <c r="M229" s="179"/>
      <c r="N229" s="184"/>
    </row>
    <row r="230" spans="1:14" ht="21.75" customHeight="1" x14ac:dyDescent="0.5">
      <c r="A230" s="147"/>
      <c r="B230" s="328"/>
      <c r="C230" s="296"/>
      <c r="D230" s="180"/>
      <c r="E230" s="180"/>
      <c r="F230" s="179"/>
      <c r="G230" s="184"/>
      <c r="H230" s="147"/>
      <c r="I230" s="328"/>
      <c r="J230" s="296"/>
      <c r="K230" s="179"/>
      <c r="L230" s="180"/>
      <c r="M230" s="179"/>
      <c r="N230" s="184"/>
    </row>
    <row r="231" spans="1:14" ht="21.75" customHeight="1" x14ac:dyDescent="0.5">
      <c r="A231" s="147"/>
      <c r="B231" s="328"/>
      <c r="C231" s="296"/>
      <c r="D231" s="180"/>
      <c r="E231" s="180"/>
      <c r="F231" s="179"/>
      <c r="G231" s="184"/>
      <c r="H231" s="147"/>
      <c r="I231" s="328"/>
      <c r="J231" s="296"/>
      <c r="K231" s="179"/>
      <c r="L231" s="180"/>
      <c r="M231" s="179"/>
      <c r="N231" s="184"/>
    </row>
    <row r="232" spans="1:14" ht="21.75" customHeight="1" x14ac:dyDescent="0.5">
      <c r="A232" s="147"/>
      <c r="B232" s="328"/>
      <c r="C232" s="296"/>
      <c r="D232" s="180"/>
      <c r="E232" s="180"/>
      <c r="F232" s="179"/>
      <c r="G232" s="184"/>
      <c r="H232" s="147"/>
      <c r="I232" s="328"/>
      <c r="J232" s="296"/>
      <c r="K232" s="179"/>
      <c r="L232" s="180"/>
      <c r="M232" s="179"/>
      <c r="N232" s="184"/>
    </row>
    <row r="233" spans="1:14" ht="21.75" customHeight="1" x14ac:dyDescent="0.5">
      <c r="A233" s="147"/>
      <c r="B233" s="328"/>
      <c r="C233" s="296"/>
      <c r="D233" s="180"/>
      <c r="E233" s="180"/>
      <c r="F233" s="179"/>
      <c r="G233" s="184"/>
      <c r="H233" s="147"/>
      <c r="I233" s="328"/>
      <c r="J233" s="296"/>
      <c r="K233" s="179"/>
      <c r="L233" s="180"/>
      <c r="M233" s="179"/>
      <c r="N233" s="184"/>
    </row>
    <row r="234" spans="1:14" ht="21.75" customHeight="1" x14ac:dyDescent="0.5">
      <c r="A234" s="147"/>
      <c r="B234" s="328"/>
      <c r="C234" s="296"/>
      <c r="D234" s="180"/>
      <c r="E234" s="180"/>
      <c r="F234" s="179"/>
      <c r="G234" s="184"/>
      <c r="H234" s="147"/>
      <c r="I234" s="328"/>
      <c r="J234" s="296"/>
      <c r="K234" s="179"/>
      <c r="L234" s="180"/>
      <c r="M234" s="179"/>
      <c r="N234" s="184"/>
    </row>
    <row r="235" spans="1:14" ht="21.75" customHeight="1" x14ac:dyDescent="0.5">
      <c r="A235" s="147"/>
      <c r="B235" s="328"/>
      <c r="C235" s="296"/>
      <c r="D235" s="180"/>
      <c r="E235" s="180"/>
      <c r="F235" s="179"/>
      <c r="G235" s="184"/>
      <c r="H235" s="147"/>
      <c r="I235" s="328"/>
      <c r="J235" s="296"/>
      <c r="K235" s="179"/>
      <c r="L235" s="180"/>
      <c r="M235" s="179"/>
      <c r="N235" s="184"/>
    </row>
    <row r="236" spans="1:14" ht="21.75" customHeight="1" x14ac:dyDescent="0.5">
      <c r="A236" s="147"/>
      <c r="B236" s="328"/>
      <c r="C236" s="296"/>
      <c r="D236" s="180"/>
      <c r="E236" s="180"/>
      <c r="F236" s="179"/>
      <c r="G236" s="184"/>
      <c r="H236" s="147"/>
      <c r="I236" s="328"/>
      <c r="J236" s="296"/>
      <c r="K236" s="179"/>
      <c r="L236" s="180"/>
      <c r="M236" s="179"/>
      <c r="N236" s="184"/>
    </row>
    <row r="237" spans="1:14" ht="21.75" customHeight="1" x14ac:dyDescent="0.5">
      <c r="A237" s="147"/>
      <c r="B237" s="328"/>
      <c r="C237" s="296"/>
      <c r="D237" s="180"/>
      <c r="E237" s="180"/>
      <c r="F237" s="179"/>
      <c r="G237" s="184"/>
      <c r="H237" s="147"/>
      <c r="I237" s="328"/>
      <c r="J237" s="296"/>
      <c r="K237" s="179"/>
      <c r="L237" s="180"/>
      <c r="M237" s="179"/>
      <c r="N237" s="184"/>
    </row>
    <row r="238" spans="1:14" ht="21.75" customHeight="1" x14ac:dyDescent="0.5">
      <c r="A238" s="147"/>
      <c r="B238" s="328"/>
      <c r="C238" s="296"/>
      <c r="D238" s="180"/>
      <c r="E238" s="180"/>
      <c r="F238" s="179"/>
      <c r="G238" s="184"/>
      <c r="H238" s="147"/>
      <c r="I238" s="328"/>
      <c r="J238" s="296"/>
      <c r="K238" s="179"/>
      <c r="L238" s="180"/>
      <c r="M238" s="179"/>
      <c r="N238" s="184"/>
    </row>
    <row r="239" spans="1:14" ht="21.75" customHeight="1" x14ac:dyDescent="0.5">
      <c r="A239" s="147"/>
      <c r="B239" s="328"/>
      <c r="C239" s="296"/>
      <c r="D239" s="180"/>
      <c r="E239" s="180"/>
      <c r="F239" s="179"/>
      <c r="G239" s="184"/>
      <c r="H239" s="147"/>
      <c r="I239" s="328"/>
      <c r="J239" s="296"/>
      <c r="K239" s="179"/>
      <c r="L239" s="180"/>
      <c r="M239" s="179"/>
      <c r="N239" s="184"/>
    </row>
    <row r="240" spans="1:14" ht="21.75" customHeight="1" x14ac:dyDescent="0.5">
      <c r="A240" s="147"/>
      <c r="B240" s="328"/>
      <c r="C240" s="296"/>
      <c r="D240" s="180"/>
      <c r="E240" s="180"/>
      <c r="F240" s="179"/>
      <c r="G240" s="184"/>
      <c r="H240" s="147"/>
      <c r="I240" s="328"/>
      <c r="J240" s="296"/>
      <c r="K240" s="179"/>
      <c r="L240" s="180"/>
      <c r="M240" s="179"/>
      <c r="N240" s="184"/>
    </row>
    <row r="241" spans="1:14" ht="21.75" customHeight="1" x14ac:dyDescent="0.5">
      <c r="A241" s="147"/>
      <c r="B241" s="328"/>
      <c r="C241" s="296"/>
      <c r="D241" s="180"/>
      <c r="E241" s="180"/>
      <c r="F241" s="179"/>
      <c r="G241" s="184"/>
      <c r="H241" s="147"/>
      <c r="I241" s="328"/>
      <c r="J241" s="296"/>
      <c r="K241" s="179"/>
      <c r="L241" s="180"/>
      <c r="M241" s="179"/>
      <c r="N241" s="184"/>
    </row>
    <row r="242" spans="1:14" ht="21.75" customHeight="1" x14ac:dyDescent="0.5">
      <c r="A242" s="147"/>
      <c r="B242" s="328"/>
      <c r="C242" s="296"/>
      <c r="D242" s="180"/>
      <c r="E242" s="180"/>
      <c r="F242" s="179"/>
      <c r="G242" s="184"/>
      <c r="H242" s="147"/>
      <c r="I242" s="328"/>
      <c r="J242" s="296"/>
      <c r="K242" s="179"/>
      <c r="L242" s="180"/>
      <c r="M242" s="179"/>
      <c r="N242" s="184"/>
    </row>
    <row r="243" spans="1:14" ht="21.75" customHeight="1" x14ac:dyDescent="0.5">
      <c r="A243" s="147"/>
      <c r="B243" s="328"/>
      <c r="C243" s="296"/>
      <c r="D243" s="180"/>
      <c r="E243" s="180"/>
      <c r="F243" s="179"/>
      <c r="G243" s="184"/>
      <c r="H243" s="147"/>
      <c r="I243" s="328"/>
      <c r="J243" s="296"/>
      <c r="K243" s="179"/>
      <c r="L243" s="180"/>
      <c r="M243" s="179"/>
      <c r="N243" s="184"/>
    </row>
    <row r="244" spans="1:14" ht="21.75" customHeight="1" x14ac:dyDescent="0.5">
      <c r="A244" s="147"/>
      <c r="B244" s="328"/>
      <c r="C244" s="296"/>
      <c r="D244" s="180"/>
      <c r="E244" s="180"/>
      <c r="F244" s="179"/>
      <c r="G244" s="184"/>
      <c r="H244" s="147"/>
      <c r="I244" s="328"/>
      <c r="J244" s="296"/>
      <c r="K244" s="179"/>
      <c r="L244" s="180"/>
      <c r="M244" s="179"/>
      <c r="N244" s="184"/>
    </row>
    <row r="245" spans="1:14" ht="21.75" customHeight="1" x14ac:dyDescent="0.5">
      <c r="A245" s="147"/>
      <c r="B245" s="328"/>
      <c r="C245" s="296"/>
      <c r="D245" s="180"/>
      <c r="E245" s="180"/>
      <c r="F245" s="179"/>
      <c r="G245" s="184"/>
      <c r="H245" s="147"/>
      <c r="I245" s="328"/>
      <c r="J245" s="296"/>
      <c r="K245" s="179"/>
      <c r="L245" s="180"/>
      <c r="M245" s="179"/>
      <c r="N245" s="184"/>
    </row>
    <row r="246" spans="1:14" ht="21.75" customHeight="1" x14ac:dyDescent="0.5">
      <c r="A246" s="147"/>
      <c r="B246" s="328"/>
      <c r="C246" s="296"/>
      <c r="D246" s="180"/>
      <c r="E246" s="180"/>
      <c r="F246" s="179"/>
      <c r="G246" s="184"/>
      <c r="H246" s="147"/>
      <c r="I246" s="328"/>
      <c r="J246" s="296"/>
      <c r="K246" s="179"/>
      <c r="L246" s="180"/>
      <c r="M246" s="179"/>
      <c r="N246" s="184"/>
    </row>
    <row r="247" spans="1:14" ht="21.75" customHeight="1" x14ac:dyDescent="0.5">
      <c r="A247" s="147"/>
      <c r="B247" s="328"/>
      <c r="C247" s="296"/>
      <c r="D247" s="180"/>
      <c r="E247" s="180"/>
      <c r="F247" s="179"/>
      <c r="G247" s="184"/>
      <c r="H247" s="147"/>
      <c r="I247" s="328"/>
      <c r="J247" s="296"/>
      <c r="K247" s="179"/>
      <c r="L247" s="180"/>
      <c r="M247" s="179"/>
      <c r="N247" s="184"/>
    </row>
    <row r="248" spans="1:14" ht="21.75" customHeight="1" x14ac:dyDescent="0.5">
      <c r="A248" s="147"/>
      <c r="B248" s="328"/>
      <c r="C248" s="296"/>
      <c r="D248" s="180"/>
      <c r="E248" s="180"/>
      <c r="F248" s="179"/>
      <c r="G248" s="184"/>
      <c r="H248" s="147"/>
      <c r="I248" s="328"/>
      <c r="J248" s="296"/>
      <c r="K248" s="179"/>
      <c r="L248" s="180"/>
      <c r="M248" s="179"/>
      <c r="N248" s="184"/>
    </row>
    <row r="249" spans="1:14" ht="21.75" customHeight="1" x14ac:dyDescent="0.5">
      <c r="A249" s="147"/>
      <c r="B249" s="328"/>
      <c r="C249" s="296"/>
      <c r="D249" s="180"/>
      <c r="E249" s="180"/>
      <c r="F249" s="179"/>
      <c r="G249" s="184"/>
      <c r="H249" s="147"/>
      <c r="I249" s="328"/>
      <c r="J249" s="296"/>
      <c r="K249" s="179"/>
      <c r="L249" s="180"/>
      <c r="M249" s="179"/>
      <c r="N249" s="184"/>
    </row>
    <row r="250" spans="1:14" ht="21.75" customHeight="1" x14ac:dyDescent="0.5">
      <c r="A250" s="147"/>
      <c r="B250" s="328"/>
      <c r="C250" s="296"/>
      <c r="D250" s="180"/>
      <c r="E250" s="180"/>
      <c r="F250" s="179"/>
      <c r="G250" s="184"/>
      <c r="H250" s="147"/>
      <c r="I250" s="328"/>
      <c r="J250" s="296"/>
      <c r="K250" s="179"/>
      <c r="L250" s="180"/>
      <c r="M250" s="179"/>
      <c r="N250" s="184"/>
    </row>
    <row r="251" spans="1:14" ht="21.75" customHeight="1" x14ac:dyDescent="0.5">
      <c r="A251" s="147"/>
      <c r="B251" s="328"/>
      <c r="C251" s="296"/>
      <c r="D251" s="180"/>
      <c r="E251" s="180"/>
      <c r="F251" s="179"/>
      <c r="G251" s="184"/>
      <c r="H251" s="147"/>
      <c r="I251" s="328"/>
      <c r="J251" s="296"/>
      <c r="K251" s="179"/>
      <c r="L251" s="180"/>
      <c r="M251" s="179"/>
      <c r="N251" s="184"/>
    </row>
    <row r="252" spans="1:14" ht="21.75" customHeight="1" x14ac:dyDescent="0.5">
      <c r="A252" s="147"/>
      <c r="B252" s="328"/>
      <c r="C252" s="296"/>
      <c r="D252" s="180"/>
      <c r="E252" s="180"/>
      <c r="F252" s="179"/>
      <c r="G252" s="184"/>
      <c r="H252" s="147"/>
      <c r="I252" s="328"/>
      <c r="J252" s="296"/>
      <c r="K252" s="179"/>
      <c r="L252" s="180"/>
      <c r="M252" s="179"/>
      <c r="N252" s="184"/>
    </row>
    <row r="253" spans="1:14" ht="21.75" customHeight="1" x14ac:dyDescent="0.5">
      <c r="A253" s="147"/>
      <c r="B253" s="328"/>
      <c r="C253" s="296"/>
      <c r="D253" s="180"/>
      <c r="E253" s="180"/>
      <c r="F253" s="179"/>
      <c r="G253" s="184"/>
      <c r="H253" s="147"/>
      <c r="I253" s="328"/>
      <c r="J253" s="296"/>
      <c r="K253" s="179"/>
      <c r="L253" s="180"/>
      <c r="M253" s="179"/>
      <c r="N253" s="184"/>
    </row>
    <row r="254" spans="1:14" ht="21.75" customHeight="1" x14ac:dyDescent="0.5">
      <c r="A254" s="147"/>
      <c r="B254" s="328"/>
      <c r="C254" s="296"/>
      <c r="D254" s="180"/>
      <c r="E254" s="180"/>
      <c r="F254" s="179"/>
      <c r="G254" s="184"/>
      <c r="H254" s="147"/>
      <c r="I254" s="328"/>
      <c r="J254" s="296"/>
      <c r="K254" s="179"/>
      <c r="L254" s="180"/>
      <c r="M254" s="179"/>
      <c r="N254" s="184"/>
    </row>
    <row r="255" spans="1:14" ht="21.75" customHeight="1" x14ac:dyDescent="0.5">
      <c r="A255" s="147"/>
      <c r="B255" s="328"/>
      <c r="C255" s="296"/>
      <c r="D255" s="180"/>
      <c r="E255" s="180"/>
      <c r="F255" s="179"/>
      <c r="G255" s="184"/>
      <c r="H255" s="147"/>
      <c r="I255" s="328"/>
      <c r="J255" s="296"/>
      <c r="K255" s="179"/>
      <c r="L255" s="180"/>
      <c r="M255" s="179"/>
      <c r="N255" s="184"/>
    </row>
    <row r="256" spans="1:14" ht="21.75" customHeight="1" x14ac:dyDescent="0.5">
      <c r="A256" s="147"/>
      <c r="B256" s="328"/>
      <c r="C256" s="296"/>
      <c r="D256" s="180"/>
      <c r="E256" s="180"/>
      <c r="F256" s="179"/>
      <c r="G256" s="184"/>
      <c r="H256" s="147"/>
      <c r="I256" s="328"/>
      <c r="J256" s="296"/>
      <c r="K256" s="179"/>
      <c r="L256" s="180"/>
      <c r="M256" s="179"/>
      <c r="N256" s="184"/>
    </row>
    <row r="257" spans="1:14" ht="21.75" customHeight="1" x14ac:dyDescent="0.5">
      <c r="A257" s="147"/>
      <c r="B257" s="328"/>
      <c r="C257" s="296"/>
      <c r="D257" s="180"/>
      <c r="E257" s="180"/>
      <c r="F257" s="179"/>
      <c r="G257" s="184"/>
      <c r="H257" s="147"/>
      <c r="I257" s="328"/>
      <c r="J257" s="296"/>
      <c r="K257" s="179"/>
      <c r="L257" s="180"/>
      <c r="M257" s="179"/>
      <c r="N257" s="184"/>
    </row>
    <row r="258" spans="1:14" ht="21.75" customHeight="1" x14ac:dyDescent="0.5">
      <c r="A258" s="147"/>
      <c r="B258" s="328"/>
      <c r="C258" s="296"/>
      <c r="D258" s="180"/>
      <c r="E258" s="180"/>
      <c r="F258" s="179"/>
      <c r="G258" s="184"/>
      <c r="H258" s="147"/>
      <c r="I258" s="328"/>
      <c r="J258" s="296"/>
      <c r="K258" s="179"/>
      <c r="L258" s="180"/>
      <c r="M258" s="179"/>
      <c r="N258" s="184"/>
    </row>
    <row r="259" spans="1:14" ht="21.75" customHeight="1" x14ac:dyDescent="0.5">
      <c r="A259" s="147"/>
      <c r="B259" s="328"/>
      <c r="C259" s="296"/>
      <c r="D259" s="180"/>
      <c r="E259" s="180"/>
      <c r="F259" s="179"/>
      <c r="G259" s="184"/>
      <c r="H259" s="147"/>
      <c r="I259" s="328"/>
      <c r="J259" s="296"/>
      <c r="K259" s="179"/>
      <c r="L259" s="180"/>
      <c r="M259" s="179"/>
      <c r="N259" s="184"/>
    </row>
    <row r="260" spans="1:14" ht="21.75" customHeight="1" x14ac:dyDescent="0.5">
      <c r="A260" s="147"/>
      <c r="B260" s="328"/>
      <c r="C260" s="296"/>
      <c r="D260" s="180"/>
      <c r="E260" s="180"/>
      <c r="F260" s="179"/>
      <c r="G260" s="184"/>
      <c r="H260" s="147"/>
      <c r="I260" s="328"/>
      <c r="J260" s="296"/>
      <c r="K260" s="179"/>
      <c r="L260" s="180"/>
      <c r="M260" s="179"/>
      <c r="N260" s="184"/>
    </row>
    <row r="261" spans="1:14" ht="21.75" customHeight="1" x14ac:dyDescent="0.5">
      <c r="A261" s="147"/>
      <c r="B261" s="328"/>
      <c r="C261" s="296"/>
      <c r="D261" s="180"/>
      <c r="E261" s="180"/>
      <c r="F261" s="179"/>
      <c r="G261" s="184"/>
      <c r="H261" s="147"/>
      <c r="I261" s="328"/>
      <c r="J261" s="296"/>
      <c r="K261" s="179"/>
      <c r="L261" s="180"/>
      <c r="M261" s="179"/>
      <c r="N261" s="184"/>
    </row>
    <row r="262" spans="1:14" ht="21.75" customHeight="1" x14ac:dyDescent="0.5">
      <c r="A262" s="147"/>
      <c r="B262" s="328"/>
      <c r="C262" s="296"/>
      <c r="D262" s="180"/>
      <c r="E262" s="180"/>
      <c r="F262" s="179"/>
      <c r="G262" s="184"/>
      <c r="H262" s="147"/>
      <c r="I262" s="328"/>
      <c r="J262" s="296"/>
      <c r="K262" s="179"/>
      <c r="L262" s="180"/>
      <c r="M262" s="179"/>
      <c r="N262" s="184"/>
    </row>
    <row r="263" spans="1:14" ht="21.75" customHeight="1" x14ac:dyDescent="0.5">
      <c r="A263" s="147"/>
      <c r="B263" s="328"/>
      <c r="C263" s="296"/>
      <c r="D263" s="180"/>
      <c r="E263" s="180"/>
      <c r="F263" s="179"/>
      <c r="G263" s="184"/>
      <c r="H263" s="147"/>
      <c r="I263" s="328"/>
      <c r="J263" s="296"/>
      <c r="K263" s="179"/>
      <c r="L263" s="180"/>
      <c r="M263" s="179"/>
      <c r="N263" s="184"/>
    </row>
    <row r="264" spans="1:14" ht="21.75" customHeight="1" x14ac:dyDescent="0.5">
      <c r="A264" s="147"/>
      <c r="B264" s="328"/>
      <c r="C264" s="296"/>
      <c r="D264" s="180"/>
      <c r="E264" s="180"/>
      <c r="F264" s="179"/>
      <c r="G264" s="184"/>
      <c r="H264" s="147"/>
      <c r="I264" s="328"/>
      <c r="J264" s="296"/>
      <c r="K264" s="179"/>
      <c r="L264" s="180"/>
      <c r="M264" s="179"/>
      <c r="N264" s="184"/>
    </row>
    <row r="265" spans="1:14" ht="21.75" customHeight="1" x14ac:dyDescent="0.5">
      <c r="A265" s="147"/>
      <c r="B265" s="328"/>
      <c r="C265" s="296"/>
      <c r="D265" s="180"/>
      <c r="E265" s="180"/>
      <c r="F265" s="179"/>
      <c r="G265" s="184"/>
      <c r="H265" s="147"/>
      <c r="I265" s="328"/>
      <c r="J265" s="296"/>
      <c r="K265" s="179"/>
      <c r="L265" s="180"/>
      <c r="M265" s="179"/>
      <c r="N265" s="184"/>
    </row>
    <row r="266" spans="1:14" ht="21.75" customHeight="1" x14ac:dyDescent="0.5">
      <c r="A266" s="147"/>
      <c r="B266" s="328"/>
      <c r="C266" s="296"/>
      <c r="D266" s="180"/>
      <c r="E266" s="180"/>
      <c r="F266" s="179"/>
      <c r="G266" s="184"/>
      <c r="H266" s="147"/>
      <c r="I266" s="328"/>
      <c r="J266" s="296"/>
      <c r="K266" s="179"/>
      <c r="L266" s="180"/>
      <c r="M266" s="179"/>
      <c r="N266" s="184"/>
    </row>
    <row r="267" spans="1:14" ht="21.75" customHeight="1" x14ac:dyDescent="0.5">
      <c r="A267" s="147"/>
      <c r="B267" s="328"/>
      <c r="C267" s="296"/>
      <c r="D267" s="180"/>
      <c r="E267" s="180"/>
      <c r="F267" s="179"/>
      <c r="G267" s="184"/>
      <c r="H267" s="147"/>
      <c r="I267" s="328"/>
      <c r="J267" s="296"/>
      <c r="K267" s="179"/>
      <c r="L267" s="180"/>
      <c r="M267" s="179"/>
      <c r="N267" s="184"/>
    </row>
    <row r="268" spans="1:14" ht="21.75" customHeight="1" x14ac:dyDescent="0.5">
      <c r="A268" s="147"/>
      <c r="B268" s="328"/>
      <c r="C268" s="296"/>
      <c r="D268" s="180"/>
      <c r="E268" s="180"/>
      <c r="F268" s="179"/>
      <c r="G268" s="184"/>
      <c r="H268" s="147"/>
      <c r="I268" s="328"/>
      <c r="J268" s="296"/>
      <c r="K268" s="179"/>
      <c r="L268" s="180"/>
      <c r="M268" s="179"/>
      <c r="N268" s="184"/>
    </row>
    <row r="269" spans="1:14" ht="21.75" customHeight="1" x14ac:dyDescent="0.5">
      <c r="A269" s="147"/>
      <c r="B269" s="328"/>
      <c r="C269" s="296"/>
      <c r="D269" s="180"/>
      <c r="E269" s="180"/>
      <c r="F269" s="179"/>
      <c r="G269" s="184"/>
      <c r="H269" s="147"/>
      <c r="I269" s="328"/>
      <c r="J269" s="296"/>
      <c r="K269" s="179"/>
      <c r="L269" s="180"/>
      <c r="M269" s="179"/>
      <c r="N269" s="184"/>
    </row>
    <row r="270" spans="1:14" ht="21.75" customHeight="1" x14ac:dyDescent="0.5">
      <c r="A270" s="147"/>
      <c r="B270" s="328"/>
      <c r="C270" s="296"/>
      <c r="D270" s="180"/>
      <c r="E270" s="180"/>
      <c r="F270" s="179"/>
      <c r="G270" s="184"/>
      <c r="H270" s="147"/>
      <c r="I270" s="328"/>
      <c r="J270" s="296"/>
      <c r="K270" s="179"/>
      <c r="L270" s="180"/>
      <c r="M270" s="179"/>
      <c r="N270" s="184"/>
    </row>
    <row r="271" spans="1:14" ht="21.75" customHeight="1" x14ac:dyDescent="0.5">
      <c r="A271" s="147"/>
      <c r="B271" s="328"/>
      <c r="C271" s="296"/>
      <c r="D271" s="180"/>
      <c r="E271" s="180"/>
      <c r="F271" s="179"/>
      <c r="G271" s="184"/>
      <c r="H271" s="147"/>
      <c r="I271" s="328"/>
      <c r="J271" s="296"/>
      <c r="K271" s="179"/>
      <c r="L271" s="180"/>
      <c r="M271" s="179"/>
      <c r="N271" s="184"/>
    </row>
    <row r="272" spans="1:14" ht="21.75" customHeight="1" x14ac:dyDescent="0.5">
      <c r="A272" s="147"/>
      <c r="B272" s="328"/>
      <c r="C272" s="296"/>
      <c r="D272" s="180"/>
      <c r="E272" s="180"/>
      <c r="F272" s="179"/>
      <c r="G272" s="184"/>
      <c r="H272" s="147"/>
      <c r="I272" s="328"/>
      <c r="J272" s="296"/>
      <c r="K272" s="179"/>
      <c r="L272" s="180"/>
      <c r="M272" s="179"/>
      <c r="N272" s="184"/>
    </row>
    <row r="273" spans="1:14" ht="21.75" customHeight="1" x14ac:dyDescent="0.5">
      <c r="A273" s="147"/>
      <c r="B273" s="328"/>
      <c r="C273" s="296"/>
      <c r="D273" s="180"/>
      <c r="E273" s="180"/>
      <c r="F273" s="179"/>
      <c r="G273" s="184"/>
      <c r="H273" s="147"/>
      <c r="I273" s="328"/>
      <c r="J273" s="296"/>
      <c r="K273" s="179"/>
      <c r="L273" s="180"/>
      <c r="M273" s="179"/>
      <c r="N273" s="184"/>
    </row>
    <row r="274" spans="1:14" ht="21.75" customHeight="1" x14ac:dyDescent="0.5">
      <c r="A274" s="147"/>
      <c r="B274" s="328"/>
      <c r="C274" s="296"/>
      <c r="D274" s="180"/>
      <c r="E274" s="180"/>
      <c r="F274" s="179"/>
      <c r="G274" s="184"/>
      <c r="H274" s="147"/>
      <c r="I274" s="328"/>
      <c r="J274" s="296"/>
      <c r="K274" s="179"/>
      <c r="L274" s="180"/>
      <c r="M274" s="179"/>
      <c r="N274" s="184"/>
    </row>
    <row r="275" spans="1:14" ht="21.75" customHeight="1" x14ac:dyDescent="0.5">
      <c r="A275" s="147"/>
      <c r="B275" s="328"/>
      <c r="C275" s="296"/>
      <c r="D275" s="180"/>
      <c r="E275" s="180"/>
      <c r="F275" s="179"/>
      <c r="G275" s="184"/>
      <c r="H275" s="147"/>
      <c r="I275" s="328"/>
      <c r="J275" s="296"/>
      <c r="K275" s="179"/>
      <c r="L275" s="180"/>
      <c r="M275" s="179"/>
      <c r="N275" s="184"/>
    </row>
    <row r="276" spans="1:14" ht="21.75" customHeight="1" x14ac:dyDescent="0.5">
      <c r="A276" s="147"/>
      <c r="B276" s="328"/>
      <c r="C276" s="296"/>
      <c r="D276" s="180"/>
      <c r="E276" s="180"/>
      <c r="F276" s="179"/>
      <c r="G276" s="184"/>
      <c r="H276" s="147"/>
      <c r="I276" s="328"/>
      <c r="J276" s="296"/>
      <c r="K276" s="179"/>
      <c r="L276" s="180"/>
      <c r="M276" s="179"/>
      <c r="N276" s="184"/>
    </row>
    <row r="277" spans="1:14" ht="21.75" customHeight="1" x14ac:dyDescent="0.5">
      <c r="A277" s="147"/>
      <c r="B277" s="328"/>
      <c r="C277" s="296"/>
      <c r="D277" s="180"/>
      <c r="E277" s="180"/>
      <c r="F277" s="179"/>
      <c r="G277" s="184"/>
      <c r="H277" s="147"/>
      <c r="I277" s="328"/>
      <c r="J277" s="296"/>
      <c r="K277" s="179"/>
      <c r="L277" s="180"/>
      <c r="M277" s="179"/>
      <c r="N277" s="184"/>
    </row>
    <row r="278" spans="1:14" ht="21.75" customHeight="1" x14ac:dyDescent="0.5">
      <c r="A278" s="147"/>
      <c r="B278" s="328"/>
      <c r="C278" s="296"/>
      <c r="D278" s="180"/>
      <c r="E278" s="180"/>
      <c r="F278" s="179"/>
      <c r="G278" s="184"/>
      <c r="H278" s="147"/>
      <c r="I278" s="328"/>
      <c r="J278" s="296"/>
      <c r="K278" s="179"/>
      <c r="L278" s="180"/>
      <c r="M278" s="179"/>
      <c r="N278" s="184"/>
    </row>
    <row r="279" spans="1:14" ht="21.75" customHeight="1" x14ac:dyDescent="0.5">
      <c r="A279" s="147"/>
      <c r="B279" s="328"/>
      <c r="C279" s="296"/>
      <c r="D279" s="180"/>
      <c r="E279" s="180"/>
      <c r="F279" s="179"/>
      <c r="G279" s="184"/>
      <c r="H279" s="147"/>
      <c r="I279" s="328"/>
      <c r="J279" s="296"/>
      <c r="K279" s="179"/>
      <c r="L279" s="180"/>
      <c r="M279" s="179"/>
      <c r="N279" s="184"/>
    </row>
    <row r="280" spans="1:14" ht="21.75" customHeight="1" x14ac:dyDescent="0.5">
      <c r="A280" s="147"/>
      <c r="B280" s="328"/>
      <c r="C280" s="296"/>
      <c r="D280" s="180"/>
      <c r="E280" s="180"/>
      <c r="F280" s="179"/>
      <c r="G280" s="184"/>
      <c r="H280" s="147"/>
      <c r="I280" s="328"/>
      <c r="J280" s="296"/>
      <c r="K280" s="179"/>
      <c r="L280" s="180"/>
      <c r="M280" s="179"/>
      <c r="N280" s="184"/>
    </row>
    <row r="281" spans="1:14" ht="21.75" customHeight="1" x14ac:dyDescent="0.5">
      <c r="A281" s="147"/>
      <c r="B281" s="328"/>
      <c r="C281" s="296"/>
      <c r="D281" s="180"/>
      <c r="E281" s="180"/>
      <c r="F281" s="179"/>
      <c r="G281" s="184"/>
      <c r="H281" s="147"/>
      <c r="I281" s="328"/>
      <c r="J281" s="296"/>
      <c r="K281" s="179"/>
      <c r="L281" s="180"/>
      <c r="M281" s="179"/>
      <c r="N281" s="184"/>
    </row>
    <row r="282" spans="1:14" ht="21.75" customHeight="1" x14ac:dyDescent="0.5">
      <c r="A282" s="147"/>
      <c r="B282" s="328"/>
      <c r="C282" s="296"/>
      <c r="D282" s="180"/>
      <c r="E282" s="180"/>
      <c r="F282" s="179"/>
      <c r="G282" s="184"/>
      <c r="H282" s="147"/>
      <c r="I282" s="328"/>
      <c r="J282" s="296"/>
      <c r="K282" s="179"/>
      <c r="L282" s="180"/>
      <c r="M282" s="179"/>
      <c r="N282" s="184"/>
    </row>
    <row r="283" spans="1:14" ht="21.75" customHeight="1" x14ac:dyDescent="0.5">
      <c r="A283" s="147"/>
      <c r="B283" s="328"/>
      <c r="C283" s="296"/>
      <c r="D283" s="180"/>
      <c r="E283" s="180"/>
      <c r="F283" s="179"/>
      <c r="G283" s="184"/>
      <c r="H283" s="147"/>
      <c r="I283" s="328"/>
      <c r="J283" s="296"/>
      <c r="K283" s="179"/>
      <c r="L283" s="180"/>
      <c r="M283" s="179"/>
      <c r="N283" s="184"/>
    </row>
    <row r="284" spans="1:14" ht="21.75" customHeight="1" x14ac:dyDescent="0.5">
      <c r="A284" s="147"/>
      <c r="B284" s="328"/>
      <c r="C284" s="296"/>
      <c r="D284" s="180"/>
      <c r="E284" s="180"/>
      <c r="F284" s="179"/>
      <c r="G284" s="184"/>
      <c r="H284" s="147"/>
      <c r="I284" s="328"/>
      <c r="J284" s="296"/>
      <c r="K284" s="179"/>
      <c r="L284" s="180"/>
      <c r="M284" s="179"/>
      <c r="N284" s="184"/>
    </row>
    <row r="285" spans="1:14" ht="21.75" customHeight="1" x14ac:dyDescent="0.5">
      <c r="A285" s="147"/>
      <c r="B285" s="328"/>
      <c r="C285" s="296"/>
      <c r="D285" s="180"/>
      <c r="E285" s="180"/>
      <c r="F285" s="179"/>
      <c r="G285" s="184"/>
      <c r="H285" s="147"/>
      <c r="I285" s="328"/>
      <c r="J285" s="296"/>
      <c r="K285" s="179"/>
      <c r="L285" s="180"/>
      <c r="M285" s="179"/>
      <c r="N285" s="184"/>
    </row>
    <row r="286" spans="1:14" ht="21.75" customHeight="1" x14ac:dyDescent="0.5">
      <c r="A286" s="147"/>
      <c r="B286" s="328"/>
      <c r="C286" s="296"/>
      <c r="D286" s="180"/>
      <c r="E286" s="180"/>
      <c r="F286" s="179"/>
      <c r="G286" s="184"/>
      <c r="H286" s="147"/>
      <c r="I286" s="328"/>
      <c r="J286" s="296"/>
      <c r="K286" s="179"/>
      <c r="L286" s="180"/>
      <c r="M286" s="179"/>
      <c r="N286" s="184"/>
    </row>
    <row r="287" spans="1:14" ht="21.75" customHeight="1" x14ac:dyDescent="0.5">
      <c r="A287" s="147"/>
      <c r="B287" s="328"/>
      <c r="C287" s="296"/>
      <c r="D287" s="180"/>
      <c r="E287" s="180"/>
      <c r="F287" s="179"/>
      <c r="G287" s="184"/>
      <c r="H287" s="147"/>
      <c r="I287" s="328"/>
      <c r="J287" s="296"/>
      <c r="K287" s="179"/>
      <c r="L287" s="180"/>
      <c r="M287" s="179"/>
      <c r="N287" s="184"/>
    </row>
    <row r="288" spans="1:14" ht="21.75" customHeight="1" x14ac:dyDescent="0.5">
      <c r="A288" s="147"/>
      <c r="B288" s="328"/>
      <c r="C288" s="296"/>
      <c r="D288" s="180"/>
      <c r="E288" s="180"/>
      <c r="F288" s="179"/>
      <c r="G288" s="184"/>
      <c r="H288" s="147"/>
      <c r="I288" s="328"/>
      <c r="J288" s="296"/>
      <c r="K288" s="179"/>
      <c r="L288" s="180"/>
      <c r="M288" s="179"/>
      <c r="N288" s="184"/>
    </row>
    <row r="289" spans="1:14" ht="21.75" customHeight="1" x14ac:dyDescent="0.5">
      <c r="A289" s="147"/>
      <c r="B289" s="328"/>
      <c r="C289" s="296"/>
      <c r="D289" s="180"/>
      <c r="E289" s="180"/>
      <c r="F289" s="179"/>
      <c r="G289" s="184"/>
      <c r="H289" s="147"/>
      <c r="I289" s="328"/>
      <c r="J289" s="296"/>
      <c r="K289" s="179"/>
      <c r="L289" s="180"/>
      <c r="M289" s="179"/>
      <c r="N289" s="184"/>
    </row>
    <row r="290" spans="1:14" ht="21.75" customHeight="1" x14ac:dyDescent="0.5">
      <c r="A290" s="147"/>
      <c r="B290" s="328"/>
      <c r="C290" s="296"/>
      <c r="D290" s="180"/>
      <c r="E290" s="180"/>
      <c r="F290" s="179"/>
      <c r="G290" s="184"/>
      <c r="H290" s="147"/>
      <c r="I290" s="328"/>
      <c r="J290" s="296"/>
      <c r="K290" s="179"/>
      <c r="L290" s="180"/>
      <c r="M290" s="179"/>
      <c r="N290" s="184"/>
    </row>
    <row r="291" spans="1:14" ht="21.75" customHeight="1" x14ac:dyDescent="0.5">
      <c r="A291" s="147"/>
      <c r="B291" s="328"/>
      <c r="C291" s="296"/>
      <c r="D291" s="180"/>
      <c r="E291" s="180"/>
      <c r="F291" s="179"/>
      <c r="G291" s="184"/>
      <c r="H291" s="147"/>
      <c r="I291" s="328"/>
      <c r="J291" s="296"/>
      <c r="K291" s="179"/>
      <c r="L291" s="180"/>
      <c r="M291" s="179"/>
      <c r="N291" s="184"/>
    </row>
    <row r="292" spans="1:14" ht="21.75" customHeight="1" x14ac:dyDescent="0.5">
      <c r="A292" s="147"/>
      <c r="B292" s="328"/>
      <c r="C292" s="296"/>
      <c r="D292" s="180"/>
      <c r="E292" s="180"/>
      <c r="F292" s="179"/>
      <c r="G292" s="184"/>
      <c r="H292" s="147"/>
      <c r="I292" s="328"/>
      <c r="J292" s="296"/>
      <c r="K292" s="179"/>
      <c r="L292" s="180"/>
      <c r="M292" s="179"/>
      <c r="N292" s="184"/>
    </row>
    <row r="293" spans="1:14" ht="21.75" customHeight="1" x14ac:dyDescent="0.5">
      <c r="A293" s="147"/>
      <c r="B293" s="328"/>
      <c r="C293" s="296"/>
      <c r="D293" s="180"/>
      <c r="E293" s="180"/>
      <c r="F293" s="179"/>
      <c r="G293" s="184"/>
      <c r="H293" s="147"/>
      <c r="I293" s="328"/>
      <c r="J293" s="296"/>
      <c r="K293" s="179"/>
      <c r="L293" s="180"/>
      <c r="M293" s="179"/>
      <c r="N293" s="184"/>
    </row>
    <row r="294" spans="1:14" ht="21.75" customHeight="1" x14ac:dyDescent="0.5">
      <c r="A294" s="147"/>
      <c r="B294" s="328"/>
      <c r="C294" s="296"/>
      <c r="D294" s="180"/>
      <c r="E294" s="180"/>
      <c r="F294" s="179"/>
      <c r="G294" s="184"/>
      <c r="H294" s="147"/>
      <c r="I294" s="328"/>
      <c r="J294" s="296"/>
      <c r="K294" s="179"/>
      <c r="L294" s="180"/>
      <c r="M294" s="179"/>
      <c r="N294" s="184"/>
    </row>
    <row r="295" spans="1:14" ht="21.75" customHeight="1" x14ac:dyDescent="0.5">
      <c r="A295" s="147"/>
      <c r="B295" s="328"/>
      <c r="C295" s="296"/>
      <c r="D295" s="180"/>
      <c r="E295" s="180"/>
      <c r="F295" s="179"/>
      <c r="G295" s="184"/>
      <c r="H295" s="147"/>
      <c r="I295" s="328"/>
      <c r="J295" s="296"/>
      <c r="K295" s="179"/>
      <c r="L295" s="180"/>
      <c r="M295" s="179"/>
      <c r="N295" s="184"/>
    </row>
    <row r="296" spans="1:14" ht="21.75" customHeight="1" x14ac:dyDescent="0.5">
      <c r="A296" s="147"/>
      <c r="B296" s="328"/>
      <c r="C296" s="296"/>
      <c r="D296" s="180"/>
      <c r="E296" s="180"/>
      <c r="F296" s="179"/>
      <c r="G296" s="184"/>
      <c r="H296" s="147"/>
      <c r="I296" s="328"/>
      <c r="J296" s="296"/>
      <c r="K296" s="179"/>
      <c r="L296" s="180"/>
      <c r="M296" s="179"/>
      <c r="N296" s="184"/>
    </row>
    <row r="297" spans="1:14" ht="21.75" customHeight="1" x14ac:dyDescent="0.5">
      <c r="A297" s="147"/>
      <c r="B297" s="328"/>
      <c r="C297" s="296"/>
      <c r="D297" s="180"/>
      <c r="E297" s="180"/>
      <c r="F297" s="179"/>
      <c r="G297" s="184"/>
      <c r="H297" s="147"/>
      <c r="I297" s="328"/>
      <c r="J297" s="296"/>
      <c r="K297" s="179"/>
      <c r="L297" s="180"/>
      <c r="M297" s="179"/>
      <c r="N297" s="184"/>
    </row>
    <row r="298" spans="1:14" ht="21.75" customHeight="1" x14ac:dyDescent="0.5">
      <c r="A298" s="147"/>
      <c r="B298" s="328"/>
      <c r="C298" s="296"/>
      <c r="D298" s="180"/>
      <c r="E298" s="180"/>
      <c r="F298" s="179"/>
      <c r="G298" s="184"/>
      <c r="H298" s="147"/>
      <c r="I298" s="328"/>
      <c r="J298" s="296"/>
      <c r="K298" s="179"/>
      <c r="L298" s="180"/>
      <c r="M298" s="179"/>
      <c r="N298" s="184"/>
    </row>
    <row r="299" spans="1:14" ht="21.75" customHeight="1" x14ac:dyDescent="0.5">
      <c r="A299" s="147"/>
      <c r="B299" s="328"/>
      <c r="C299" s="296"/>
      <c r="D299" s="180"/>
      <c r="E299" s="180"/>
      <c r="F299" s="179"/>
      <c r="G299" s="184"/>
      <c r="H299" s="147"/>
      <c r="I299" s="328"/>
      <c r="J299" s="296"/>
      <c r="K299" s="179"/>
      <c r="L299" s="180"/>
      <c r="M299" s="179"/>
      <c r="N299" s="184"/>
    </row>
    <row r="300" spans="1:14" ht="21.75" customHeight="1" x14ac:dyDescent="0.5">
      <c r="A300" s="147"/>
      <c r="B300" s="328"/>
      <c r="C300" s="296"/>
      <c r="D300" s="180"/>
      <c r="E300" s="180"/>
      <c r="F300" s="179"/>
      <c r="G300" s="184"/>
      <c r="H300" s="147"/>
      <c r="I300" s="328"/>
      <c r="J300" s="296"/>
      <c r="K300" s="179"/>
      <c r="L300" s="180"/>
      <c r="M300" s="179"/>
      <c r="N300" s="184"/>
    </row>
    <row r="301" spans="1:14" ht="21.75" customHeight="1" x14ac:dyDescent="0.5">
      <c r="A301" s="147"/>
      <c r="B301" s="328"/>
      <c r="C301" s="296"/>
      <c r="D301" s="180"/>
      <c r="E301" s="180"/>
      <c r="F301" s="179"/>
      <c r="G301" s="184"/>
      <c r="H301" s="147"/>
      <c r="I301" s="328"/>
      <c r="J301" s="296"/>
      <c r="K301" s="179"/>
      <c r="L301" s="180"/>
      <c r="M301" s="179"/>
      <c r="N301" s="184"/>
    </row>
    <row r="302" spans="1:14" ht="21.75" customHeight="1" x14ac:dyDescent="0.5">
      <c r="A302" s="147"/>
      <c r="B302" s="328"/>
      <c r="C302" s="296"/>
      <c r="D302" s="180"/>
      <c r="E302" s="180"/>
      <c r="F302" s="179"/>
      <c r="G302" s="184"/>
      <c r="H302" s="147"/>
      <c r="I302" s="328"/>
      <c r="J302" s="296"/>
      <c r="K302" s="179"/>
      <c r="L302" s="180"/>
      <c r="M302" s="179"/>
      <c r="N302" s="184"/>
    </row>
    <row r="303" spans="1:14" ht="21.75" customHeight="1" x14ac:dyDescent="0.5">
      <c r="A303" s="147"/>
      <c r="B303" s="328"/>
      <c r="C303" s="296"/>
      <c r="D303" s="180"/>
      <c r="E303" s="180"/>
      <c r="F303" s="179"/>
      <c r="G303" s="184"/>
      <c r="H303" s="147"/>
      <c r="I303" s="328"/>
      <c r="J303" s="296"/>
      <c r="K303" s="179"/>
      <c r="L303" s="180"/>
      <c r="M303" s="179"/>
      <c r="N303" s="184"/>
    </row>
    <row r="304" spans="1:14" ht="21.75" customHeight="1" x14ac:dyDescent="0.5">
      <c r="A304" s="147"/>
      <c r="B304" s="328"/>
      <c r="C304" s="296"/>
      <c r="D304" s="180"/>
      <c r="E304" s="180"/>
      <c r="F304" s="179"/>
      <c r="G304" s="184"/>
      <c r="H304" s="147"/>
      <c r="I304" s="328"/>
      <c r="J304" s="296"/>
      <c r="K304" s="179"/>
      <c r="L304" s="180"/>
      <c r="M304" s="179"/>
      <c r="N304" s="184"/>
    </row>
    <row r="305" spans="1:14" ht="21.75" customHeight="1" x14ac:dyDescent="0.5">
      <c r="A305" s="147"/>
      <c r="B305" s="328"/>
      <c r="C305" s="296"/>
      <c r="D305" s="180"/>
      <c r="E305" s="180"/>
      <c r="F305" s="179"/>
      <c r="G305" s="184"/>
      <c r="H305" s="147"/>
      <c r="I305" s="328"/>
      <c r="J305" s="296"/>
      <c r="K305" s="179"/>
      <c r="L305" s="180"/>
      <c r="M305" s="179"/>
      <c r="N305" s="184"/>
    </row>
    <row r="306" spans="1:14" ht="21.75" customHeight="1" x14ac:dyDescent="0.5">
      <c r="A306" s="147"/>
      <c r="B306" s="328"/>
      <c r="C306" s="296"/>
      <c r="D306" s="180"/>
      <c r="E306" s="180"/>
      <c r="F306" s="179"/>
      <c r="G306" s="184"/>
      <c r="H306" s="147"/>
      <c r="I306" s="328"/>
      <c r="J306" s="296"/>
      <c r="K306" s="179"/>
      <c r="L306" s="180"/>
      <c r="M306" s="179"/>
      <c r="N306" s="184"/>
    </row>
    <row r="307" spans="1:14" ht="21.75" customHeight="1" x14ac:dyDescent="0.5">
      <c r="A307" s="147"/>
      <c r="B307" s="328"/>
      <c r="C307" s="296"/>
      <c r="D307" s="180"/>
      <c r="E307" s="180"/>
      <c r="F307" s="179"/>
      <c r="G307" s="184"/>
      <c r="H307" s="147"/>
      <c r="I307" s="328"/>
      <c r="J307" s="296"/>
      <c r="K307" s="179"/>
      <c r="L307" s="180"/>
      <c r="M307" s="179"/>
      <c r="N307" s="184"/>
    </row>
    <row r="308" spans="1:14" ht="21.75" customHeight="1" x14ac:dyDescent="0.5">
      <c r="A308" s="147"/>
      <c r="B308" s="328"/>
      <c r="C308" s="296"/>
      <c r="D308" s="180"/>
      <c r="E308" s="180"/>
      <c r="F308" s="179"/>
      <c r="G308" s="184"/>
      <c r="H308" s="147"/>
      <c r="I308" s="328"/>
      <c r="J308" s="296"/>
      <c r="K308" s="179"/>
      <c r="L308" s="180"/>
      <c r="M308" s="179"/>
      <c r="N308" s="184"/>
    </row>
    <row r="309" spans="1:14" ht="21.75" customHeight="1" x14ac:dyDescent="0.5">
      <c r="A309" s="147"/>
      <c r="B309" s="328"/>
      <c r="C309" s="296"/>
      <c r="D309" s="180"/>
      <c r="E309" s="180"/>
      <c r="F309" s="179"/>
      <c r="G309" s="184"/>
      <c r="H309" s="147"/>
      <c r="I309" s="328"/>
      <c r="J309" s="296"/>
      <c r="K309" s="179"/>
      <c r="L309" s="180"/>
      <c r="M309" s="179"/>
      <c r="N309" s="184"/>
    </row>
    <row r="310" spans="1:14" ht="21.75" customHeight="1" x14ac:dyDescent="0.5">
      <c r="A310" s="147"/>
      <c r="B310" s="328"/>
      <c r="C310" s="296"/>
      <c r="D310" s="180"/>
      <c r="E310" s="180"/>
      <c r="F310" s="179"/>
      <c r="G310" s="184"/>
      <c r="H310" s="147"/>
      <c r="I310" s="328"/>
      <c r="J310" s="296"/>
      <c r="K310" s="179"/>
      <c r="L310" s="180"/>
      <c r="M310" s="179"/>
      <c r="N310" s="184"/>
    </row>
    <row r="311" spans="1:14" ht="21.75" customHeight="1" x14ac:dyDescent="0.5">
      <c r="A311" s="147"/>
      <c r="B311" s="328"/>
      <c r="C311" s="296"/>
      <c r="D311" s="180"/>
      <c r="E311" s="180"/>
      <c r="F311" s="179"/>
      <c r="G311" s="184"/>
      <c r="H311" s="147"/>
      <c r="I311" s="328"/>
      <c r="J311" s="296"/>
      <c r="K311" s="179"/>
      <c r="L311" s="180"/>
      <c r="M311" s="179"/>
      <c r="N311" s="184"/>
    </row>
    <row r="312" spans="1:14" ht="21.75" customHeight="1" x14ac:dyDescent="0.5">
      <c r="A312" s="147"/>
      <c r="B312" s="328"/>
      <c r="C312" s="296"/>
      <c r="D312" s="180"/>
      <c r="E312" s="180"/>
      <c r="F312" s="179"/>
      <c r="G312" s="184"/>
      <c r="H312" s="147"/>
      <c r="I312" s="328"/>
      <c r="J312" s="296"/>
      <c r="K312" s="179"/>
      <c r="L312" s="180"/>
      <c r="M312" s="179"/>
      <c r="N312" s="184"/>
    </row>
    <row r="313" spans="1:14" ht="21.75" customHeight="1" x14ac:dyDescent="0.5">
      <c r="A313" s="147"/>
      <c r="B313" s="328"/>
      <c r="C313" s="296"/>
      <c r="D313" s="180"/>
      <c r="E313" s="180"/>
      <c r="F313" s="179"/>
      <c r="G313" s="184"/>
      <c r="H313" s="147"/>
      <c r="I313" s="328"/>
      <c r="J313" s="296"/>
      <c r="K313" s="179"/>
      <c r="L313" s="180"/>
      <c r="M313" s="179"/>
      <c r="N313" s="184"/>
    </row>
    <row r="314" spans="1:14" ht="21.75" customHeight="1" x14ac:dyDescent="0.5">
      <c r="A314" s="147"/>
      <c r="B314" s="328"/>
      <c r="C314" s="296"/>
      <c r="D314" s="180"/>
      <c r="E314" s="180"/>
      <c r="F314" s="179"/>
      <c r="G314" s="184"/>
      <c r="H314" s="147"/>
      <c r="I314" s="328"/>
      <c r="J314" s="296"/>
      <c r="K314" s="179"/>
      <c r="L314" s="180"/>
      <c r="M314" s="179"/>
      <c r="N314" s="184"/>
    </row>
    <row r="315" spans="1:14" ht="21.75" customHeight="1" x14ac:dyDescent="0.5">
      <c r="A315" s="147"/>
      <c r="B315" s="328"/>
      <c r="C315" s="296"/>
      <c r="D315" s="180"/>
      <c r="E315" s="180"/>
      <c r="F315" s="179"/>
      <c r="G315" s="184"/>
      <c r="H315" s="147"/>
      <c r="I315" s="328"/>
      <c r="J315" s="296"/>
      <c r="K315" s="179"/>
      <c r="L315" s="180"/>
      <c r="M315" s="179"/>
      <c r="N315" s="184"/>
    </row>
    <row r="316" spans="1:14" ht="21.75" customHeight="1" x14ac:dyDescent="0.5">
      <c r="A316" s="147"/>
      <c r="B316" s="328"/>
      <c r="C316" s="296"/>
      <c r="D316" s="180"/>
      <c r="E316" s="180"/>
      <c r="F316" s="179"/>
      <c r="G316" s="184"/>
      <c r="H316" s="147"/>
      <c r="I316" s="328"/>
      <c r="J316" s="296"/>
      <c r="K316" s="179"/>
      <c r="L316" s="180"/>
      <c r="M316" s="179"/>
      <c r="N316" s="184"/>
    </row>
    <row r="317" spans="1:14" ht="21.75" customHeight="1" x14ac:dyDescent="0.5">
      <c r="A317" s="147"/>
      <c r="B317" s="328"/>
      <c r="C317" s="296"/>
      <c r="D317" s="180"/>
      <c r="E317" s="180"/>
      <c r="F317" s="179"/>
      <c r="G317" s="184"/>
      <c r="H317" s="147"/>
      <c r="I317" s="328"/>
      <c r="J317" s="296"/>
      <c r="K317" s="179"/>
      <c r="L317" s="180"/>
      <c r="M317" s="179"/>
      <c r="N317" s="184"/>
    </row>
    <row r="318" spans="1:14" ht="21.75" customHeight="1" x14ac:dyDescent="0.5">
      <c r="A318" s="147"/>
      <c r="B318" s="328"/>
      <c r="C318" s="296"/>
      <c r="D318" s="180"/>
      <c r="E318" s="180"/>
      <c r="F318" s="179"/>
      <c r="G318" s="184"/>
      <c r="H318" s="147"/>
      <c r="I318" s="328"/>
      <c r="J318" s="296"/>
      <c r="K318" s="179"/>
      <c r="L318" s="180"/>
      <c r="M318" s="179"/>
      <c r="N318" s="184"/>
    </row>
    <row r="319" spans="1:14" ht="21.75" customHeight="1" x14ac:dyDescent="0.5">
      <c r="A319" s="147"/>
      <c r="B319" s="328"/>
      <c r="C319" s="296"/>
      <c r="D319" s="180"/>
      <c r="E319" s="180"/>
      <c r="F319" s="179"/>
      <c r="G319" s="184"/>
      <c r="H319" s="147"/>
      <c r="I319" s="328"/>
      <c r="J319" s="296"/>
      <c r="K319" s="179"/>
      <c r="L319" s="180"/>
      <c r="M319" s="179"/>
      <c r="N319" s="184"/>
    </row>
    <row r="320" spans="1:14" ht="21.75" customHeight="1" x14ac:dyDescent="0.5">
      <c r="A320" s="147"/>
      <c r="B320" s="328"/>
      <c r="C320" s="296"/>
      <c r="D320" s="180"/>
      <c r="E320" s="180"/>
      <c r="F320" s="179"/>
      <c r="G320" s="184"/>
      <c r="H320" s="147"/>
      <c r="I320" s="328"/>
      <c r="J320" s="296"/>
      <c r="K320" s="179"/>
      <c r="L320" s="180"/>
      <c r="M320" s="179"/>
      <c r="N320" s="184"/>
    </row>
    <row r="321" spans="1:14" ht="21.75" customHeight="1" x14ac:dyDescent="0.5">
      <c r="A321" s="147"/>
      <c r="B321" s="328"/>
      <c r="C321" s="296"/>
      <c r="D321" s="180"/>
      <c r="E321" s="180"/>
      <c r="F321" s="179"/>
      <c r="G321" s="184"/>
      <c r="H321" s="147"/>
      <c r="I321" s="328"/>
      <c r="J321" s="296"/>
      <c r="K321" s="179"/>
      <c r="L321" s="180"/>
      <c r="M321" s="179"/>
      <c r="N321" s="184"/>
    </row>
    <row r="322" spans="1:14" ht="21.75" customHeight="1" x14ac:dyDescent="0.5">
      <c r="A322" s="147"/>
      <c r="B322" s="328"/>
      <c r="C322" s="296"/>
      <c r="D322" s="180"/>
      <c r="E322" s="180"/>
      <c r="F322" s="179"/>
      <c r="G322" s="184"/>
      <c r="H322" s="147"/>
      <c r="I322" s="328"/>
      <c r="J322" s="296"/>
      <c r="K322" s="179"/>
      <c r="L322" s="180"/>
      <c r="M322" s="179"/>
      <c r="N322" s="184"/>
    </row>
    <row r="323" spans="1:14" ht="21.75" customHeight="1" x14ac:dyDescent="0.5">
      <c r="A323" s="147"/>
      <c r="B323" s="328"/>
      <c r="C323" s="296"/>
      <c r="D323" s="180"/>
      <c r="E323" s="180"/>
      <c r="F323" s="179"/>
      <c r="G323" s="184"/>
      <c r="H323" s="147"/>
      <c r="I323" s="328"/>
      <c r="J323" s="296"/>
      <c r="K323" s="179"/>
      <c r="L323" s="180"/>
      <c r="M323" s="179"/>
      <c r="N323" s="184"/>
    </row>
    <row r="324" spans="1:14" ht="21.75" customHeight="1" x14ac:dyDescent="0.5">
      <c r="A324" s="147"/>
      <c r="B324" s="328"/>
      <c r="C324" s="296"/>
      <c r="D324" s="180"/>
      <c r="E324" s="180"/>
      <c r="F324" s="179"/>
      <c r="G324" s="184"/>
      <c r="H324" s="147"/>
      <c r="I324" s="328"/>
      <c r="J324" s="296"/>
      <c r="K324" s="179"/>
      <c r="L324" s="180"/>
      <c r="M324" s="179"/>
      <c r="N324" s="184"/>
    </row>
    <row r="325" spans="1:14" ht="21.75" customHeight="1" x14ac:dyDescent="0.5">
      <c r="A325" s="147"/>
      <c r="B325" s="328"/>
      <c r="C325" s="296"/>
      <c r="D325" s="180"/>
      <c r="E325" s="180"/>
      <c r="F325" s="179"/>
      <c r="G325" s="184"/>
      <c r="H325" s="147"/>
      <c r="I325" s="328"/>
      <c r="J325" s="296"/>
      <c r="K325" s="179"/>
      <c r="L325" s="180"/>
      <c r="M325" s="179"/>
      <c r="N325" s="184"/>
    </row>
    <row r="326" spans="1:14" ht="21.75" customHeight="1" x14ac:dyDescent="0.5">
      <c r="A326" s="147"/>
      <c r="B326" s="328"/>
      <c r="C326" s="296"/>
      <c r="D326" s="180"/>
      <c r="E326" s="180"/>
      <c r="F326" s="179"/>
      <c r="G326" s="184"/>
      <c r="H326" s="147"/>
      <c r="I326" s="328"/>
      <c r="J326" s="296"/>
      <c r="K326" s="179"/>
      <c r="L326" s="180"/>
      <c r="M326" s="179"/>
      <c r="N326" s="184"/>
    </row>
    <row r="327" spans="1:14" ht="21.75" customHeight="1" x14ac:dyDescent="0.5">
      <c r="A327" s="147"/>
      <c r="B327" s="328"/>
      <c r="C327" s="296"/>
      <c r="D327" s="180"/>
      <c r="E327" s="180"/>
      <c r="F327" s="179"/>
      <c r="G327" s="184"/>
      <c r="H327" s="147"/>
      <c r="I327" s="328"/>
      <c r="J327" s="296"/>
      <c r="K327" s="179"/>
      <c r="L327" s="180"/>
      <c r="M327" s="179"/>
      <c r="N327" s="184"/>
    </row>
    <row r="328" spans="1:14" ht="21.75" customHeight="1" x14ac:dyDescent="0.5">
      <c r="A328" s="147"/>
      <c r="B328" s="328"/>
      <c r="C328" s="296"/>
      <c r="D328" s="180"/>
      <c r="E328" s="180"/>
      <c r="F328" s="179"/>
      <c r="G328" s="184"/>
      <c r="H328" s="147"/>
      <c r="I328" s="328"/>
      <c r="J328" s="296"/>
      <c r="K328" s="179"/>
      <c r="L328" s="180"/>
      <c r="M328" s="179"/>
      <c r="N328" s="184"/>
    </row>
    <row r="329" spans="1:14" ht="21.75" customHeight="1" x14ac:dyDescent="0.5">
      <c r="A329" s="147"/>
      <c r="B329" s="328"/>
      <c r="C329" s="296"/>
      <c r="D329" s="180"/>
      <c r="E329" s="180"/>
      <c r="F329" s="179"/>
      <c r="G329" s="184"/>
      <c r="H329" s="147"/>
      <c r="I329" s="328"/>
      <c r="J329" s="296"/>
      <c r="K329" s="179"/>
      <c r="L329" s="180"/>
      <c r="M329" s="179"/>
      <c r="N329" s="184"/>
    </row>
    <row r="330" spans="1:14" ht="21.75" customHeight="1" x14ac:dyDescent="0.5">
      <c r="A330" s="147"/>
      <c r="B330" s="328"/>
      <c r="C330" s="296"/>
      <c r="D330" s="180"/>
      <c r="E330" s="180"/>
      <c r="F330" s="179"/>
      <c r="G330" s="184"/>
      <c r="H330" s="147"/>
      <c r="I330" s="328"/>
      <c r="J330" s="296"/>
      <c r="K330" s="179"/>
      <c r="L330" s="180"/>
      <c r="M330" s="179"/>
      <c r="N330" s="184"/>
    </row>
    <row r="331" spans="1:14" ht="21.75" customHeight="1" x14ac:dyDescent="0.5">
      <c r="A331" s="147"/>
      <c r="B331" s="328"/>
      <c r="C331" s="296"/>
      <c r="D331" s="180"/>
      <c r="E331" s="180"/>
      <c r="F331" s="179"/>
      <c r="G331" s="184"/>
      <c r="H331" s="147"/>
      <c r="I331" s="328"/>
      <c r="J331" s="296"/>
      <c r="K331" s="179"/>
      <c r="L331" s="180"/>
      <c r="M331" s="179"/>
      <c r="N331" s="184"/>
    </row>
    <row r="332" spans="1:14" ht="21.75" customHeight="1" x14ac:dyDescent="0.5">
      <c r="A332" s="147"/>
      <c r="B332" s="328"/>
      <c r="C332" s="296"/>
      <c r="D332" s="180"/>
      <c r="E332" s="180"/>
      <c r="F332" s="179"/>
      <c r="G332" s="184"/>
      <c r="H332" s="147"/>
      <c r="I332" s="328"/>
      <c r="J332" s="296"/>
      <c r="K332" s="179"/>
      <c r="L332" s="180"/>
      <c r="M332" s="179"/>
      <c r="N332" s="184"/>
    </row>
    <row r="333" spans="1:14" ht="21.75" customHeight="1" x14ac:dyDescent="0.5">
      <c r="A333" s="147"/>
      <c r="B333" s="328"/>
      <c r="C333" s="296"/>
      <c r="D333" s="180"/>
      <c r="E333" s="180"/>
      <c r="F333" s="179"/>
      <c r="G333" s="184"/>
      <c r="H333" s="147"/>
      <c r="I333" s="328"/>
      <c r="J333" s="296"/>
      <c r="K333" s="179"/>
      <c r="L333" s="180"/>
      <c r="M333" s="179"/>
      <c r="N333" s="184"/>
    </row>
    <row r="334" spans="1:14" ht="21.75" customHeight="1" x14ac:dyDescent="0.5">
      <c r="A334" s="147"/>
      <c r="B334" s="328"/>
      <c r="C334" s="296"/>
      <c r="D334" s="180"/>
      <c r="E334" s="180"/>
      <c r="F334" s="179"/>
      <c r="G334" s="184"/>
      <c r="H334" s="147"/>
      <c r="I334" s="328"/>
      <c r="J334" s="296"/>
      <c r="K334" s="179"/>
      <c r="L334" s="180"/>
      <c r="M334" s="179"/>
      <c r="N334" s="184"/>
    </row>
    <row r="335" spans="1:14" ht="21.75" customHeight="1" x14ac:dyDescent="0.5">
      <c r="A335" s="147"/>
      <c r="B335" s="328"/>
      <c r="C335" s="296"/>
      <c r="D335" s="180"/>
      <c r="E335" s="180"/>
      <c r="F335" s="179"/>
      <c r="G335" s="184"/>
      <c r="H335" s="147"/>
      <c r="I335" s="328"/>
      <c r="J335" s="296"/>
      <c r="K335" s="179"/>
      <c r="L335" s="180"/>
      <c r="M335" s="179"/>
      <c r="N335" s="184"/>
    </row>
    <row r="336" spans="1:14" ht="21.75" customHeight="1" x14ac:dyDescent="0.5">
      <c r="A336" s="147"/>
      <c r="B336" s="328"/>
      <c r="C336" s="296"/>
      <c r="D336" s="180"/>
      <c r="E336" s="180"/>
      <c r="F336" s="179"/>
      <c r="G336" s="184"/>
      <c r="H336" s="147"/>
      <c r="I336" s="328"/>
      <c r="J336" s="296"/>
      <c r="K336" s="179"/>
      <c r="L336" s="180"/>
      <c r="M336" s="179"/>
      <c r="N336" s="184"/>
    </row>
    <row r="337" spans="1:14" ht="21.75" customHeight="1" x14ac:dyDescent="0.5">
      <c r="A337" s="147"/>
      <c r="B337" s="328"/>
      <c r="C337" s="296"/>
      <c r="D337" s="180"/>
      <c r="E337" s="180"/>
      <c r="F337" s="179"/>
      <c r="G337" s="184"/>
      <c r="H337" s="147"/>
      <c r="I337" s="328"/>
      <c r="J337" s="296"/>
      <c r="K337" s="179"/>
      <c r="L337" s="180"/>
      <c r="M337" s="179"/>
      <c r="N337" s="184"/>
    </row>
    <row r="338" spans="1:14" ht="21.75" customHeight="1" x14ac:dyDescent="0.5">
      <c r="A338" s="147"/>
      <c r="B338" s="328"/>
      <c r="C338" s="296"/>
      <c r="D338" s="180"/>
      <c r="E338" s="180"/>
      <c r="F338" s="179"/>
      <c r="G338" s="184"/>
      <c r="H338" s="147"/>
      <c r="I338" s="328"/>
      <c r="J338" s="296"/>
      <c r="K338" s="179"/>
      <c r="L338" s="180"/>
      <c r="M338" s="179"/>
      <c r="N338" s="184"/>
    </row>
    <row r="339" spans="1:14" ht="21.75" customHeight="1" x14ac:dyDescent="0.5">
      <c r="A339" s="147"/>
      <c r="B339" s="328"/>
      <c r="C339" s="296"/>
      <c r="D339" s="180"/>
      <c r="E339" s="180"/>
      <c r="F339" s="179"/>
      <c r="G339" s="184"/>
      <c r="H339" s="147"/>
      <c r="I339" s="328"/>
      <c r="J339" s="296"/>
      <c r="K339" s="179"/>
      <c r="L339" s="180"/>
      <c r="M339" s="179"/>
      <c r="N339" s="184"/>
    </row>
    <row r="340" spans="1:14" ht="21.75" customHeight="1" x14ac:dyDescent="0.5">
      <c r="A340" s="147"/>
      <c r="B340" s="328"/>
      <c r="C340" s="296"/>
      <c r="D340" s="180"/>
      <c r="E340" s="180"/>
      <c r="F340" s="179"/>
      <c r="G340" s="184"/>
      <c r="H340" s="147"/>
      <c r="I340" s="328"/>
      <c r="J340" s="296"/>
      <c r="K340" s="179"/>
      <c r="L340" s="180"/>
      <c r="M340" s="179"/>
      <c r="N340" s="184"/>
    </row>
    <row r="341" spans="1:14" ht="21.75" customHeight="1" x14ac:dyDescent="0.5">
      <c r="A341" s="147"/>
      <c r="B341" s="328"/>
      <c r="C341" s="296"/>
      <c r="D341" s="180"/>
      <c r="E341" s="180"/>
      <c r="F341" s="179"/>
      <c r="G341" s="184"/>
      <c r="H341" s="147"/>
      <c r="I341" s="328"/>
      <c r="J341" s="296"/>
      <c r="K341" s="179"/>
      <c r="L341" s="180"/>
      <c r="M341" s="179"/>
      <c r="N341" s="184"/>
    </row>
    <row r="342" spans="1:14" ht="21.75" customHeight="1" x14ac:dyDescent="0.5">
      <c r="A342" s="147"/>
      <c r="B342" s="328"/>
      <c r="C342" s="296"/>
      <c r="D342" s="180"/>
      <c r="E342" s="180"/>
      <c r="F342" s="179"/>
      <c r="G342" s="184"/>
      <c r="H342" s="147"/>
      <c r="I342" s="328"/>
      <c r="J342" s="296"/>
      <c r="K342" s="179"/>
      <c r="L342" s="180"/>
      <c r="M342" s="179"/>
      <c r="N342" s="184"/>
    </row>
    <row r="343" spans="1:14" ht="21.75" customHeight="1" x14ac:dyDescent="0.5">
      <c r="A343" s="147"/>
      <c r="B343" s="328"/>
      <c r="C343" s="296"/>
      <c r="D343" s="180"/>
      <c r="E343" s="180"/>
      <c r="F343" s="179"/>
      <c r="G343" s="184"/>
      <c r="H343" s="147"/>
      <c r="I343" s="328"/>
      <c r="J343" s="296"/>
      <c r="K343" s="179"/>
      <c r="L343" s="180"/>
      <c r="M343" s="179"/>
      <c r="N343" s="184"/>
    </row>
    <row r="344" spans="1:14" ht="21.75" customHeight="1" x14ac:dyDescent="0.5">
      <c r="A344" s="147"/>
      <c r="B344" s="328"/>
      <c r="C344" s="296"/>
      <c r="D344" s="180"/>
      <c r="E344" s="180"/>
      <c r="F344" s="179"/>
      <c r="G344" s="184"/>
      <c r="H344" s="147"/>
      <c r="I344" s="328"/>
      <c r="J344" s="296"/>
      <c r="K344" s="179"/>
      <c r="L344" s="180"/>
      <c r="M344" s="179"/>
      <c r="N344" s="184"/>
    </row>
    <row r="345" spans="1:14" ht="21.75" customHeight="1" x14ac:dyDescent="0.5">
      <c r="A345" s="147"/>
      <c r="B345" s="328"/>
      <c r="C345" s="296"/>
      <c r="D345" s="180"/>
      <c r="E345" s="180"/>
      <c r="F345" s="179"/>
      <c r="G345" s="184"/>
      <c r="H345" s="147"/>
      <c r="I345" s="328"/>
      <c r="J345" s="296"/>
      <c r="K345" s="179"/>
      <c r="L345" s="180"/>
      <c r="M345" s="179"/>
      <c r="N345" s="184"/>
    </row>
    <row r="346" spans="1:14" ht="21.75" customHeight="1" x14ac:dyDescent="0.5">
      <c r="A346" s="147"/>
      <c r="B346" s="328"/>
      <c r="C346" s="296"/>
      <c r="D346" s="180"/>
      <c r="E346" s="180"/>
      <c r="F346" s="179"/>
      <c r="G346" s="184"/>
      <c r="H346" s="147"/>
      <c r="I346" s="328"/>
      <c r="J346" s="296"/>
      <c r="K346" s="179"/>
      <c r="L346" s="180"/>
      <c r="M346" s="179"/>
      <c r="N346" s="184"/>
    </row>
    <row r="347" spans="1:14" ht="21.75" customHeight="1" x14ac:dyDescent="0.5">
      <c r="A347" s="147"/>
      <c r="B347" s="328"/>
      <c r="C347" s="296"/>
      <c r="D347" s="180"/>
      <c r="E347" s="180"/>
      <c r="F347" s="179"/>
      <c r="G347" s="184"/>
      <c r="H347" s="147"/>
      <c r="I347" s="328"/>
      <c r="J347" s="296"/>
      <c r="K347" s="179"/>
      <c r="L347" s="180"/>
      <c r="M347" s="179"/>
      <c r="N347" s="184"/>
    </row>
    <row r="348" spans="1:14" ht="21.75" customHeight="1" x14ac:dyDescent="0.5">
      <c r="A348" s="147"/>
      <c r="B348" s="328"/>
      <c r="C348" s="296"/>
      <c r="D348" s="180"/>
      <c r="E348" s="180"/>
      <c r="F348" s="179"/>
      <c r="G348" s="184"/>
      <c r="H348" s="147"/>
      <c r="I348" s="328"/>
      <c r="J348" s="296"/>
      <c r="K348" s="179"/>
      <c r="L348" s="180"/>
      <c r="M348" s="179"/>
      <c r="N348" s="184"/>
    </row>
    <row r="349" spans="1:14" ht="21.75" customHeight="1" x14ac:dyDescent="0.5">
      <c r="A349" s="147"/>
      <c r="B349" s="328"/>
      <c r="C349" s="296"/>
      <c r="D349" s="180"/>
      <c r="E349" s="180"/>
      <c r="F349" s="179"/>
      <c r="G349" s="184"/>
      <c r="H349" s="147"/>
      <c r="I349" s="328"/>
      <c r="J349" s="296"/>
      <c r="K349" s="179"/>
      <c r="L349" s="180"/>
      <c r="M349" s="179"/>
      <c r="N349" s="184"/>
    </row>
    <row r="350" spans="1:14" ht="21.75" customHeight="1" x14ac:dyDescent="0.5">
      <c r="A350" s="147"/>
      <c r="B350" s="328"/>
      <c r="C350" s="296"/>
      <c r="D350" s="180"/>
      <c r="E350" s="180"/>
      <c r="F350" s="179"/>
      <c r="G350" s="184"/>
      <c r="H350" s="147"/>
      <c r="I350" s="328"/>
      <c r="J350" s="296"/>
      <c r="K350" s="179"/>
      <c r="L350" s="180"/>
      <c r="M350" s="179"/>
      <c r="N350" s="184"/>
    </row>
    <row r="351" spans="1:14" ht="21.75" customHeight="1" x14ac:dyDescent="0.5">
      <c r="A351" s="147"/>
      <c r="B351" s="328"/>
      <c r="C351" s="296"/>
      <c r="D351" s="180"/>
      <c r="E351" s="180"/>
      <c r="F351" s="179"/>
      <c r="G351" s="184"/>
      <c r="H351" s="147"/>
      <c r="I351" s="328"/>
      <c r="J351" s="296"/>
      <c r="K351" s="179"/>
      <c r="L351" s="180"/>
      <c r="M351" s="179"/>
      <c r="N351" s="184"/>
    </row>
    <row r="352" spans="1:14" ht="21.75" customHeight="1" x14ac:dyDescent="0.5">
      <c r="A352" s="147"/>
      <c r="B352" s="328"/>
      <c r="C352" s="296"/>
      <c r="D352" s="180"/>
      <c r="E352" s="180"/>
      <c r="F352" s="179"/>
      <c r="G352" s="184"/>
      <c r="H352" s="147"/>
      <c r="I352" s="328"/>
      <c r="J352" s="296"/>
      <c r="K352" s="179"/>
      <c r="L352" s="180"/>
      <c r="M352" s="179"/>
      <c r="N352" s="184"/>
    </row>
    <row r="353" spans="1:14" ht="21.75" customHeight="1" x14ac:dyDescent="0.5">
      <c r="A353" s="147"/>
      <c r="B353" s="328"/>
      <c r="C353" s="296"/>
      <c r="D353" s="180"/>
      <c r="E353" s="180"/>
      <c r="F353" s="179"/>
      <c r="G353" s="184"/>
      <c r="H353" s="147"/>
      <c r="I353" s="328"/>
      <c r="J353" s="296"/>
      <c r="K353" s="179"/>
      <c r="L353" s="180"/>
      <c r="M353" s="179"/>
      <c r="N353" s="184"/>
    </row>
    <row r="354" spans="1:14" ht="21.75" customHeight="1" x14ac:dyDescent="0.5">
      <c r="A354" s="147"/>
      <c r="B354" s="328"/>
      <c r="C354" s="296"/>
      <c r="D354" s="180"/>
      <c r="E354" s="180"/>
      <c r="F354" s="179"/>
      <c r="G354" s="184"/>
      <c r="H354" s="147"/>
      <c r="I354" s="328"/>
      <c r="J354" s="296"/>
      <c r="K354" s="179"/>
      <c r="L354" s="180"/>
      <c r="M354" s="179"/>
      <c r="N354" s="184"/>
    </row>
    <row r="355" spans="1:14" ht="21.75" customHeight="1" x14ac:dyDescent="0.5">
      <c r="A355" s="147"/>
      <c r="B355" s="328"/>
      <c r="C355" s="296"/>
      <c r="D355" s="180"/>
      <c r="E355" s="180"/>
      <c r="F355" s="179"/>
      <c r="G355" s="184"/>
      <c r="H355" s="147"/>
      <c r="I355" s="328"/>
      <c r="J355" s="296"/>
      <c r="K355" s="179"/>
      <c r="L355" s="180"/>
      <c r="M355" s="179"/>
      <c r="N355" s="184"/>
    </row>
    <row r="356" spans="1:14" ht="21.75" customHeight="1" x14ac:dyDescent="0.5">
      <c r="A356" s="147"/>
      <c r="B356" s="328"/>
      <c r="C356" s="296"/>
      <c r="D356" s="180"/>
      <c r="E356" s="180"/>
      <c r="F356" s="179"/>
      <c r="G356" s="184"/>
      <c r="H356" s="147"/>
      <c r="I356" s="328"/>
      <c r="J356" s="296"/>
      <c r="K356" s="179"/>
      <c r="L356" s="180"/>
      <c r="M356" s="179"/>
      <c r="N356" s="184"/>
    </row>
    <row r="357" spans="1:14" ht="21.75" customHeight="1" x14ac:dyDescent="0.5">
      <c r="A357" s="147"/>
      <c r="B357" s="328"/>
      <c r="C357" s="296"/>
      <c r="D357" s="180"/>
      <c r="E357" s="180"/>
      <c r="F357" s="179"/>
      <c r="G357" s="184"/>
      <c r="H357" s="147"/>
      <c r="I357" s="328"/>
      <c r="J357" s="296"/>
      <c r="K357" s="179"/>
      <c r="L357" s="180"/>
      <c r="M357" s="179"/>
      <c r="N357" s="184"/>
    </row>
    <row r="358" spans="1:14" ht="21.75" customHeight="1" x14ac:dyDescent="0.5">
      <c r="A358" s="147"/>
      <c r="B358" s="328"/>
      <c r="C358" s="296"/>
      <c r="D358" s="180"/>
      <c r="E358" s="180"/>
      <c r="F358" s="179"/>
      <c r="G358" s="184"/>
      <c r="H358" s="147"/>
      <c r="I358" s="328"/>
      <c r="J358" s="296"/>
      <c r="K358" s="179"/>
      <c r="L358" s="180"/>
      <c r="M358" s="179"/>
      <c r="N358" s="184"/>
    </row>
    <row r="359" spans="1:14" ht="21.75" customHeight="1" x14ac:dyDescent="0.5">
      <c r="A359" s="147"/>
      <c r="B359" s="328"/>
      <c r="C359" s="296"/>
      <c r="D359" s="180"/>
      <c r="E359" s="180"/>
      <c r="F359" s="179"/>
      <c r="G359" s="184"/>
      <c r="H359" s="147"/>
      <c r="I359" s="328"/>
      <c r="J359" s="296"/>
      <c r="K359" s="179"/>
      <c r="L359" s="180"/>
      <c r="M359" s="179"/>
      <c r="N359" s="184"/>
    </row>
    <row r="360" spans="1:14" ht="21.75" customHeight="1" x14ac:dyDescent="0.5">
      <c r="A360" s="147"/>
      <c r="B360" s="328"/>
      <c r="C360" s="296"/>
      <c r="D360" s="180"/>
      <c r="E360" s="180"/>
      <c r="F360" s="179"/>
      <c r="G360" s="184"/>
      <c r="H360" s="147"/>
      <c r="I360" s="328"/>
      <c r="J360" s="296"/>
      <c r="K360" s="179"/>
      <c r="L360" s="180"/>
      <c r="M360" s="179"/>
      <c r="N360" s="184"/>
    </row>
    <row r="361" spans="1:14" ht="21.75" customHeight="1" x14ac:dyDescent="0.5">
      <c r="A361" s="147"/>
      <c r="B361" s="328"/>
      <c r="C361" s="296"/>
      <c r="D361" s="180"/>
      <c r="E361" s="180"/>
      <c r="F361" s="179"/>
      <c r="G361" s="184"/>
      <c r="H361" s="147"/>
      <c r="I361" s="328"/>
      <c r="J361" s="296"/>
      <c r="K361" s="179"/>
      <c r="L361" s="180"/>
      <c r="M361" s="179"/>
      <c r="N361" s="184"/>
    </row>
    <row r="362" spans="1:14" ht="21.75" customHeight="1" x14ac:dyDescent="0.5">
      <c r="A362" s="147"/>
      <c r="B362" s="328"/>
      <c r="C362" s="296"/>
      <c r="D362" s="180"/>
      <c r="E362" s="180"/>
      <c r="F362" s="179"/>
      <c r="G362" s="184"/>
      <c r="H362" s="147"/>
      <c r="I362" s="328"/>
      <c r="J362" s="296"/>
      <c r="K362" s="179"/>
      <c r="L362" s="180"/>
      <c r="M362" s="179"/>
      <c r="N362" s="184"/>
    </row>
    <row r="363" spans="1:14" ht="21.75" customHeight="1" x14ac:dyDescent="0.5">
      <c r="A363" s="147"/>
      <c r="B363" s="328"/>
      <c r="C363" s="296"/>
      <c r="D363" s="180"/>
      <c r="E363" s="180"/>
      <c r="F363" s="179"/>
      <c r="G363" s="184"/>
      <c r="H363" s="147"/>
      <c r="I363" s="328"/>
      <c r="J363" s="296"/>
      <c r="K363" s="179"/>
      <c r="L363" s="180"/>
      <c r="M363" s="179"/>
      <c r="N363" s="184"/>
    </row>
    <row r="364" spans="1:14" ht="21.75" customHeight="1" x14ac:dyDescent="0.5">
      <c r="A364" s="147"/>
      <c r="B364" s="328"/>
      <c r="C364" s="296"/>
      <c r="D364" s="180"/>
      <c r="E364" s="180"/>
      <c r="F364" s="179"/>
      <c r="G364" s="184"/>
      <c r="H364" s="147"/>
      <c r="I364" s="328"/>
      <c r="J364" s="296"/>
      <c r="K364" s="179"/>
      <c r="L364" s="180"/>
      <c r="M364" s="179"/>
      <c r="N364" s="184"/>
    </row>
    <row r="365" spans="1:14" ht="21.75" customHeight="1" x14ac:dyDescent="0.5">
      <c r="A365" s="147"/>
      <c r="B365" s="328"/>
      <c r="C365" s="296"/>
      <c r="D365" s="180"/>
      <c r="E365" s="180"/>
      <c r="F365" s="179"/>
      <c r="G365" s="184"/>
      <c r="H365" s="147"/>
      <c r="I365" s="328"/>
      <c r="J365" s="296"/>
      <c r="K365" s="179"/>
      <c r="L365" s="180"/>
      <c r="M365" s="179"/>
      <c r="N365" s="184"/>
    </row>
    <row r="366" spans="1:14" ht="21.75" customHeight="1" x14ac:dyDescent="0.5">
      <c r="A366" s="147"/>
      <c r="B366" s="328"/>
      <c r="C366" s="296"/>
      <c r="D366" s="180"/>
      <c r="E366" s="180"/>
      <c r="F366" s="179"/>
      <c r="G366" s="184"/>
      <c r="H366" s="147"/>
      <c r="I366" s="328"/>
      <c r="J366" s="296"/>
      <c r="K366" s="179"/>
      <c r="L366" s="180"/>
      <c r="M366" s="179"/>
      <c r="N366" s="184"/>
    </row>
    <row r="367" spans="1:14" ht="21.75" customHeight="1" x14ac:dyDescent="0.5">
      <c r="A367" s="147"/>
      <c r="B367" s="328"/>
      <c r="C367" s="296"/>
      <c r="D367" s="180"/>
      <c r="E367" s="180"/>
      <c r="F367" s="179"/>
      <c r="G367" s="184"/>
      <c r="H367" s="147"/>
      <c r="I367" s="328"/>
      <c r="J367" s="296"/>
      <c r="K367" s="179"/>
      <c r="L367" s="180"/>
      <c r="M367" s="179"/>
      <c r="N367" s="184"/>
    </row>
    <row r="368" spans="1:14" ht="21.75" customHeight="1" x14ac:dyDescent="0.5">
      <c r="A368" s="147"/>
      <c r="B368" s="328"/>
      <c r="C368" s="296"/>
      <c r="D368" s="180"/>
      <c r="E368" s="180"/>
      <c r="F368" s="179"/>
      <c r="G368" s="184"/>
      <c r="H368" s="147"/>
      <c r="I368" s="328"/>
      <c r="J368" s="296"/>
      <c r="K368" s="179"/>
      <c r="L368" s="180"/>
      <c r="M368" s="179"/>
      <c r="N368" s="184"/>
    </row>
    <row r="369" spans="1:14" ht="21.75" customHeight="1" x14ac:dyDescent="0.5">
      <c r="A369" s="147"/>
      <c r="B369" s="328"/>
      <c r="C369" s="296"/>
      <c r="D369" s="180"/>
      <c r="E369" s="180"/>
      <c r="F369" s="179"/>
      <c r="G369" s="184"/>
      <c r="H369" s="147"/>
      <c r="I369" s="328"/>
      <c r="J369" s="296"/>
      <c r="K369" s="179"/>
      <c r="L369" s="180"/>
      <c r="M369" s="179"/>
      <c r="N369" s="184"/>
    </row>
    <row r="370" spans="1:14" ht="21.75" customHeight="1" x14ac:dyDescent="0.5">
      <c r="A370" s="147"/>
      <c r="B370" s="328"/>
      <c r="C370" s="296"/>
      <c r="D370" s="180"/>
      <c r="E370" s="180"/>
      <c r="F370" s="179"/>
      <c r="G370" s="184"/>
      <c r="H370" s="147"/>
      <c r="I370" s="328"/>
      <c r="J370" s="296"/>
      <c r="K370" s="179"/>
      <c r="L370" s="180"/>
      <c r="M370" s="179"/>
      <c r="N370" s="184"/>
    </row>
    <row r="371" spans="1:14" ht="21.75" customHeight="1" x14ac:dyDescent="0.5">
      <c r="A371" s="147"/>
      <c r="B371" s="328"/>
      <c r="C371" s="296"/>
      <c r="D371" s="180"/>
      <c r="E371" s="180"/>
      <c r="F371" s="179"/>
      <c r="G371" s="184"/>
      <c r="H371" s="147"/>
      <c r="I371" s="328"/>
      <c r="J371" s="296"/>
      <c r="K371" s="179"/>
      <c r="L371" s="180"/>
      <c r="M371" s="179"/>
      <c r="N371" s="184"/>
    </row>
    <row r="372" spans="1:14" ht="21.75" customHeight="1" x14ac:dyDescent="0.5">
      <c r="A372" s="147"/>
      <c r="B372" s="328"/>
      <c r="C372" s="296"/>
      <c r="D372" s="180"/>
      <c r="E372" s="180"/>
      <c r="F372" s="179"/>
      <c r="G372" s="184"/>
      <c r="H372" s="147"/>
      <c r="I372" s="328"/>
      <c r="J372" s="296"/>
      <c r="K372" s="179"/>
      <c r="L372" s="180"/>
      <c r="M372" s="179"/>
      <c r="N372" s="184"/>
    </row>
    <row r="373" spans="1:14" ht="21.75" customHeight="1" x14ac:dyDescent="0.5">
      <c r="A373" s="147"/>
      <c r="B373" s="328"/>
      <c r="C373" s="296"/>
      <c r="D373" s="180"/>
      <c r="E373" s="180"/>
      <c r="F373" s="179"/>
      <c r="G373" s="184"/>
      <c r="H373" s="147"/>
      <c r="I373" s="328"/>
      <c r="J373" s="296"/>
      <c r="K373" s="179"/>
      <c r="L373" s="180"/>
      <c r="M373" s="179"/>
      <c r="N373" s="184"/>
    </row>
    <row r="374" spans="1:14" ht="21.75" customHeight="1" x14ac:dyDescent="0.5">
      <c r="A374" s="147"/>
      <c r="B374" s="328"/>
      <c r="C374" s="296"/>
      <c r="D374" s="180"/>
      <c r="E374" s="180"/>
      <c r="F374" s="179"/>
      <c r="G374" s="184"/>
      <c r="H374" s="147"/>
      <c r="I374" s="328"/>
      <c r="J374" s="296"/>
      <c r="K374" s="179"/>
      <c r="L374" s="180"/>
      <c r="M374" s="179"/>
      <c r="N374" s="184"/>
    </row>
    <row r="375" spans="1:14" ht="21.75" customHeight="1" x14ac:dyDescent="0.5">
      <c r="A375" s="147"/>
      <c r="B375" s="328"/>
      <c r="C375" s="296"/>
      <c r="D375" s="180"/>
      <c r="E375" s="180"/>
      <c r="F375" s="179"/>
      <c r="G375" s="184"/>
      <c r="H375" s="147"/>
      <c r="I375" s="328"/>
      <c r="J375" s="296"/>
      <c r="K375" s="179"/>
      <c r="L375" s="180"/>
      <c r="M375" s="179"/>
      <c r="N375" s="184"/>
    </row>
    <row r="376" spans="1:14" ht="21.75" customHeight="1" x14ac:dyDescent="0.5">
      <c r="A376" s="147"/>
      <c r="B376" s="328"/>
      <c r="C376" s="296"/>
      <c r="D376" s="180"/>
      <c r="E376" s="180"/>
      <c r="F376" s="179"/>
      <c r="G376" s="184"/>
      <c r="H376" s="147"/>
      <c r="I376" s="328"/>
      <c r="J376" s="296"/>
      <c r="K376" s="179"/>
      <c r="L376" s="180"/>
      <c r="M376" s="179"/>
      <c r="N376" s="184"/>
    </row>
    <row r="377" spans="1:14" ht="21.75" customHeight="1" x14ac:dyDescent="0.5">
      <c r="A377" s="147"/>
      <c r="B377" s="328"/>
      <c r="C377" s="296"/>
      <c r="D377" s="180"/>
      <c r="E377" s="180"/>
      <c r="F377" s="179"/>
      <c r="G377" s="184"/>
      <c r="H377" s="147"/>
      <c r="I377" s="328"/>
      <c r="J377" s="296"/>
      <c r="K377" s="179"/>
      <c r="L377" s="180"/>
      <c r="M377" s="179"/>
      <c r="N377" s="184"/>
    </row>
    <row r="378" spans="1:14" ht="21.75" customHeight="1" x14ac:dyDescent="0.5">
      <c r="A378" s="147"/>
      <c r="B378" s="328"/>
      <c r="C378" s="296"/>
      <c r="D378" s="180"/>
      <c r="E378" s="180"/>
      <c r="F378" s="179"/>
      <c r="G378" s="184"/>
      <c r="H378" s="147"/>
      <c r="I378" s="328"/>
      <c r="J378" s="296"/>
      <c r="K378" s="179"/>
      <c r="L378" s="180"/>
      <c r="M378" s="179"/>
      <c r="N378" s="184"/>
    </row>
    <row r="379" spans="1:14" ht="21.75" customHeight="1" x14ac:dyDescent="0.5">
      <c r="A379" s="147"/>
      <c r="B379" s="328"/>
      <c r="C379" s="296"/>
      <c r="D379" s="180"/>
      <c r="E379" s="180"/>
      <c r="F379" s="179"/>
      <c r="G379" s="184"/>
      <c r="H379" s="147"/>
      <c r="I379" s="328"/>
      <c r="J379" s="296"/>
      <c r="K379" s="179"/>
      <c r="L379" s="180"/>
      <c r="M379" s="179"/>
      <c r="N379" s="184"/>
    </row>
    <row r="380" spans="1:14" ht="21.75" customHeight="1" x14ac:dyDescent="0.5">
      <c r="A380" s="147"/>
      <c r="B380" s="328"/>
      <c r="C380" s="296"/>
      <c r="D380" s="180"/>
      <c r="E380" s="180"/>
      <c r="F380" s="179"/>
      <c r="G380" s="184"/>
      <c r="H380" s="147"/>
      <c r="I380" s="328"/>
      <c r="J380" s="296"/>
      <c r="K380" s="179"/>
      <c r="L380" s="180"/>
      <c r="M380" s="179"/>
      <c r="N380" s="184"/>
    </row>
    <row r="381" spans="1:14" ht="21.75" customHeight="1" x14ac:dyDescent="0.5">
      <c r="A381" s="147"/>
      <c r="B381" s="328"/>
      <c r="C381" s="296"/>
      <c r="D381" s="180"/>
      <c r="E381" s="180"/>
      <c r="F381" s="179"/>
      <c r="G381" s="184"/>
      <c r="H381" s="147"/>
      <c r="I381" s="328"/>
      <c r="J381" s="296"/>
      <c r="K381" s="179"/>
      <c r="L381" s="180"/>
      <c r="M381" s="179"/>
      <c r="N381" s="184"/>
    </row>
    <row r="382" spans="1:14" ht="21.75" customHeight="1" x14ac:dyDescent="0.5">
      <c r="A382" s="147"/>
      <c r="B382" s="328"/>
      <c r="C382" s="296"/>
      <c r="D382" s="180"/>
      <c r="E382" s="180"/>
      <c r="F382" s="179"/>
      <c r="G382" s="184"/>
      <c r="H382" s="147"/>
      <c r="I382" s="328"/>
      <c r="J382" s="296"/>
      <c r="K382" s="179"/>
      <c r="L382" s="180"/>
      <c r="M382" s="179"/>
      <c r="N382" s="184"/>
    </row>
    <row r="383" spans="1:14" ht="21.75" customHeight="1" x14ac:dyDescent="0.5">
      <c r="A383" s="147"/>
      <c r="B383" s="328"/>
      <c r="C383" s="296"/>
      <c r="D383" s="180"/>
      <c r="E383" s="180"/>
      <c r="F383" s="179"/>
      <c r="G383" s="184"/>
      <c r="H383" s="147"/>
      <c r="I383" s="328"/>
      <c r="J383" s="296"/>
      <c r="K383" s="179"/>
      <c r="L383" s="180"/>
      <c r="M383" s="179"/>
      <c r="N383" s="184"/>
    </row>
    <row r="384" spans="1:14" ht="21.75" customHeight="1" x14ac:dyDescent="0.5">
      <c r="A384" s="147"/>
      <c r="B384" s="328"/>
      <c r="C384" s="296"/>
      <c r="D384" s="180"/>
      <c r="E384" s="180"/>
      <c r="F384" s="179"/>
      <c r="G384" s="184"/>
      <c r="H384" s="147"/>
      <c r="I384" s="328"/>
      <c r="J384" s="296"/>
      <c r="K384" s="179"/>
      <c r="L384" s="180"/>
      <c r="M384" s="179"/>
      <c r="N384" s="184"/>
    </row>
    <row r="385" spans="1:14" ht="21.75" customHeight="1" x14ac:dyDescent="0.5">
      <c r="A385" s="147"/>
      <c r="B385" s="328"/>
      <c r="C385" s="296"/>
      <c r="D385" s="180"/>
      <c r="E385" s="180"/>
      <c r="F385" s="179"/>
      <c r="G385" s="184"/>
      <c r="H385" s="147"/>
      <c r="I385" s="328"/>
      <c r="J385" s="296"/>
      <c r="K385" s="179"/>
      <c r="L385" s="180"/>
      <c r="M385" s="179"/>
      <c r="N385" s="184"/>
    </row>
    <row r="386" spans="1:14" ht="21.75" customHeight="1" x14ac:dyDescent="0.5">
      <c r="A386" s="147"/>
      <c r="B386" s="328"/>
      <c r="C386" s="296"/>
      <c r="D386" s="180"/>
      <c r="E386" s="180"/>
      <c r="F386" s="179"/>
      <c r="G386" s="184"/>
      <c r="H386" s="147"/>
      <c r="I386" s="328"/>
      <c r="J386" s="296"/>
      <c r="K386" s="179"/>
      <c r="L386" s="180"/>
      <c r="M386" s="179"/>
      <c r="N386" s="184"/>
    </row>
    <row r="387" spans="1:14" ht="21.75" customHeight="1" x14ac:dyDescent="0.5">
      <c r="A387" s="147"/>
      <c r="B387" s="328"/>
      <c r="C387" s="296"/>
      <c r="D387" s="180"/>
      <c r="E387" s="180"/>
      <c r="F387" s="179"/>
      <c r="G387" s="184"/>
      <c r="H387" s="147"/>
      <c r="I387" s="328"/>
      <c r="J387" s="296"/>
      <c r="K387" s="179"/>
      <c r="L387" s="180"/>
      <c r="M387" s="179"/>
      <c r="N387" s="184"/>
    </row>
    <row r="388" spans="1:14" ht="21.75" customHeight="1" x14ac:dyDescent="0.5">
      <c r="A388" s="147"/>
      <c r="B388" s="328"/>
      <c r="C388" s="296"/>
      <c r="D388" s="180"/>
      <c r="E388" s="180"/>
      <c r="F388" s="179"/>
      <c r="G388" s="184"/>
      <c r="H388" s="147"/>
      <c r="I388" s="328"/>
      <c r="J388" s="296"/>
      <c r="K388" s="179"/>
      <c r="L388" s="180"/>
      <c r="M388" s="179"/>
      <c r="N388" s="184"/>
    </row>
    <row r="389" spans="1:14" ht="21.75" customHeight="1" x14ac:dyDescent="0.5">
      <c r="A389" s="147"/>
      <c r="B389" s="328"/>
      <c r="C389" s="296"/>
      <c r="D389" s="180"/>
      <c r="E389" s="180"/>
      <c r="F389" s="179"/>
      <c r="G389" s="184"/>
      <c r="H389" s="147"/>
      <c r="I389" s="328"/>
      <c r="J389" s="296"/>
      <c r="K389" s="179"/>
      <c r="L389" s="180"/>
      <c r="M389" s="179"/>
      <c r="N389" s="184"/>
    </row>
    <row r="390" spans="1:14" ht="21.75" customHeight="1" x14ac:dyDescent="0.5">
      <c r="A390" s="147"/>
      <c r="B390" s="328"/>
      <c r="C390" s="296"/>
      <c r="D390" s="180"/>
      <c r="E390" s="180"/>
      <c r="F390" s="179"/>
      <c r="G390" s="184"/>
      <c r="H390" s="147"/>
      <c r="I390" s="328"/>
      <c r="J390" s="296"/>
      <c r="K390" s="179"/>
      <c r="L390" s="180"/>
      <c r="M390" s="179"/>
      <c r="N390" s="184"/>
    </row>
    <row r="391" spans="1:14" ht="21.75" customHeight="1" x14ac:dyDescent="0.5">
      <c r="A391" s="147"/>
      <c r="B391" s="328"/>
      <c r="C391" s="296"/>
      <c r="D391" s="180"/>
      <c r="E391" s="180"/>
      <c r="F391" s="179"/>
      <c r="G391" s="184"/>
      <c r="H391" s="147"/>
      <c r="I391" s="328"/>
      <c r="J391" s="296"/>
      <c r="K391" s="179"/>
      <c r="L391" s="180"/>
      <c r="M391" s="179"/>
      <c r="N391" s="184"/>
    </row>
    <row r="392" spans="1:14" ht="21.75" customHeight="1" x14ac:dyDescent="0.5">
      <c r="A392" s="147"/>
      <c r="B392" s="328"/>
      <c r="C392" s="296"/>
      <c r="D392" s="180"/>
      <c r="E392" s="180"/>
      <c r="F392" s="179"/>
      <c r="G392" s="184"/>
      <c r="H392" s="147"/>
      <c r="I392" s="328"/>
      <c r="J392" s="296"/>
      <c r="K392" s="179"/>
      <c r="L392" s="180"/>
      <c r="M392" s="179"/>
      <c r="N392" s="184"/>
    </row>
    <row r="393" spans="1:14" ht="21.75" customHeight="1" x14ac:dyDescent="0.5">
      <c r="A393" s="147"/>
      <c r="B393" s="328"/>
      <c r="C393" s="296"/>
      <c r="D393" s="180"/>
      <c r="E393" s="180"/>
      <c r="F393" s="179"/>
      <c r="G393" s="184"/>
      <c r="H393" s="147"/>
      <c r="I393" s="328"/>
      <c r="J393" s="296"/>
      <c r="K393" s="179"/>
      <c r="L393" s="180"/>
      <c r="M393" s="179"/>
      <c r="N393" s="184"/>
    </row>
    <row r="394" spans="1:14" ht="21.75" customHeight="1" x14ac:dyDescent="0.5">
      <c r="A394" s="147"/>
      <c r="B394" s="328"/>
      <c r="C394" s="296"/>
      <c r="D394" s="180"/>
      <c r="E394" s="180"/>
      <c r="F394" s="179"/>
      <c r="G394" s="184"/>
      <c r="H394" s="147"/>
      <c r="I394" s="328"/>
      <c r="J394" s="296"/>
      <c r="K394" s="179"/>
      <c r="L394" s="180"/>
      <c r="M394" s="179"/>
      <c r="N394" s="184"/>
    </row>
    <row r="395" spans="1:14" ht="21.75" customHeight="1" x14ac:dyDescent="0.5">
      <c r="A395" s="147"/>
      <c r="B395" s="328"/>
      <c r="C395" s="296"/>
      <c r="D395" s="180"/>
      <c r="E395" s="180"/>
      <c r="F395" s="179"/>
      <c r="G395" s="184"/>
      <c r="H395" s="147"/>
      <c r="I395" s="328"/>
      <c r="J395" s="296"/>
      <c r="K395" s="179"/>
      <c r="L395" s="180"/>
      <c r="M395" s="179"/>
      <c r="N395" s="184"/>
    </row>
    <row r="396" spans="1:14" ht="21.75" customHeight="1" x14ac:dyDescent="0.5">
      <c r="A396" s="147"/>
      <c r="B396" s="328"/>
      <c r="C396" s="296"/>
      <c r="D396" s="180"/>
      <c r="E396" s="180"/>
      <c r="F396" s="179"/>
      <c r="G396" s="184"/>
      <c r="H396" s="147"/>
      <c r="I396" s="328"/>
      <c r="J396" s="296"/>
      <c r="K396" s="179"/>
      <c r="L396" s="180"/>
      <c r="M396" s="179"/>
      <c r="N396" s="184"/>
    </row>
    <row r="397" spans="1:14" ht="21.75" customHeight="1" x14ac:dyDescent="0.5">
      <c r="A397" s="147"/>
      <c r="B397" s="328"/>
      <c r="C397" s="296"/>
      <c r="D397" s="180"/>
      <c r="E397" s="180"/>
      <c r="F397" s="179"/>
      <c r="G397" s="184"/>
      <c r="H397" s="147"/>
      <c r="I397" s="328"/>
      <c r="J397" s="296"/>
      <c r="K397" s="179"/>
      <c r="L397" s="180"/>
      <c r="M397" s="179"/>
      <c r="N397" s="184"/>
    </row>
    <row r="398" spans="1:14" ht="21.75" customHeight="1" x14ac:dyDescent="0.5">
      <c r="A398" s="147"/>
      <c r="B398" s="328"/>
      <c r="C398" s="296"/>
      <c r="D398" s="180"/>
      <c r="E398" s="180"/>
      <c r="F398" s="179"/>
      <c r="G398" s="184"/>
      <c r="H398" s="147"/>
      <c r="I398" s="328"/>
      <c r="J398" s="296"/>
      <c r="K398" s="179"/>
      <c r="L398" s="180"/>
      <c r="M398" s="179"/>
      <c r="N398" s="184"/>
    </row>
    <row r="399" spans="1:14" ht="21.75" customHeight="1" x14ac:dyDescent="0.5">
      <c r="A399" s="147"/>
      <c r="B399" s="328"/>
      <c r="C399" s="296"/>
      <c r="D399" s="180"/>
      <c r="E399" s="180"/>
      <c r="F399" s="179"/>
      <c r="G399" s="184"/>
      <c r="H399" s="147"/>
      <c r="I399" s="328"/>
      <c r="J399" s="296"/>
      <c r="K399" s="179"/>
      <c r="L399" s="180"/>
      <c r="M399" s="179"/>
      <c r="N399" s="184"/>
    </row>
    <row r="400" spans="1:14" ht="21.75" customHeight="1" x14ac:dyDescent="0.5">
      <c r="A400" s="147"/>
      <c r="B400" s="328"/>
      <c r="C400" s="296"/>
      <c r="D400" s="180"/>
      <c r="E400" s="180"/>
      <c r="F400" s="179"/>
      <c r="G400" s="184"/>
      <c r="H400" s="147"/>
      <c r="I400" s="328"/>
      <c r="J400" s="296"/>
      <c r="K400" s="179"/>
      <c r="L400" s="180"/>
      <c r="M400" s="179"/>
      <c r="N400" s="184"/>
    </row>
    <row r="401" spans="1:14" ht="21.75" customHeight="1" x14ac:dyDescent="0.5">
      <c r="A401" s="147"/>
      <c r="B401" s="328"/>
      <c r="C401" s="296"/>
      <c r="D401" s="180"/>
      <c r="E401" s="180"/>
      <c r="F401" s="179"/>
      <c r="G401" s="184"/>
      <c r="H401" s="147"/>
      <c r="I401" s="328"/>
      <c r="J401" s="296"/>
      <c r="K401" s="179"/>
      <c r="L401" s="180"/>
      <c r="M401" s="179"/>
      <c r="N401" s="184"/>
    </row>
    <row r="402" spans="1:14" ht="21.75" customHeight="1" x14ac:dyDescent="0.5">
      <c r="A402" s="147"/>
      <c r="B402" s="328"/>
      <c r="C402" s="296"/>
      <c r="D402" s="180"/>
      <c r="E402" s="180"/>
      <c r="F402" s="179"/>
      <c r="G402" s="184"/>
      <c r="H402" s="147"/>
      <c r="I402" s="328"/>
      <c r="J402" s="296"/>
      <c r="K402" s="179"/>
      <c r="L402" s="180"/>
      <c r="M402" s="179"/>
      <c r="N402" s="184"/>
    </row>
    <row r="403" spans="1:14" ht="21.75" customHeight="1" x14ac:dyDescent="0.5">
      <c r="A403" s="147"/>
      <c r="B403" s="328"/>
      <c r="C403" s="296"/>
      <c r="D403" s="180"/>
      <c r="E403" s="180"/>
      <c r="F403" s="179"/>
      <c r="G403" s="184"/>
      <c r="H403" s="147"/>
      <c r="I403" s="328"/>
      <c r="J403" s="296"/>
      <c r="K403" s="179"/>
      <c r="L403" s="180"/>
      <c r="M403" s="179"/>
      <c r="N403" s="184"/>
    </row>
    <row r="404" spans="1:14" ht="21.75" customHeight="1" x14ac:dyDescent="0.5">
      <c r="A404" s="147"/>
      <c r="B404" s="328"/>
      <c r="C404" s="296"/>
      <c r="D404" s="180"/>
      <c r="E404" s="180"/>
      <c r="F404" s="179"/>
      <c r="G404" s="184"/>
      <c r="H404" s="147"/>
      <c r="I404" s="328"/>
      <c r="J404" s="296"/>
      <c r="K404" s="179"/>
      <c r="L404" s="180"/>
      <c r="M404" s="179"/>
      <c r="N404" s="184"/>
    </row>
    <row r="405" spans="1:14" ht="21.75" customHeight="1" x14ac:dyDescent="0.5">
      <c r="A405" s="147"/>
      <c r="B405" s="328"/>
      <c r="C405" s="296"/>
      <c r="D405" s="180"/>
      <c r="E405" s="180"/>
      <c r="F405" s="179"/>
      <c r="G405" s="184"/>
      <c r="H405" s="147"/>
      <c r="I405" s="328"/>
      <c r="J405" s="296"/>
      <c r="K405" s="179"/>
      <c r="L405" s="180"/>
      <c r="M405" s="179"/>
      <c r="N405" s="184"/>
    </row>
    <row r="406" spans="1:14" ht="21.75" customHeight="1" x14ac:dyDescent="0.5">
      <c r="A406" s="147"/>
      <c r="B406" s="328"/>
      <c r="C406" s="296"/>
      <c r="D406" s="180"/>
      <c r="E406" s="180"/>
      <c r="F406" s="179"/>
      <c r="G406" s="184"/>
      <c r="H406" s="147"/>
      <c r="I406" s="328"/>
      <c r="J406" s="296"/>
      <c r="K406" s="179"/>
      <c r="L406" s="180"/>
      <c r="M406" s="179"/>
      <c r="N406" s="184"/>
    </row>
    <row r="407" spans="1:14" ht="21.75" customHeight="1" x14ac:dyDescent="0.5">
      <c r="A407" s="147"/>
      <c r="B407" s="328"/>
      <c r="C407" s="296"/>
      <c r="D407" s="180"/>
      <c r="E407" s="180"/>
      <c r="F407" s="179"/>
      <c r="G407" s="184"/>
      <c r="H407" s="147"/>
      <c r="I407" s="328"/>
      <c r="J407" s="296"/>
      <c r="K407" s="179"/>
      <c r="L407" s="180"/>
      <c r="M407" s="179"/>
      <c r="N407" s="184"/>
    </row>
    <row r="408" spans="1:14" ht="21.75" customHeight="1" x14ac:dyDescent="0.5">
      <c r="A408" s="147"/>
      <c r="B408" s="328"/>
      <c r="C408" s="296"/>
      <c r="D408" s="180"/>
      <c r="E408" s="180"/>
      <c r="F408" s="179"/>
      <c r="G408" s="184"/>
      <c r="H408" s="147"/>
      <c r="I408" s="328"/>
      <c r="J408" s="296"/>
      <c r="K408" s="179"/>
      <c r="L408" s="180"/>
      <c r="M408" s="179"/>
      <c r="N408" s="184"/>
    </row>
    <row r="409" spans="1:14" ht="21.75" customHeight="1" x14ac:dyDescent="0.5">
      <c r="A409" s="147"/>
      <c r="B409" s="328"/>
      <c r="C409" s="296"/>
      <c r="D409" s="180"/>
      <c r="E409" s="180"/>
      <c r="F409" s="179"/>
      <c r="G409" s="184"/>
      <c r="H409" s="147"/>
      <c r="I409" s="328"/>
      <c r="J409" s="296"/>
      <c r="K409" s="179"/>
      <c r="L409" s="180"/>
      <c r="M409" s="179"/>
      <c r="N409" s="184"/>
    </row>
    <row r="410" spans="1:14" ht="21.75" customHeight="1" x14ac:dyDescent="0.5">
      <c r="A410" s="147"/>
      <c r="B410" s="328"/>
      <c r="C410" s="296"/>
      <c r="D410" s="180"/>
      <c r="E410" s="180"/>
      <c r="F410" s="179"/>
      <c r="G410" s="184"/>
      <c r="H410" s="147"/>
      <c r="I410" s="328"/>
      <c r="J410" s="296"/>
      <c r="K410" s="179"/>
      <c r="L410" s="180"/>
      <c r="M410" s="179"/>
      <c r="N410" s="184"/>
    </row>
    <row r="411" spans="1:14" ht="21.75" customHeight="1" x14ac:dyDescent="0.5">
      <c r="A411" s="147"/>
      <c r="B411" s="328"/>
      <c r="C411" s="296"/>
      <c r="D411" s="180"/>
      <c r="E411" s="180"/>
      <c r="F411" s="179"/>
      <c r="G411" s="184"/>
      <c r="H411" s="147"/>
      <c r="I411" s="328"/>
      <c r="J411" s="296"/>
      <c r="K411" s="179"/>
      <c r="L411" s="180"/>
      <c r="M411" s="179"/>
      <c r="N411" s="184"/>
    </row>
    <row r="412" spans="1:14" ht="21.75" customHeight="1" x14ac:dyDescent="0.5">
      <c r="A412" s="147"/>
      <c r="B412" s="328"/>
      <c r="C412" s="296"/>
      <c r="D412" s="180"/>
      <c r="E412" s="180"/>
      <c r="F412" s="179"/>
      <c r="G412" s="184"/>
      <c r="H412" s="147"/>
      <c r="I412" s="328"/>
      <c r="J412" s="296"/>
      <c r="K412" s="179"/>
      <c r="L412" s="180"/>
      <c r="M412" s="179"/>
      <c r="N412" s="184"/>
    </row>
    <row r="413" spans="1:14" ht="21.75" customHeight="1" x14ac:dyDescent="0.5">
      <c r="A413" s="147"/>
      <c r="B413" s="328"/>
      <c r="C413" s="296"/>
      <c r="D413" s="180"/>
      <c r="E413" s="180"/>
      <c r="F413" s="179"/>
      <c r="G413" s="184"/>
      <c r="H413" s="147"/>
      <c r="I413" s="328"/>
      <c r="J413" s="296"/>
      <c r="K413" s="179"/>
      <c r="L413" s="180"/>
      <c r="M413" s="179"/>
      <c r="N413" s="184"/>
    </row>
    <row r="414" spans="1:14" ht="21.75" customHeight="1" x14ac:dyDescent="0.5">
      <c r="A414" s="147"/>
      <c r="B414" s="328"/>
      <c r="C414" s="296"/>
      <c r="D414" s="180"/>
      <c r="E414" s="180"/>
      <c r="F414" s="179"/>
      <c r="G414" s="184"/>
      <c r="H414" s="147"/>
      <c r="I414" s="328"/>
      <c r="J414" s="296"/>
      <c r="K414" s="179"/>
      <c r="L414" s="180"/>
      <c r="M414" s="179"/>
      <c r="N414" s="184"/>
    </row>
    <row r="415" spans="1:14" ht="21.75" customHeight="1" x14ac:dyDescent="0.5">
      <c r="A415" s="147"/>
      <c r="B415" s="328"/>
      <c r="C415" s="296"/>
      <c r="D415" s="180"/>
      <c r="E415" s="180"/>
      <c r="F415" s="179"/>
      <c r="G415" s="184"/>
      <c r="H415" s="147"/>
      <c r="I415" s="328"/>
      <c r="J415" s="296"/>
      <c r="K415" s="179"/>
      <c r="L415" s="180"/>
      <c r="M415" s="179"/>
      <c r="N415" s="184"/>
    </row>
    <row r="416" spans="1:14" ht="21.75" customHeight="1" x14ac:dyDescent="0.5">
      <c r="A416" s="147"/>
      <c r="B416" s="328"/>
      <c r="C416" s="296"/>
      <c r="D416" s="180"/>
      <c r="E416" s="180"/>
      <c r="F416" s="179"/>
      <c r="G416" s="184"/>
      <c r="H416" s="147"/>
      <c r="I416" s="328"/>
      <c r="J416" s="296"/>
      <c r="K416" s="179"/>
      <c r="L416" s="180"/>
      <c r="M416" s="179"/>
      <c r="N416" s="184"/>
    </row>
    <row r="417" spans="1:14" ht="21.75" customHeight="1" x14ac:dyDescent="0.5">
      <c r="A417" s="147"/>
      <c r="B417" s="328"/>
      <c r="C417" s="296"/>
      <c r="D417" s="180"/>
      <c r="E417" s="180"/>
      <c r="F417" s="179"/>
      <c r="G417" s="184"/>
      <c r="H417" s="147"/>
      <c r="I417" s="328"/>
      <c r="J417" s="296"/>
      <c r="K417" s="179"/>
      <c r="L417" s="180"/>
      <c r="M417" s="179"/>
      <c r="N417" s="184"/>
    </row>
    <row r="418" spans="1:14" ht="21.75" customHeight="1" x14ac:dyDescent="0.5">
      <c r="A418" s="147"/>
      <c r="B418" s="328"/>
      <c r="C418" s="296"/>
      <c r="D418" s="180"/>
      <c r="E418" s="180"/>
      <c r="F418" s="179"/>
      <c r="G418" s="184"/>
      <c r="H418" s="147"/>
      <c r="I418" s="328"/>
      <c r="J418" s="296"/>
      <c r="K418" s="179"/>
      <c r="L418" s="180"/>
      <c r="M418" s="179"/>
      <c r="N418" s="184"/>
    </row>
    <row r="419" spans="1:14" ht="21.75" customHeight="1" x14ac:dyDescent="0.5">
      <c r="A419" s="147"/>
      <c r="B419" s="328"/>
      <c r="C419" s="296"/>
      <c r="D419" s="180"/>
      <c r="E419" s="180"/>
      <c r="F419" s="179"/>
      <c r="G419" s="184"/>
      <c r="H419" s="147"/>
      <c r="I419" s="328"/>
      <c r="J419" s="296"/>
      <c r="K419" s="179"/>
      <c r="L419" s="180"/>
      <c r="M419" s="179"/>
      <c r="N419" s="184"/>
    </row>
    <row r="420" spans="1:14" ht="21.75" customHeight="1" x14ac:dyDescent="0.5">
      <c r="A420" s="147"/>
      <c r="B420" s="328"/>
      <c r="C420" s="296"/>
      <c r="D420" s="180"/>
      <c r="E420" s="180"/>
      <c r="F420" s="179"/>
      <c r="G420" s="184"/>
      <c r="H420" s="147"/>
      <c r="I420" s="328"/>
      <c r="J420" s="296"/>
      <c r="K420" s="179"/>
      <c r="L420" s="180"/>
      <c r="M420" s="179"/>
      <c r="N420" s="184"/>
    </row>
    <row r="421" spans="1:14" ht="21.75" customHeight="1" x14ac:dyDescent="0.5">
      <c r="A421" s="147"/>
      <c r="B421" s="328"/>
      <c r="C421" s="296"/>
      <c r="D421" s="180"/>
      <c r="E421" s="180"/>
      <c r="F421" s="179"/>
      <c r="G421" s="184"/>
      <c r="H421" s="147"/>
      <c r="I421" s="328"/>
      <c r="J421" s="296"/>
      <c r="K421" s="179"/>
      <c r="L421" s="180"/>
      <c r="M421" s="179"/>
      <c r="N421" s="184"/>
    </row>
    <row r="422" spans="1:14" ht="21.75" customHeight="1" x14ac:dyDescent="0.5">
      <c r="A422" s="147"/>
      <c r="B422" s="328"/>
      <c r="C422" s="296"/>
      <c r="D422" s="180"/>
      <c r="E422" s="180"/>
      <c r="F422" s="179"/>
      <c r="G422" s="184"/>
      <c r="H422" s="147"/>
      <c r="I422" s="328"/>
      <c r="J422" s="296"/>
      <c r="K422" s="179"/>
      <c r="L422" s="180"/>
      <c r="M422" s="179"/>
      <c r="N422" s="184"/>
    </row>
    <row r="423" spans="1:14" ht="21.75" customHeight="1" x14ac:dyDescent="0.5">
      <c r="A423" s="147"/>
      <c r="B423" s="328"/>
      <c r="C423" s="296"/>
      <c r="D423" s="180"/>
      <c r="E423" s="180"/>
      <c r="F423" s="179"/>
      <c r="G423" s="184"/>
      <c r="H423" s="147"/>
      <c r="I423" s="328"/>
      <c r="J423" s="296"/>
      <c r="K423" s="179"/>
      <c r="L423" s="180"/>
      <c r="M423" s="179"/>
      <c r="N423" s="184"/>
    </row>
    <row r="424" spans="1:14" ht="21.75" customHeight="1" x14ac:dyDescent="0.5">
      <c r="A424" s="147"/>
      <c r="B424" s="328"/>
      <c r="C424" s="296"/>
      <c r="D424" s="180"/>
      <c r="E424" s="180"/>
      <c r="F424" s="179"/>
      <c r="G424" s="184"/>
      <c r="H424" s="147"/>
      <c r="I424" s="328"/>
      <c r="J424" s="296"/>
      <c r="K424" s="179"/>
      <c r="L424" s="180"/>
      <c r="M424" s="179"/>
      <c r="N424" s="184"/>
    </row>
    <row r="425" spans="1:14" ht="21.75" customHeight="1" x14ac:dyDescent="0.5">
      <c r="A425" s="147"/>
      <c r="B425" s="328"/>
      <c r="C425" s="296"/>
      <c r="D425" s="180"/>
      <c r="E425" s="180"/>
      <c r="F425" s="179"/>
      <c r="G425" s="184"/>
      <c r="H425" s="147"/>
      <c r="I425" s="328"/>
      <c r="J425" s="296"/>
      <c r="K425" s="179"/>
      <c r="L425" s="180"/>
      <c r="M425" s="179"/>
      <c r="N425" s="184"/>
    </row>
    <row r="426" spans="1:14" ht="21.75" customHeight="1" x14ac:dyDescent="0.5">
      <c r="A426" s="147"/>
      <c r="B426" s="328"/>
      <c r="C426" s="296"/>
      <c r="D426" s="180"/>
      <c r="E426" s="180"/>
      <c r="F426" s="179"/>
      <c r="G426" s="184"/>
      <c r="H426" s="147"/>
      <c r="I426" s="328"/>
      <c r="J426" s="296"/>
      <c r="K426" s="179"/>
      <c r="L426" s="180"/>
      <c r="M426" s="179"/>
      <c r="N426" s="184"/>
    </row>
    <row r="427" spans="1:14" ht="21.75" customHeight="1" x14ac:dyDescent="0.5">
      <c r="A427" s="147"/>
      <c r="B427" s="328"/>
      <c r="C427" s="296"/>
      <c r="D427" s="180"/>
      <c r="E427" s="180"/>
      <c r="F427" s="179"/>
      <c r="G427" s="184"/>
      <c r="H427" s="147"/>
      <c r="I427" s="328"/>
      <c r="J427" s="296"/>
      <c r="K427" s="179"/>
      <c r="L427" s="180"/>
      <c r="M427" s="179"/>
      <c r="N427" s="184"/>
    </row>
    <row r="428" spans="1:14" ht="21.75" customHeight="1" x14ac:dyDescent="0.5">
      <c r="A428" s="147"/>
      <c r="B428" s="328"/>
      <c r="C428" s="296"/>
      <c r="D428" s="180"/>
      <c r="E428" s="180"/>
      <c r="F428" s="179"/>
      <c r="G428" s="184"/>
      <c r="H428" s="147"/>
      <c r="I428" s="328"/>
      <c r="J428" s="296"/>
      <c r="K428" s="179"/>
      <c r="L428" s="180"/>
      <c r="M428" s="179"/>
      <c r="N428" s="184"/>
    </row>
    <row r="429" spans="1:14" ht="21.75" customHeight="1" x14ac:dyDescent="0.5">
      <c r="A429" s="147"/>
      <c r="B429" s="328"/>
      <c r="C429" s="296"/>
      <c r="D429" s="180"/>
      <c r="E429" s="180"/>
      <c r="F429" s="179"/>
      <c r="G429" s="184"/>
      <c r="H429" s="147"/>
      <c r="I429" s="328"/>
      <c r="J429" s="296"/>
      <c r="K429" s="179"/>
      <c r="L429" s="180"/>
      <c r="M429" s="179"/>
      <c r="N429" s="184"/>
    </row>
    <row r="430" spans="1:14" ht="21.75" customHeight="1" x14ac:dyDescent="0.5">
      <c r="A430" s="147"/>
      <c r="B430" s="328"/>
      <c r="C430" s="296"/>
      <c r="D430" s="180"/>
      <c r="E430" s="180"/>
      <c r="F430" s="179"/>
      <c r="G430" s="184"/>
      <c r="H430" s="147"/>
      <c r="I430" s="328"/>
      <c r="J430" s="296"/>
      <c r="K430" s="179"/>
      <c r="L430" s="180"/>
      <c r="M430" s="179"/>
      <c r="N430" s="184"/>
    </row>
    <row r="431" spans="1:14" ht="21.75" customHeight="1" x14ac:dyDescent="0.5">
      <c r="A431" s="147"/>
      <c r="B431" s="328"/>
      <c r="C431" s="296"/>
      <c r="D431" s="180"/>
      <c r="E431" s="180"/>
      <c r="F431" s="179"/>
      <c r="G431" s="184"/>
      <c r="H431" s="147"/>
      <c r="I431" s="328"/>
      <c r="J431" s="296"/>
      <c r="K431" s="179"/>
      <c r="L431" s="180"/>
      <c r="M431" s="179"/>
      <c r="N431" s="184"/>
    </row>
    <row r="432" spans="1:14" ht="21.75" customHeight="1" x14ac:dyDescent="0.5">
      <c r="A432" s="147"/>
      <c r="B432" s="328"/>
      <c r="C432" s="296"/>
      <c r="D432" s="180"/>
      <c r="E432" s="180"/>
      <c r="F432" s="179"/>
      <c r="G432" s="184"/>
      <c r="H432" s="147"/>
      <c r="I432" s="328"/>
      <c r="J432" s="296"/>
      <c r="K432" s="179"/>
      <c r="L432" s="180"/>
      <c r="M432" s="179"/>
      <c r="N432" s="184"/>
    </row>
    <row r="433" spans="1:14" ht="21.75" customHeight="1" x14ac:dyDescent="0.5">
      <c r="A433" s="147"/>
      <c r="B433" s="328"/>
      <c r="C433" s="296"/>
      <c r="D433" s="180"/>
      <c r="E433" s="180"/>
      <c r="F433" s="179"/>
      <c r="G433" s="184"/>
      <c r="H433" s="147"/>
      <c r="I433" s="328"/>
      <c r="J433" s="296"/>
      <c r="K433" s="179"/>
      <c r="L433" s="180"/>
      <c r="M433" s="179"/>
      <c r="N433" s="184"/>
    </row>
    <row r="434" spans="1:14" ht="21.75" customHeight="1" x14ac:dyDescent="0.5">
      <c r="A434" s="147"/>
      <c r="B434" s="328"/>
      <c r="C434" s="296"/>
      <c r="D434" s="180"/>
      <c r="E434" s="180"/>
      <c r="F434" s="179"/>
      <c r="G434" s="184"/>
      <c r="H434" s="147"/>
      <c r="I434" s="328"/>
      <c r="J434" s="296"/>
      <c r="K434" s="179"/>
      <c r="L434" s="180"/>
      <c r="M434" s="179"/>
      <c r="N434" s="184"/>
    </row>
    <row r="435" spans="1:14" ht="21.75" customHeight="1" x14ac:dyDescent="0.5">
      <c r="A435" s="147"/>
      <c r="B435" s="328"/>
      <c r="C435" s="296"/>
      <c r="D435" s="180"/>
      <c r="E435" s="180"/>
      <c r="F435" s="179"/>
      <c r="G435" s="184"/>
      <c r="H435" s="147"/>
      <c r="I435" s="328"/>
      <c r="J435" s="296"/>
      <c r="K435" s="179"/>
      <c r="L435" s="180"/>
      <c r="M435" s="179"/>
      <c r="N435" s="184"/>
    </row>
    <row r="436" spans="1:14" ht="21.75" customHeight="1" x14ac:dyDescent="0.5">
      <c r="A436" s="147"/>
      <c r="B436" s="328"/>
      <c r="C436" s="296"/>
      <c r="D436" s="180"/>
      <c r="E436" s="180"/>
      <c r="F436" s="179"/>
      <c r="G436" s="184"/>
      <c r="H436" s="147"/>
      <c r="I436" s="328"/>
      <c r="J436" s="296"/>
      <c r="K436" s="179"/>
      <c r="L436" s="180"/>
      <c r="M436" s="179"/>
      <c r="N436" s="184"/>
    </row>
    <row r="437" spans="1:14" ht="21.75" customHeight="1" x14ac:dyDescent="0.5">
      <c r="A437" s="147"/>
      <c r="B437" s="328"/>
      <c r="C437" s="296"/>
      <c r="D437" s="180"/>
      <c r="E437" s="180"/>
      <c r="F437" s="179"/>
      <c r="G437" s="184"/>
      <c r="H437" s="147"/>
      <c r="I437" s="328"/>
      <c r="J437" s="296"/>
      <c r="K437" s="179"/>
      <c r="L437" s="180"/>
      <c r="M437" s="179"/>
      <c r="N437" s="184"/>
    </row>
    <row r="438" spans="1:14" ht="21.75" customHeight="1" x14ac:dyDescent="0.5">
      <c r="A438" s="147"/>
      <c r="B438" s="328"/>
      <c r="C438" s="296"/>
      <c r="D438" s="180"/>
      <c r="E438" s="180"/>
      <c r="F438" s="179"/>
      <c r="G438" s="184"/>
      <c r="H438" s="147"/>
      <c r="I438" s="328"/>
      <c r="J438" s="296"/>
      <c r="K438" s="179"/>
      <c r="L438" s="180"/>
      <c r="M438" s="179"/>
      <c r="N438" s="184"/>
    </row>
    <row r="439" spans="1:14" ht="21.75" customHeight="1" x14ac:dyDescent="0.5">
      <c r="A439" s="147"/>
      <c r="B439" s="328"/>
      <c r="C439" s="296"/>
      <c r="D439" s="180"/>
      <c r="E439" s="180"/>
      <c r="F439" s="179"/>
      <c r="G439" s="184"/>
      <c r="H439" s="147"/>
      <c r="I439" s="328"/>
      <c r="J439" s="296"/>
      <c r="K439" s="179"/>
      <c r="L439" s="180"/>
      <c r="M439" s="179"/>
      <c r="N439" s="184"/>
    </row>
    <row r="440" spans="1:14" ht="21.75" customHeight="1" x14ac:dyDescent="0.5">
      <c r="A440" s="147"/>
      <c r="B440" s="328"/>
      <c r="C440" s="296"/>
      <c r="D440" s="180"/>
      <c r="E440" s="180"/>
      <c r="F440" s="179"/>
      <c r="G440" s="184"/>
      <c r="H440" s="147"/>
      <c r="I440" s="328"/>
      <c r="J440" s="296"/>
      <c r="K440" s="179"/>
      <c r="L440" s="180"/>
      <c r="M440" s="179"/>
      <c r="N440" s="184"/>
    </row>
    <row r="441" spans="1:14" ht="21.75" customHeight="1" x14ac:dyDescent="0.5">
      <c r="A441" s="147"/>
      <c r="B441" s="328"/>
      <c r="C441" s="296"/>
      <c r="D441" s="180"/>
      <c r="E441" s="180"/>
      <c r="F441" s="179"/>
      <c r="G441" s="184"/>
      <c r="H441" s="147"/>
      <c r="I441" s="328"/>
      <c r="J441" s="296"/>
      <c r="K441" s="179"/>
      <c r="L441" s="180"/>
      <c r="M441" s="179"/>
      <c r="N441" s="184"/>
    </row>
    <row r="442" spans="1:14" ht="21.75" customHeight="1" x14ac:dyDescent="0.5">
      <c r="A442" s="147"/>
      <c r="B442" s="328"/>
      <c r="C442" s="296"/>
      <c r="D442" s="180"/>
      <c r="E442" s="180"/>
      <c r="F442" s="179"/>
      <c r="G442" s="184"/>
      <c r="H442" s="147"/>
      <c r="I442" s="328"/>
      <c r="J442" s="296"/>
      <c r="K442" s="179"/>
      <c r="L442" s="180"/>
      <c r="M442" s="179"/>
      <c r="N442" s="184"/>
    </row>
    <row r="443" spans="1:14" ht="21.75" customHeight="1" x14ac:dyDescent="0.5">
      <c r="A443" s="147"/>
      <c r="B443" s="328"/>
      <c r="C443" s="296"/>
      <c r="D443" s="180"/>
      <c r="E443" s="180"/>
      <c r="F443" s="179"/>
      <c r="G443" s="184"/>
      <c r="H443" s="147"/>
      <c r="I443" s="328"/>
      <c r="J443" s="296"/>
      <c r="K443" s="179"/>
      <c r="L443" s="180"/>
      <c r="M443" s="179"/>
      <c r="N443" s="184"/>
    </row>
    <row r="444" spans="1:14" ht="21.75" customHeight="1" x14ac:dyDescent="0.5">
      <c r="A444" s="147"/>
      <c r="B444" s="328"/>
      <c r="C444" s="296"/>
      <c r="D444" s="180"/>
      <c r="E444" s="180"/>
      <c r="F444" s="179"/>
      <c r="G444" s="184"/>
      <c r="H444" s="147"/>
      <c r="I444" s="328"/>
      <c r="J444" s="296"/>
      <c r="K444" s="179"/>
      <c r="L444" s="180"/>
      <c r="M444" s="179"/>
      <c r="N444" s="184"/>
    </row>
    <row r="445" spans="1:14" ht="21.75" customHeight="1" x14ac:dyDescent="0.5">
      <c r="A445" s="147"/>
      <c r="B445" s="328"/>
      <c r="C445" s="296"/>
      <c r="D445" s="180"/>
      <c r="E445" s="180"/>
      <c r="F445" s="179"/>
      <c r="G445" s="184"/>
      <c r="H445" s="147"/>
      <c r="I445" s="328"/>
      <c r="J445" s="296"/>
      <c r="K445" s="179"/>
      <c r="L445" s="180"/>
      <c r="M445" s="179"/>
      <c r="N445" s="184"/>
    </row>
    <row r="446" spans="1:14" ht="21.75" customHeight="1" x14ac:dyDescent="0.5">
      <c r="A446" s="147"/>
      <c r="B446" s="328"/>
      <c r="C446" s="296"/>
      <c r="D446" s="180"/>
      <c r="E446" s="180"/>
      <c r="F446" s="179"/>
      <c r="G446" s="184"/>
      <c r="H446" s="147"/>
      <c r="I446" s="328"/>
      <c r="J446" s="296"/>
      <c r="K446" s="179"/>
      <c r="L446" s="180"/>
      <c r="M446" s="179"/>
      <c r="N446" s="184"/>
    </row>
    <row r="447" spans="1:14" ht="21.75" customHeight="1" x14ac:dyDescent="0.5">
      <c r="A447" s="147"/>
      <c r="B447" s="328"/>
      <c r="C447" s="296"/>
      <c r="D447" s="180"/>
      <c r="E447" s="180"/>
      <c r="F447" s="179"/>
      <c r="G447" s="184"/>
      <c r="H447" s="147"/>
      <c r="I447" s="328"/>
      <c r="J447" s="296"/>
      <c r="K447" s="179"/>
      <c r="L447" s="180"/>
      <c r="M447" s="179"/>
      <c r="N447" s="184"/>
    </row>
    <row r="448" spans="1:14" ht="21.75" customHeight="1" x14ac:dyDescent="0.5">
      <c r="A448" s="147"/>
      <c r="B448" s="328"/>
      <c r="C448" s="296"/>
      <c r="D448" s="180"/>
      <c r="E448" s="180"/>
      <c r="F448" s="179"/>
      <c r="G448" s="184"/>
      <c r="H448" s="147"/>
      <c r="I448" s="328"/>
      <c r="J448" s="296"/>
      <c r="K448" s="179"/>
      <c r="L448" s="180"/>
      <c r="M448" s="179"/>
      <c r="N448" s="184"/>
    </row>
    <row r="449" spans="1:14" ht="21.75" customHeight="1" x14ac:dyDescent="0.5">
      <c r="A449" s="147"/>
      <c r="B449" s="328"/>
      <c r="C449" s="296"/>
      <c r="D449" s="180"/>
      <c r="E449" s="180"/>
      <c r="F449" s="179"/>
      <c r="G449" s="184"/>
      <c r="H449" s="147"/>
      <c r="I449" s="328"/>
      <c r="J449" s="296"/>
      <c r="K449" s="179"/>
      <c r="L449" s="180"/>
      <c r="M449" s="179"/>
      <c r="N449" s="184"/>
    </row>
    <row r="450" spans="1:14" ht="21.75" customHeight="1" x14ac:dyDescent="0.5">
      <c r="A450" s="147"/>
      <c r="B450" s="328"/>
      <c r="C450" s="296"/>
      <c r="D450" s="180"/>
      <c r="E450" s="180"/>
      <c r="F450" s="179"/>
      <c r="G450" s="184"/>
      <c r="H450" s="147"/>
      <c r="I450" s="328"/>
      <c r="J450" s="296"/>
      <c r="K450" s="179"/>
      <c r="L450" s="180"/>
      <c r="M450" s="179"/>
      <c r="N450" s="184"/>
    </row>
    <row r="451" spans="1:14" ht="21.75" customHeight="1" x14ac:dyDescent="0.5">
      <c r="A451" s="147"/>
      <c r="B451" s="328"/>
      <c r="C451" s="296"/>
      <c r="D451" s="180"/>
      <c r="E451" s="180"/>
      <c r="F451" s="179"/>
      <c r="G451" s="184"/>
      <c r="H451" s="147"/>
      <c r="I451" s="328"/>
      <c r="J451" s="296"/>
      <c r="K451" s="179"/>
      <c r="L451" s="180"/>
      <c r="M451" s="179"/>
      <c r="N451" s="184"/>
    </row>
    <row r="452" spans="1:14" ht="21.75" customHeight="1" x14ac:dyDescent="0.5">
      <c r="A452" s="147"/>
      <c r="B452" s="328"/>
      <c r="C452" s="296"/>
      <c r="D452" s="180"/>
      <c r="E452" s="180"/>
      <c r="F452" s="179"/>
      <c r="G452" s="184"/>
      <c r="H452" s="147"/>
      <c r="I452" s="328"/>
      <c r="J452" s="296"/>
      <c r="K452" s="179"/>
      <c r="L452" s="180"/>
      <c r="M452" s="179"/>
      <c r="N452" s="184"/>
    </row>
    <row r="453" spans="1:14" ht="21.75" customHeight="1" x14ac:dyDescent="0.5">
      <c r="A453" s="147"/>
      <c r="B453" s="328"/>
      <c r="C453" s="296"/>
      <c r="D453" s="180"/>
      <c r="E453" s="180"/>
      <c r="F453" s="179"/>
      <c r="G453" s="184"/>
      <c r="H453" s="147"/>
      <c r="I453" s="328"/>
      <c r="J453" s="296"/>
      <c r="K453" s="179"/>
      <c r="L453" s="180"/>
      <c r="M453" s="179"/>
      <c r="N453" s="184"/>
    </row>
    <row r="454" spans="1:14" ht="21.75" customHeight="1" x14ac:dyDescent="0.5">
      <c r="A454" s="147"/>
      <c r="B454" s="328"/>
      <c r="C454" s="296"/>
      <c r="D454" s="180"/>
      <c r="E454" s="180"/>
      <c r="F454" s="179"/>
      <c r="G454" s="184"/>
      <c r="H454" s="147"/>
      <c r="I454" s="328"/>
      <c r="J454" s="296"/>
      <c r="K454" s="179"/>
      <c r="L454" s="180"/>
      <c r="M454" s="179"/>
      <c r="N454" s="184"/>
    </row>
    <row r="455" spans="1:14" ht="21.75" customHeight="1" x14ac:dyDescent="0.5">
      <c r="A455" s="147"/>
      <c r="B455" s="328"/>
      <c r="C455" s="296"/>
      <c r="D455" s="180"/>
      <c r="E455" s="180"/>
      <c r="F455" s="179"/>
      <c r="G455" s="184"/>
      <c r="H455" s="147"/>
      <c r="I455" s="328"/>
      <c r="J455" s="296"/>
      <c r="K455" s="179"/>
      <c r="L455" s="180"/>
      <c r="M455" s="179"/>
      <c r="N455" s="184"/>
    </row>
    <row r="456" spans="1:14" ht="21.75" customHeight="1" x14ac:dyDescent="0.5">
      <c r="A456" s="147"/>
      <c r="B456" s="328"/>
      <c r="C456" s="296"/>
      <c r="D456" s="180"/>
      <c r="E456" s="180"/>
      <c r="F456" s="179"/>
      <c r="G456" s="184"/>
      <c r="H456" s="147"/>
      <c r="I456" s="328"/>
      <c r="J456" s="296"/>
      <c r="K456" s="179"/>
      <c r="L456" s="180"/>
      <c r="M456" s="179"/>
      <c r="N456" s="184"/>
    </row>
    <row r="457" spans="1:14" ht="21.75" customHeight="1" x14ac:dyDescent="0.5">
      <c r="A457" s="147"/>
      <c r="B457" s="328"/>
      <c r="C457" s="296"/>
      <c r="D457" s="180"/>
      <c r="E457" s="180"/>
      <c r="F457" s="179"/>
      <c r="G457" s="184"/>
      <c r="H457" s="147"/>
      <c r="I457" s="328"/>
      <c r="J457" s="296"/>
      <c r="K457" s="179"/>
      <c r="L457" s="180"/>
      <c r="M457" s="179"/>
      <c r="N457" s="184"/>
    </row>
    <row r="458" spans="1:14" ht="21.75" customHeight="1" x14ac:dyDescent="0.5">
      <c r="A458" s="147"/>
      <c r="B458" s="328"/>
      <c r="C458" s="296"/>
      <c r="D458" s="180"/>
      <c r="E458" s="180"/>
      <c r="F458" s="179"/>
      <c r="G458" s="184"/>
      <c r="H458" s="147"/>
      <c r="I458" s="328"/>
      <c r="J458" s="296"/>
      <c r="K458" s="179"/>
      <c r="L458" s="180"/>
      <c r="M458" s="179"/>
      <c r="N458" s="184"/>
    </row>
    <row r="459" spans="1:14" ht="21.75" customHeight="1" x14ac:dyDescent="0.5">
      <c r="A459" s="147"/>
      <c r="B459" s="328"/>
      <c r="C459" s="296"/>
      <c r="D459" s="180"/>
      <c r="E459" s="180"/>
      <c r="F459" s="179"/>
      <c r="G459" s="184"/>
      <c r="H459" s="147"/>
      <c r="I459" s="328"/>
      <c r="J459" s="296"/>
      <c r="K459" s="179"/>
      <c r="L459" s="180"/>
      <c r="M459" s="179"/>
      <c r="N459" s="184"/>
    </row>
    <row r="460" spans="1:14" ht="21.75" customHeight="1" x14ac:dyDescent="0.5">
      <c r="A460" s="147"/>
      <c r="B460" s="328"/>
      <c r="C460" s="296"/>
      <c r="D460" s="180"/>
      <c r="E460" s="180"/>
      <c r="F460" s="179"/>
      <c r="G460" s="184"/>
      <c r="H460" s="147"/>
      <c r="I460" s="328"/>
      <c r="J460" s="296"/>
      <c r="K460" s="179"/>
      <c r="L460" s="180"/>
      <c r="M460" s="179"/>
      <c r="N460" s="184"/>
    </row>
    <row r="461" spans="1:14" ht="21.75" customHeight="1" x14ac:dyDescent="0.5">
      <c r="A461" s="147"/>
      <c r="B461" s="328"/>
      <c r="C461" s="296"/>
      <c r="D461" s="180"/>
      <c r="E461" s="180"/>
      <c r="F461" s="179"/>
      <c r="G461" s="184"/>
      <c r="H461" s="147"/>
      <c r="I461" s="328"/>
      <c r="J461" s="296"/>
      <c r="K461" s="179"/>
      <c r="L461" s="180"/>
      <c r="M461" s="179"/>
      <c r="N461" s="184"/>
    </row>
    <row r="462" spans="1:14" ht="21.75" customHeight="1" x14ac:dyDescent="0.5">
      <c r="A462" s="147"/>
      <c r="B462" s="328"/>
      <c r="C462" s="296"/>
      <c r="D462" s="180"/>
      <c r="E462" s="180"/>
      <c r="F462" s="179"/>
      <c r="G462" s="184"/>
      <c r="H462" s="147"/>
      <c r="I462" s="328"/>
      <c r="J462" s="296"/>
      <c r="K462" s="179"/>
      <c r="L462" s="180"/>
      <c r="M462" s="179"/>
      <c r="N462" s="184"/>
    </row>
    <row r="463" spans="1:14" ht="21.75" customHeight="1" x14ac:dyDescent="0.5">
      <c r="A463" s="147"/>
      <c r="B463" s="328"/>
      <c r="C463" s="296"/>
      <c r="D463" s="180"/>
      <c r="E463" s="180"/>
      <c r="F463" s="179"/>
      <c r="G463" s="184"/>
      <c r="H463" s="147"/>
      <c r="I463" s="328"/>
      <c r="J463" s="296"/>
      <c r="K463" s="179"/>
      <c r="L463" s="180"/>
      <c r="M463" s="179"/>
      <c r="N463" s="184"/>
    </row>
    <row r="464" spans="1:14" ht="21.75" customHeight="1" x14ac:dyDescent="0.5">
      <c r="A464" s="147"/>
      <c r="B464" s="328"/>
      <c r="C464" s="296"/>
      <c r="D464" s="180"/>
      <c r="E464" s="180"/>
      <c r="F464" s="179"/>
      <c r="G464" s="184"/>
      <c r="H464" s="147"/>
      <c r="I464" s="328"/>
      <c r="J464" s="296"/>
      <c r="K464" s="179"/>
      <c r="L464" s="180"/>
      <c r="M464" s="179"/>
      <c r="N464" s="184"/>
    </row>
    <row r="465" spans="1:14" ht="21.75" customHeight="1" x14ac:dyDescent="0.5">
      <c r="A465" s="147"/>
      <c r="B465" s="328"/>
      <c r="C465" s="296"/>
      <c r="D465" s="180"/>
      <c r="E465" s="180"/>
      <c r="F465" s="179"/>
      <c r="G465" s="184"/>
      <c r="H465" s="147"/>
      <c r="I465" s="328"/>
      <c r="J465" s="296"/>
      <c r="K465" s="179"/>
      <c r="L465" s="180"/>
      <c r="M465" s="179"/>
      <c r="N465" s="184"/>
    </row>
    <row r="466" spans="1:14" ht="21.75" customHeight="1" x14ac:dyDescent="0.5">
      <c r="A466" s="147"/>
      <c r="B466" s="328"/>
      <c r="C466" s="296"/>
      <c r="D466" s="180"/>
      <c r="E466" s="180"/>
      <c r="F466" s="179"/>
      <c r="G466" s="184"/>
      <c r="H466" s="147"/>
      <c r="I466" s="328"/>
      <c r="J466" s="296"/>
      <c r="K466" s="179"/>
      <c r="L466" s="180"/>
      <c r="M466" s="179"/>
      <c r="N466" s="184"/>
    </row>
    <row r="467" spans="1:14" ht="21.75" customHeight="1" x14ac:dyDescent="0.5">
      <c r="A467" s="147"/>
      <c r="B467" s="328"/>
      <c r="C467" s="296"/>
      <c r="D467" s="180"/>
      <c r="E467" s="180"/>
      <c r="F467" s="179"/>
      <c r="G467" s="184"/>
      <c r="H467" s="147"/>
      <c r="I467" s="328"/>
      <c r="J467" s="296"/>
      <c r="K467" s="179"/>
      <c r="L467" s="180"/>
      <c r="M467" s="179"/>
      <c r="N467" s="184"/>
    </row>
    <row r="468" spans="1:14" ht="21.75" customHeight="1" x14ac:dyDescent="0.5">
      <c r="A468" s="147"/>
      <c r="B468" s="328"/>
      <c r="C468" s="296"/>
      <c r="D468" s="180"/>
      <c r="E468" s="180"/>
      <c r="F468" s="179"/>
      <c r="G468" s="184"/>
      <c r="H468" s="147"/>
      <c r="I468" s="328"/>
      <c r="J468" s="296"/>
      <c r="K468" s="179"/>
      <c r="L468" s="180"/>
      <c r="M468" s="179"/>
      <c r="N468" s="184"/>
    </row>
    <row r="469" spans="1:14" ht="21.75" customHeight="1" x14ac:dyDescent="0.5">
      <c r="A469" s="147"/>
      <c r="B469" s="328"/>
      <c r="C469" s="296"/>
      <c r="D469" s="180"/>
      <c r="E469" s="180"/>
      <c r="F469" s="179"/>
      <c r="G469" s="184"/>
      <c r="H469" s="147"/>
      <c r="I469" s="328"/>
      <c r="J469" s="296"/>
      <c r="K469" s="179"/>
      <c r="L469" s="180"/>
      <c r="M469" s="179"/>
      <c r="N469" s="184"/>
    </row>
    <row r="470" spans="1:14" ht="21.75" customHeight="1" x14ac:dyDescent="0.5">
      <c r="A470" s="147"/>
      <c r="B470" s="328"/>
      <c r="C470" s="296"/>
      <c r="D470" s="180"/>
      <c r="E470" s="180"/>
      <c r="F470" s="179"/>
      <c r="G470" s="184"/>
      <c r="H470" s="147"/>
      <c r="I470" s="328"/>
      <c r="J470" s="296"/>
      <c r="K470" s="179"/>
      <c r="L470" s="180"/>
      <c r="M470" s="179"/>
      <c r="N470" s="184"/>
    </row>
    <row r="471" spans="1:14" ht="21.75" customHeight="1" x14ac:dyDescent="0.5">
      <c r="A471" s="147"/>
      <c r="B471" s="328"/>
      <c r="C471" s="296"/>
      <c r="D471" s="180"/>
      <c r="E471" s="180"/>
      <c r="F471" s="179"/>
      <c r="G471" s="184"/>
      <c r="H471" s="147"/>
      <c r="I471" s="328"/>
      <c r="J471" s="296"/>
      <c r="K471" s="179"/>
      <c r="L471" s="180"/>
      <c r="M471" s="179"/>
      <c r="N471" s="184"/>
    </row>
    <row r="472" spans="1:14" ht="21.75" customHeight="1" x14ac:dyDescent="0.5">
      <c r="A472" s="147"/>
      <c r="B472" s="328"/>
      <c r="C472" s="296"/>
      <c r="D472" s="180"/>
      <c r="E472" s="180"/>
      <c r="F472" s="179"/>
      <c r="G472" s="184"/>
      <c r="H472" s="147"/>
      <c r="I472" s="328"/>
      <c r="J472" s="296"/>
      <c r="K472" s="179"/>
      <c r="L472" s="180"/>
      <c r="M472" s="179"/>
      <c r="N472" s="184"/>
    </row>
    <row r="473" spans="1:14" ht="21.75" customHeight="1" x14ac:dyDescent="0.5">
      <c r="A473" s="147"/>
      <c r="B473" s="328"/>
      <c r="C473" s="296"/>
      <c r="D473" s="180"/>
      <c r="E473" s="180"/>
      <c r="F473" s="179"/>
      <c r="G473" s="184"/>
      <c r="H473" s="147"/>
      <c r="I473" s="328"/>
      <c r="J473" s="296"/>
      <c r="K473" s="179"/>
      <c r="L473" s="180"/>
      <c r="M473" s="179"/>
      <c r="N473" s="184"/>
    </row>
    <row r="474" spans="1:14" ht="21.75" customHeight="1" x14ac:dyDescent="0.5">
      <c r="A474" s="147"/>
      <c r="B474" s="328"/>
      <c r="C474" s="296"/>
      <c r="D474" s="180"/>
      <c r="E474" s="180"/>
      <c r="F474" s="179"/>
      <c r="G474" s="184"/>
      <c r="H474" s="147"/>
      <c r="I474" s="328"/>
      <c r="J474" s="296"/>
      <c r="K474" s="179"/>
      <c r="L474" s="180"/>
      <c r="M474" s="179"/>
      <c r="N474" s="184"/>
    </row>
    <row r="475" spans="1:14" ht="21.75" customHeight="1" x14ac:dyDescent="0.5">
      <c r="A475" s="147"/>
      <c r="B475" s="328"/>
      <c r="C475" s="296"/>
      <c r="D475" s="180"/>
      <c r="E475" s="180"/>
      <c r="F475" s="179"/>
      <c r="G475" s="184"/>
      <c r="H475" s="147"/>
      <c r="I475" s="328"/>
      <c r="J475" s="296"/>
      <c r="K475" s="179"/>
      <c r="L475" s="180"/>
      <c r="M475" s="179"/>
      <c r="N475" s="184"/>
    </row>
    <row r="476" spans="1:14" ht="21.75" customHeight="1" x14ac:dyDescent="0.5">
      <c r="A476" s="147"/>
      <c r="B476" s="328"/>
      <c r="C476" s="296"/>
      <c r="D476" s="180"/>
      <c r="E476" s="180"/>
      <c r="F476" s="179"/>
      <c r="G476" s="184"/>
      <c r="H476" s="147"/>
      <c r="I476" s="328"/>
      <c r="J476" s="296"/>
      <c r="K476" s="179"/>
      <c r="L476" s="180"/>
      <c r="M476" s="179"/>
      <c r="N476" s="184"/>
    </row>
    <row r="477" spans="1:14" ht="21.75" customHeight="1" x14ac:dyDescent="0.5">
      <c r="A477" s="147"/>
      <c r="B477" s="328"/>
      <c r="C477" s="296"/>
      <c r="D477" s="180"/>
      <c r="E477" s="180"/>
      <c r="F477" s="179"/>
      <c r="G477" s="184"/>
      <c r="H477" s="147"/>
      <c r="I477" s="328"/>
      <c r="J477" s="296"/>
      <c r="K477" s="179"/>
      <c r="L477" s="180"/>
      <c r="M477" s="179"/>
      <c r="N477" s="184"/>
    </row>
    <row r="478" spans="1:14" ht="21.75" customHeight="1" x14ac:dyDescent="0.5">
      <c r="A478" s="147"/>
      <c r="B478" s="328"/>
      <c r="C478" s="296"/>
      <c r="D478" s="180"/>
      <c r="E478" s="180"/>
      <c r="F478" s="179"/>
      <c r="G478" s="184"/>
      <c r="H478" s="147"/>
      <c r="I478" s="328"/>
      <c r="J478" s="296"/>
      <c r="K478" s="179"/>
      <c r="L478" s="180"/>
      <c r="M478" s="179"/>
      <c r="N478" s="184"/>
    </row>
    <row r="479" spans="1:14" ht="21.75" customHeight="1" x14ac:dyDescent="0.5">
      <c r="A479" s="147"/>
      <c r="B479" s="328"/>
      <c r="C479" s="296"/>
      <c r="D479" s="180"/>
      <c r="E479" s="180"/>
      <c r="F479" s="179"/>
      <c r="G479" s="184"/>
      <c r="H479" s="147"/>
      <c r="I479" s="328"/>
      <c r="J479" s="296"/>
      <c r="K479" s="179"/>
      <c r="L479" s="180"/>
      <c r="M479" s="179"/>
      <c r="N479" s="184"/>
    </row>
    <row r="480" spans="1:14" ht="21.75" customHeight="1" x14ac:dyDescent="0.5">
      <c r="A480" s="147"/>
      <c r="B480" s="328"/>
      <c r="C480" s="296"/>
      <c r="D480" s="180"/>
      <c r="E480" s="180"/>
      <c r="F480" s="179"/>
      <c r="G480" s="184"/>
      <c r="H480" s="147"/>
      <c r="I480" s="328"/>
      <c r="J480" s="296"/>
      <c r="K480" s="179"/>
      <c r="L480" s="180"/>
      <c r="M480" s="179"/>
      <c r="N480" s="184"/>
    </row>
    <row r="481" spans="1:14" ht="21.75" customHeight="1" x14ac:dyDescent="0.5">
      <c r="A481" s="147"/>
      <c r="B481" s="328"/>
      <c r="C481" s="296"/>
      <c r="D481" s="180"/>
      <c r="E481" s="180"/>
      <c r="F481" s="179"/>
      <c r="G481" s="184"/>
      <c r="H481" s="147"/>
      <c r="I481" s="328"/>
      <c r="J481" s="296"/>
      <c r="K481" s="179"/>
      <c r="L481" s="180"/>
      <c r="M481" s="179"/>
      <c r="N481" s="184"/>
    </row>
    <row r="482" spans="1:14" ht="21.75" customHeight="1" x14ac:dyDescent="0.5">
      <c r="A482" s="147"/>
      <c r="B482" s="328"/>
      <c r="C482" s="296"/>
      <c r="D482" s="180"/>
      <c r="E482" s="180"/>
      <c r="F482" s="179"/>
      <c r="G482" s="184"/>
      <c r="H482" s="147"/>
      <c r="I482" s="328"/>
      <c r="J482" s="296"/>
      <c r="K482" s="179"/>
      <c r="L482" s="180"/>
      <c r="M482" s="179"/>
      <c r="N482" s="184"/>
    </row>
    <row r="483" spans="1:14" ht="21.75" customHeight="1" x14ac:dyDescent="0.5">
      <c r="A483" s="147"/>
      <c r="B483" s="328"/>
      <c r="C483" s="296"/>
      <c r="D483" s="180"/>
      <c r="E483" s="180"/>
      <c r="F483" s="179"/>
      <c r="G483" s="184"/>
      <c r="H483" s="147"/>
      <c r="I483" s="328"/>
      <c r="J483" s="296"/>
      <c r="K483" s="179"/>
      <c r="L483" s="180"/>
      <c r="M483" s="179"/>
      <c r="N483" s="184"/>
    </row>
    <row r="484" spans="1:14" ht="21.75" customHeight="1" x14ac:dyDescent="0.5">
      <c r="A484" s="147"/>
      <c r="B484" s="328"/>
      <c r="C484" s="296"/>
      <c r="D484" s="180"/>
      <c r="E484" s="180"/>
      <c r="F484" s="179"/>
      <c r="G484" s="184"/>
      <c r="H484" s="147"/>
      <c r="I484" s="328"/>
      <c r="J484" s="296"/>
      <c r="K484" s="179"/>
      <c r="L484" s="180"/>
      <c r="M484" s="179"/>
      <c r="N484" s="184"/>
    </row>
    <row r="485" spans="1:14" ht="21.75" customHeight="1" x14ac:dyDescent="0.5">
      <c r="A485" s="147"/>
      <c r="B485" s="328"/>
      <c r="C485" s="296"/>
      <c r="D485" s="180"/>
      <c r="E485" s="180"/>
      <c r="F485" s="179"/>
      <c r="G485" s="184"/>
      <c r="H485" s="147"/>
      <c r="I485" s="328"/>
      <c r="J485" s="296"/>
      <c r="K485" s="179"/>
      <c r="L485" s="180"/>
      <c r="M485" s="179"/>
      <c r="N485" s="184"/>
    </row>
    <row r="486" spans="1:14" ht="21.75" customHeight="1" x14ac:dyDescent="0.5">
      <c r="A486" s="147"/>
      <c r="B486" s="328"/>
      <c r="C486" s="296"/>
      <c r="D486" s="180"/>
      <c r="E486" s="180"/>
      <c r="F486" s="179"/>
      <c r="G486" s="184"/>
      <c r="H486" s="147"/>
      <c r="I486" s="328"/>
      <c r="J486" s="296"/>
      <c r="K486" s="179"/>
      <c r="L486" s="180"/>
      <c r="M486" s="179"/>
      <c r="N486" s="184"/>
    </row>
    <row r="487" spans="1:14" ht="21.75" customHeight="1" x14ac:dyDescent="0.5">
      <c r="A487" s="147"/>
      <c r="B487" s="328"/>
      <c r="C487" s="296"/>
      <c r="D487" s="180"/>
      <c r="E487" s="180"/>
      <c r="F487" s="179"/>
      <c r="G487" s="184"/>
      <c r="H487" s="147"/>
      <c r="I487" s="328"/>
      <c r="J487" s="296"/>
      <c r="K487" s="179"/>
      <c r="L487" s="180"/>
      <c r="M487" s="179"/>
      <c r="N487" s="184"/>
    </row>
    <row r="488" spans="1:14" ht="21.75" customHeight="1" x14ac:dyDescent="0.5">
      <c r="A488" s="147"/>
      <c r="B488" s="328"/>
      <c r="C488" s="296"/>
      <c r="D488" s="180"/>
      <c r="E488" s="180"/>
      <c r="F488" s="179"/>
      <c r="G488" s="184"/>
      <c r="H488" s="147"/>
      <c r="I488" s="328"/>
      <c r="J488" s="296"/>
      <c r="K488" s="179"/>
      <c r="L488" s="180"/>
      <c r="M488" s="179"/>
      <c r="N488" s="184"/>
    </row>
    <row r="489" spans="1:14" ht="21.75" customHeight="1" x14ac:dyDescent="0.5">
      <c r="A489" s="147"/>
      <c r="B489" s="328"/>
      <c r="C489" s="296"/>
      <c r="D489" s="180"/>
      <c r="E489" s="180"/>
      <c r="F489" s="179"/>
      <c r="G489" s="184"/>
      <c r="H489" s="147"/>
      <c r="I489" s="328"/>
      <c r="J489" s="296"/>
      <c r="K489" s="179"/>
      <c r="L489" s="180"/>
      <c r="M489" s="179"/>
      <c r="N489" s="184"/>
    </row>
    <row r="490" spans="1:14" ht="21.75" customHeight="1" x14ac:dyDescent="0.5">
      <c r="A490" s="147"/>
      <c r="B490" s="328"/>
      <c r="C490" s="296"/>
      <c r="D490" s="180"/>
      <c r="E490" s="180"/>
      <c r="F490" s="179"/>
      <c r="G490" s="184"/>
      <c r="H490" s="147"/>
      <c r="I490" s="328"/>
      <c r="J490" s="296"/>
      <c r="K490" s="179"/>
      <c r="L490" s="180"/>
      <c r="M490" s="179"/>
      <c r="N490" s="184"/>
    </row>
    <row r="491" spans="1:14" ht="21.75" customHeight="1" x14ac:dyDescent="0.5">
      <c r="A491" s="147"/>
      <c r="B491" s="328"/>
      <c r="C491" s="296"/>
      <c r="D491" s="180"/>
      <c r="E491" s="180"/>
      <c r="F491" s="179"/>
      <c r="G491" s="184"/>
      <c r="H491" s="147"/>
      <c r="I491" s="328"/>
      <c r="J491" s="296"/>
      <c r="K491" s="179"/>
      <c r="L491" s="180"/>
      <c r="M491" s="179"/>
      <c r="N491" s="184"/>
    </row>
    <row r="492" spans="1:14" ht="21.75" customHeight="1" x14ac:dyDescent="0.5">
      <c r="A492" s="147"/>
      <c r="B492" s="328"/>
      <c r="C492" s="296"/>
      <c r="D492" s="180"/>
      <c r="E492" s="180"/>
      <c r="F492" s="179"/>
      <c r="G492" s="184"/>
      <c r="H492" s="147"/>
      <c r="I492" s="328"/>
      <c r="J492" s="296"/>
      <c r="K492" s="179"/>
      <c r="L492" s="180"/>
      <c r="M492" s="179"/>
      <c r="N492" s="184"/>
    </row>
    <row r="493" spans="1:14" ht="21.75" customHeight="1" x14ac:dyDescent="0.5">
      <c r="A493" s="147"/>
      <c r="B493" s="328"/>
      <c r="C493" s="296"/>
      <c r="D493" s="180"/>
      <c r="E493" s="180"/>
      <c r="F493" s="179"/>
      <c r="G493" s="184"/>
      <c r="H493" s="147"/>
      <c r="I493" s="328"/>
      <c r="J493" s="296"/>
      <c r="K493" s="179"/>
      <c r="L493" s="180"/>
      <c r="M493" s="179"/>
      <c r="N493" s="184"/>
    </row>
    <row r="494" spans="1:14" ht="21.75" customHeight="1" x14ac:dyDescent="0.5">
      <c r="A494" s="147"/>
      <c r="B494" s="328"/>
      <c r="C494" s="296"/>
      <c r="D494" s="180"/>
      <c r="E494" s="180"/>
      <c r="F494" s="179"/>
      <c r="G494" s="184"/>
      <c r="H494" s="147"/>
      <c r="I494" s="328"/>
      <c r="J494" s="296"/>
      <c r="K494" s="179"/>
      <c r="L494" s="180"/>
      <c r="M494" s="179"/>
      <c r="N494" s="184"/>
    </row>
    <row r="495" spans="1:14" ht="21.75" customHeight="1" x14ac:dyDescent="0.5">
      <c r="A495" s="147"/>
      <c r="B495" s="328"/>
      <c r="C495" s="296"/>
      <c r="D495" s="180"/>
      <c r="E495" s="180"/>
      <c r="F495" s="179"/>
      <c r="G495" s="184"/>
      <c r="H495" s="147"/>
      <c r="I495" s="328"/>
      <c r="J495" s="296"/>
      <c r="K495" s="179"/>
      <c r="L495" s="180"/>
      <c r="M495" s="179"/>
      <c r="N495" s="184"/>
    </row>
    <row r="496" spans="1:14" ht="21.75" customHeight="1" x14ac:dyDescent="0.5">
      <c r="A496" s="147"/>
      <c r="B496" s="328"/>
      <c r="C496" s="296"/>
      <c r="D496" s="180"/>
      <c r="E496" s="180"/>
      <c r="F496" s="179"/>
      <c r="G496" s="184"/>
      <c r="H496" s="147"/>
      <c r="I496" s="328"/>
      <c r="J496" s="296"/>
      <c r="K496" s="179"/>
      <c r="L496" s="180"/>
      <c r="M496" s="179"/>
      <c r="N496" s="184"/>
    </row>
    <row r="497" spans="1:14" ht="21.75" customHeight="1" x14ac:dyDescent="0.5">
      <c r="A497" s="147"/>
      <c r="B497" s="328"/>
      <c r="C497" s="296"/>
      <c r="D497" s="180"/>
      <c r="E497" s="180"/>
      <c r="F497" s="179"/>
      <c r="G497" s="184"/>
      <c r="H497" s="147"/>
      <c r="I497" s="328"/>
      <c r="J497" s="296"/>
      <c r="K497" s="179"/>
      <c r="L497" s="180"/>
      <c r="M497" s="179"/>
      <c r="N497" s="184"/>
    </row>
    <row r="498" spans="1:14" ht="21.75" customHeight="1" x14ac:dyDescent="0.5">
      <c r="A498" s="147"/>
      <c r="B498" s="328"/>
      <c r="C498" s="296"/>
      <c r="D498" s="180"/>
      <c r="E498" s="180"/>
      <c r="F498" s="179"/>
      <c r="G498" s="184"/>
      <c r="H498" s="147"/>
      <c r="I498" s="328"/>
      <c r="J498" s="296"/>
      <c r="K498" s="179"/>
      <c r="L498" s="180"/>
      <c r="M498" s="179"/>
      <c r="N498" s="184"/>
    </row>
    <row r="499" spans="1:14" ht="21.75" customHeight="1" x14ac:dyDescent="0.5">
      <c r="A499" s="147"/>
      <c r="B499" s="328"/>
      <c r="C499" s="296"/>
      <c r="D499" s="180"/>
      <c r="E499" s="180"/>
      <c r="F499" s="179"/>
      <c r="G499" s="184"/>
      <c r="H499" s="147"/>
      <c r="I499" s="328"/>
      <c r="J499" s="296"/>
      <c r="K499" s="179"/>
      <c r="L499" s="180"/>
      <c r="M499" s="179"/>
      <c r="N499" s="184"/>
    </row>
    <row r="500" spans="1:14" ht="21.75" customHeight="1" x14ac:dyDescent="0.5">
      <c r="A500" s="147"/>
      <c r="B500" s="328"/>
      <c r="C500" s="296"/>
      <c r="D500" s="180"/>
      <c r="E500" s="180"/>
      <c r="F500" s="179"/>
      <c r="G500" s="184"/>
      <c r="H500" s="147"/>
      <c r="I500" s="328"/>
      <c r="J500" s="296"/>
      <c r="K500" s="179"/>
      <c r="L500" s="180"/>
      <c r="M500" s="179"/>
      <c r="N500" s="184"/>
    </row>
    <row r="501" spans="1:14" ht="21.75" customHeight="1" x14ac:dyDescent="0.5">
      <c r="A501" s="147"/>
      <c r="B501" s="328"/>
      <c r="C501" s="296"/>
      <c r="D501" s="180"/>
      <c r="E501" s="180"/>
      <c r="F501" s="179"/>
      <c r="G501" s="184"/>
      <c r="H501" s="147"/>
      <c r="I501" s="328"/>
      <c r="J501" s="296"/>
      <c r="K501" s="179"/>
      <c r="L501" s="180"/>
      <c r="M501" s="179"/>
      <c r="N501" s="184"/>
    </row>
    <row r="502" spans="1:14" ht="21.75" customHeight="1" x14ac:dyDescent="0.5">
      <c r="A502" s="147"/>
      <c r="B502" s="328"/>
      <c r="C502" s="296"/>
      <c r="D502" s="180"/>
      <c r="E502" s="180"/>
      <c r="F502" s="179"/>
      <c r="G502" s="184"/>
      <c r="H502" s="147"/>
      <c r="I502" s="328"/>
      <c r="J502" s="296"/>
      <c r="K502" s="179"/>
      <c r="L502" s="180"/>
      <c r="M502" s="179"/>
      <c r="N502" s="184"/>
    </row>
    <row r="503" spans="1:14" ht="21.75" customHeight="1" x14ac:dyDescent="0.5">
      <c r="A503" s="147"/>
      <c r="B503" s="328"/>
      <c r="C503" s="296"/>
      <c r="D503" s="180"/>
      <c r="E503" s="180"/>
      <c r="F503" s="179"/>
      <c r="G503" s="184"/>
      <c r="H503" s="147"/>
      <c r="I503" s="328"/>
      <c r="J503" s="296"/>
      <c r="K503" s="179"/>
      <c r="L503" s="180"/>
      <c r="M503" s="179"/>
      <c r="N503" s="184"/>
    </row>
    <row r="504" spans="1:14" ht="21.75" customHeight="1" x14ac:dyDescent="0.5">
      <c r="A504" s="147"/>
      <c r="B504" s="328"/>
      <c r="C504" s="296"/>
      <c r="D504" s="180"/>
      <c r="E504" s="180"/>
      <c r="F504" s="179"/>
      <c r="G504" s="184"/>
      <c r="H504" s="147"/>
      <c r="I504" s="328"/>
      <c r="J504" s="296"/>
      <c r="K504" s="179"/>
      <c r="L504" s="180"/>
      <c r="M504" s="179"/>
      <c r="N504" s="184"/>
    </row>
    <row r="505" spans="1:14" ht="21.75" customHeight="1" x14ac:dyDescent="0.5">
      <c r="A505" s="147"/>
      <c r="B505" s="328"/>
      <c r="C505" s="296"/>
      <c r="D505" s="180"/>
      <c r="E505" s="180"/>
      <c r="F505" s="179"/>
      <c r="G505" s="184"/>
      <c r="H505" s="147"/>
      <c r="I505" s="328"/>
      <c r="J505" s="296"/>
      <c r="K505" s="179"/>
      <c r="L505" s="180"/>
      <c r="M505" s="179"/>
      <c r="N505" s="184"/>
    </row>
    <row r="506" spans="1:14" ht="21.75" customHeight="1" x14ac:dyDescent="0.5">
      <c r="A506" s="147"/>
      <c r="B506" s="328"/>
      <c r="C506" s="296"/>
      <c r="D506" s="180"/>
      <c r="E506" s="180"/>
      <c r="F506" s="179"/>
      <c r="G506" s="184"/>
      <c r="H506" s="147"/>
      <c r="I506" s="328"/>
      <c r="J506" s="296"/>
      <c r="K506" s="179"/>
      <c r="L506" s="180"/>
      <c r="M506" s="179"/>
      <c r="N506" s="184"/>
    </row>
    <row r="507" spans="1:14" ht="21.75" customHeight="1" x14ac:dyDescent="0.5">
      <c r="A507" s="147"/>
      <c r="B507" s="328"/>
      <c r="C507" s="296"/>
      <c r="D507" s="180"/>
      <c r="E507" s="180"/>
      <c r="F507" s="179"/>
      <c r="G507" s="184"/>
      <c r="H507" s="147"/>
      <c r="I507" s="328"/>
      <c r="J507" s="296"/>
      <c r="K507" s="179"/>
      <c r="L507" s="180"/>
      <c r="M507" s="179"/>
      <c r="N507" s="184"/>
    </row>
    <row r="508" spans="1:14" ht="21.75" customHeight="1" x14ac:dyDescent="0.5">
      <c r="A508" s="147"/>
      <c r="B508" s="328"/>
      <c r="C508" s="296"/>
      <c r="D508" s="180"/>
      <c r="E508" s="180"/>
      <c r="F508" s="179"/>
      <c r="G508" s="184"/>
      <c r="H508" s="147"/>
      <c r="I508" s="328"/>
      <c r="J508" s="296"/>
      <c r="K508" s="179"/>
      <c r="L508" s="180"/>
      <c r="M508" s="179"/>
      <c r="N508" s="184"/>
    </row>
    <row r="509" spans="1:14" ht="21.75" customHeight="1" x14ac:dyDescent="0.5">
      <c r="A509" s="147"/>
      <c r="B509" s="328"/>
      <c r="C509" s="296"/>
      <c r="D509" s="180"/>
      <c r="E509" s="180"/>
      <c r="F509" s="179"/>
      <c r="G509" s="184"/>
      <c r="H509" s="147"/>
      <c r="I509" s="328"/>
      <c r="J509" s="296"/>
      <c r="K509" s="179"/>
      <c r="L509" s="180"/>
      <c r="M509" s="179"/>
      <c r="N509" s="184"/>
    </row>
    <row r="510" spans="1:14" ht="21.75" customHeight="1" x14ac:dyDescent="0.5">
      <c r="A510" s="147"/>
      <c r="B510" s="328"/>
      <c r="C510" s="296"/>
      <c r="D510" s="180"/>
      <c r="E510" s="180"/>
      <c r="F510" s="179"/>
      <c r="G510" s="184"/>
      <c r="H510" s="147"/>
      <c r="I510" s="328"/>
      <c r="J510" s="296"/>
      <c r="K510" s="179"/>
      <c r="L510" s="180"/>
      <c r="M510" s="179"/>
      <c r="N510" s="184"/>
    </row>
    <row r="511" spans="1:14" ht="21.75" customHeight="1" x14ac:dyDescent="0.5">
      <c r="A511" s="147"/>
      <c r="B511" s="328"/>
      <c r="C511" s="296"/>
      <c r="D511" s="180"/>
      <c r="E511" s="180"/>
      <c r="F511" s="179"/>
      <c r="G511" s="184"/>
      <c r="H511" s="147"/>
      <c r="I511" s="328"/>
      <c r="J511" s="296"/>
      <c r="K511" s="179"/>
      <c r="L511" s="180"/>
      <c r="M511" s="179"/>
      <c r="N511" s="184"/>
    </row>
    <row r="512" spans="1:14" ht="21.75" customHeight="1" x14ac:dyDescent="0.5">
      <c r="A512" s="147"/>
      <c r="B512" s="328"/>
      <c r="C512" s="296"/>
      <c r="D512" s="180"/>
      <c r="E512" s="180"/>
      <c r="F512" s="179"/>
      <c r="G512" s="184"/>
      <c r="H512" s="147"/>
      <c r="I512" s="328"/>
      <c r="J512" s="296"/>
      <c r="K512" s="179"/>
      <c r="L512" s="180"/>
      <c r="M512" s="179"/>
      <c r="N512" s="184"/>
    </row>
    <row r="513" spans="1:14" ht="21.75" customHeight="1" x14ac:dyDescent="0.5">
      <c r="A513" s="147"/>
      <c r="B513" s="328"/>
      <c r="C513" s="296"/>
      <c r="D513" s="180"/>
      <c r="E513" s="180"/>
      <c r="F513" s="179"/>
      <c r="G513" s="184"/>
      <c r="H513" s="147"/>
      <c r="I513" s="328"/>
      <c r="J513" s="296"/>
      <c r="K513" s="179"/>
      <c r="L513" s="180"/>
      <c r="M513" s="179"/>
      <c r="N513" s="184"/>
    </row>
    <row r="514" spans="1:14" ht="21.75" customHeight="1" x14ac:dyDescent="0.5">
      <c r="A514" s="147"/>
      <c r="B514" s="328"/>
      <c r="C514" s="296"/>
      <c r="D514" s="180"/>
      <c r="E514" s="180"/>
      <c r="F514" s="179"/>
      <c r="G514" s="184"/>
      <c r="H514" s="147"/>
      <c r="I514" s="328"/>
      <c r="J514" s="296"/>
      <c r="K514" s="179"/>
      <c r="L514" s="180"/>
      <c r="M514" s="179"/>
      <c r="N514" s="184"/>
    </row>
    <row r="515" spans="1:14" ht="21.75" customHeight="1" x14ac:dyDescent="0.5">
      <c r="A515" s="147"/>
      <c r="B515" s="328"/>
      <c r="C515" s="296"/>
      <c r="D515" s="180"/>
      <c r="E515" s="180"/>
      <c r="F515" s="179"/>
      <c r="G515" s="184"/>
      <c r="H515" s="147"/>
      <c r="I515" s="328"/>
      <c r="J515" s="296"/>
      <c r="K515" s="179"/>
      <c r="L515" s="180"/>
      <c r="M515" s="179"/>
      <c r="N515" s="184"/>
    </row>
    <row r="516" spans="1:14" ht="21.75" customHeight="1" x14ac:dyDescent="0.5">
      <c r="A516" s="147"/>
      <c r="B516" s="328"/>
      <c r="C516" s="296"/>
      <c r="D516" s="180"/>
      <c r="E516" s="180"/>
      <c r="F516" s="179"/>
      <c r="G516" s="184"/>
      <c r="H516" s="147"/>
      <c r="I516" s="328"/>
      <c r="J516" s="296"/>
      <c r="K516" s="179"/>
      <c r="L516" s="180"/>
      <c r="M516" s="179"/>
      <c r="N516" s="184"/>
    </row>
    <row r="517" spans="1:14" ht="21.75" customHeight="1" x14ac:dyDescent="0.5">
      <c r="A517" s="147"/>
      <c r="B517" s="328"/>
      <c r="C517" s="296"/>
      <c r="D517" s="180"/>
      <c r="E517" s="180"/>
      <c r="F517" s="179"/>
      <c r="G517" s="184"/>
      <c r="H517" s="147"/>
      <c r="I517" s="328"/>
      <c r="J517" s="296"/>
      <c r="K517" s="179"/>
      <c r="L517" s="180"/>
      <c r="M517" s="179"/>
      <c r="N517" s="184"/>
    </row>
    <row r="518" spans="1:14" ht="21.75" customHeight="1" x14ac:dyDescent="0.5">
      <c r="A518" s="147"/>
      <c r="B518" s="328"/>
      <c r="C518" s="296"/>
      <c r="D518" s="180"/>
      <c r="E518" s="180"/>
      <c r="F518" s="179"/>
      <c r="G518" s="184"/>
      <c r="H518" s="147"/>
      <c r="I518" s="328"/>
      <c r="J518" s="296"/>
      <c r="K518" s="179"/>
      <c r="L518" s="180"/>
      <c r="M518" s="179"/>
      <c r="N518" s="184"/>
    </row>
    <row r="519" spans="1:14" ht="21.75" customHeight="1" x14ac:dyDescent="0.5">
      <c r="A519" s="147"/>
      <c r="B519" s="328"/>
      <c r="C519" s="296"/>
      <c r="D519" s="180"/>
      <c r="E519" s="180"/>
      <c r="F519" s="179"/>
      <c r="G519" s="184"/>
      <c r="H519" s="147"/>
      <c r="I519" s="328"/>
      <c r="J519" s="296"/>
      <c r="K519" s="179"/>
      <c r="L519" s="180"/>
      <c r="M519" s="179"/>
      <c r="N519" s="184"/>
    </row>
    <row r="520" spans="1:14" ht="21.75" customHeight="1" x14ac:dyDescent="0.5">
      <c r="A520" s="147"/>
      <c r="B520" s="328"/>
      <c r="C520" s="296"/>
      <c r="D520" s="180"/>
      <c r="E520" s="180"/>
      <c r="F520" s="179"/>
      <c r="G520" s="184"/>
      <c r="H520" s="147"/>
      <c r="I520" s="328"/>
      <c r="J520" s="296"/>
      <c r="K520" s="179"/>
      <c r="L520" s="180"/>
      <c r="M520" s="179"/>
      <c r="N520" s="184"/>
    </row>
    <row r="521" spans="1:14" ht="21.75" customHeight="1" x14ac:dyDescent="0.5">
      <c r="A521" s="147"/>
      <c r="B521" s="328"/>
      <c r="C521" s="296"/>
      <c r="D521" s="180"/>
      <c r="E521" s="180"/>
      <c r="F521" s="179"/>
      <c r="G521" s="184"/>
      <c r="H521" s="147"/>
      <c r="I521" s="328"/>
      <c r="J521" s="296"/>
      <c r="K521" s="179"/>
      <c r="L521" s="180"/>
      <c r="M521" s="179"/>
      <c r="N521" s="184"/>
    </row>
    <row r="522" spans="1:14" ht="21.75" customHeight="1" x14ac:dyDescent="0.5">
      <c r="A522" s="147"/>
      <c r="B522" s="328"/>
      <c r="C522" s="296"/>
      <c r="D522" s="180"/>
      <c r="E522" s="180"/>
      <c r="F522" s="179"/>
      <c r="G522" s="184"/>
      <c r="H522" s="147"/>
      <c r="I522" s="328"/>
      <c r="J522" s="296"/>
      <c r="K522" s="179"/>
      <c r="L522" s="180"/>
      <c r="M522" s="179"/>
      <c r="N522" s="184"/>
    </row>
    <row r="523" spans="1:14" ht="21.75" customHeight="1" x14ac:dyDescent="0.5">
      <c r="A523" s="147"/>
      <c r="B523" s="328"/>
      <c r="C523" s="296"/>
      <c r="D523" s="180"/>
      <c r="E523" s="180"/>
      <c r="F523" s="179"/>
      <c r="G523" s="184"/>
      <c r="H523" s="147"/>
      <c r="I523" s="328"/>
      <c r="J523" s="296"/>
      <c r="K523" s="179"/>
      <c r="L523" s="180"/>
      <c r="M523" s="179"/>
      <c r="N523" s="184"/>
    </row>
    <row r="524" spans="1:14" ht="21.75" customHeight="1" x14ac:dyDescent="0.5">
      <c r="A524" s="147"/>
      <c r="B524" s="328"/>
      <c r="C524" s="296"/>
      <c r="D524" s="180"/>
      <c r="E524" s="180"/>
      <c r="F524" s="179"/>
      <c r="G524" s="184"/>
      <c r="H524" s="147"/>
      <c r="I524" s="328"/>
      <c r="J524" s="296"/>
      <c r="K524" s="179"/>
      <c r="L524" s="180"/>
      <c r="M524" s="179"/>
      <c r="N524" s="184"/>
    </row>
    <row r="525" spans="1:14" ht="21.75" customHeight="1" x14ac:dyDescent="0.5">
      <c r="A525" s="147"/>
      <c r="B525" s="328"/>
      <c r="C525" s="296"/>
      <c r="D525" s="180"/>
      <c r="E525" s="180"/>
      <c r="F525" s="179"/>
      <c r="G525" s="184"/>
      <c r="H525" s="147"/>
      <c r="I525" s="328"/>
      <c r="J525" s="296"/>
      <c r="K525" s="179"/>
      <c r="L525" s="180"/>
      <c r="M525" s="179"/>
      <c r="N525" s="184"/>
    </row>
    <row r="526" spans="1:14" ht="21.75" customHeight="1" x14ac:dyDescent="0.5">
      <c r="A526" s="147"/>
      <c r="B526" s="328"/>
      <c r="C526" s="296"/>
      <c r="D526" s="180"/>
      <c r="E526" s="180"/>
      <c r="F526" s="179"/>
      <c r="G526" s="184"/>
      <c r="H526" s="147"/>
      <c r="I526" s="328"/>
      <c r="J526" s="296"/>
      <c r="K526" s="179"/>
      <c r="L526" s="180"/>
      <c r="M526" s="179"/>
      <c r="N526" s="184"/>
    </row>
    <row r="527" spans="1:14" ht="21.75" customHeight="1" x14ac:dyDescent="0.5">
      <c r="A527" s="147"/>
      <c r="B527" s="328"/>
      <c r="C527" s="296"/>
      <c r="D527" s="180"/>
      <c r="E527" s="180"/>
      <c r="F527" s="179"/>
      <c r="G527" s="184"/>
      <c r="H527" s="147"/>
      <c r="I527" s="328"/>
      <c r="J527" s="296"/>
      <c r="K527" s="179"/>
      <c r="L527" s="180"/>
      <c r="M527" s="179"/>
      <c r="N527" s="184"/>
    </row>
    <row r="528" spans="1:14" ht="21.75" customHeight="1" x14ac:dyDescent="0.5">
      <c r="A528" s="147"/>
      <c r="B528" s="328"/>
      <c r="C528" s="296"/>
      <c r="D528" s="180"/>
      <c r="E528" s="180"/>
      <c r="F528" s="179"/>
      <c r="G528" s="184"/>
      <c r="H528" s="147"/>
      <c r="I528" s="328"/>
      <c r="J528" s="296"/>
      <c r="K528" s="179"/>
      <c r="L528" s="180"/>
      <c r="M528" s="179"/>
      <c r="N528" s="184"/>
    </row>
    <row r="529" spans="1:14" ht="21.75" customHeight="1" x14ac:dyDescent="0.5">
      <c r="A529" s="147"/>
      <c r="B529" s="328"/>
      <c r="C529" s="296"/>
      <c r="D529" s="180"/>
      <c r="E529" s="180"/>
      <c r="F529" s="179"/>
      <c r="G529" s="184"/>
      <c r="H529" s="147"/>
      <c r="I529" s="328"/>
      <c r="J529" s="296"/>
      <c r="K529" s="179"/>
      <c r="L529" s="180"/>
      <c r="M529" s="179"/>
      <c r="N529" s="184"/>
    </row>
    <row r="530" spans="1:14" ht="21.75" customHeight="1" x14ac:dyDescent="0.5">
      <c r="A530" s="147"/>
      <c r="B530" s="328"/>
      <c r="C530" s="296"/>
      <c r="D530" s="180"/>
      <c r="E530" s="180"/>
      <c r="F530" s="179"/>
      <c r="G530" s="184"/>
      <c r="H530" s="147"/>
      <c r="I530" s="328"/>
      <c r="J530" s="296"/>
      <c r="K530" s="179"/>
      <c r="L530" s="180"/>
      <c r="M530" s="179"/>
      <c r="N530" s="184"/>
    </row>
    <row r="531" spans="1:14" ht="21.75" customHeight="1" x14ac:dyDescent="0.5">
      <c r="A531" s="147"/>
      <c r="B531" s="328"/>
      <c r="C531" s="296"/>
      <c r="D531" s="180"/>
      <c r="E531" s="180"/>
      <c r="F531" s="179"/>
      <c r="G531" s="184"/>
      <c r="H531" s="147"/>
      <c r="I531" s="328"/>
      <c r="J531" s="296"/>
      <c r="K531" s="179"/>
      <c r="L531" s="180"/>
      <c r="M531" s="179"/>
      <c r="N531" s="184"/>
    </row>
    <row r="532" spans="1:14" ht="21.75" customHeight="1" x14ac:dyDescent="0.5">
      <c r="A532" s="147"/>
      <c r="B532" s="328"/>
      <c r="C532" s="296"/>
      <c r="D532" s="180"/>
      <c r="E532" s="180"/>
      <c r="F532" s="179"/>
      <c r="G532" s="184"/>
      <c r="H532" s="147"/>
      <c r="I532" s="328"/>
      <c r="J532" s="296"/>
      <c r="K532" s="179"/>
      <c r="L532" s="180"/>
      <c r="M532" s="179"/>
      <c r="N532" s="184"/>
    </row>
    <row r="533" spans="1:14" ht="21.75" customHeight="1" x14ac:dyDescent="0.5">
      <c r="A533" s="147"/>
      <c r="B533" s="328"/>
      <c r="C533" s="296"/>
      <c r="D533" s="180"/>
      <c r="E533" s="180"/>
      <c r="F533" s="179"/>
      <c r="G533" s="184"/>
      <c r="H533" s="147"/>
      <c r="I533" s="328"/>
      <c r="J533" s="296"/>
      <c r="K533" s="179"/>
      <c r="L533" s="180"/>
      <c r="M533" s="179"/>
      <c r="N533" s="184"/>
    </row>
    <row r="534" spans="1:14" ht="21.75" customHeight="1" x14ac:dyDescent="0.5">
      <c r="A534" s="147"/>
      <c r="B534" s="328"/>
      <c r="C534" s="296"/>
      <c r="D534" s="180"/>
      <c r="E534" s="180"/>
      <c r="F534" s="179"/>
      <c r="G534" s="184"/>
      <c r="H534" s="147"/>
      <c r="I534" s="328"/>
      <c r="J534" s="296"/>
      <c r="K534" s="179"/>
      <c r="L534" s="180"/>
      <c r="M534" s="179"/>
      <c r="N534" s="184"/>
    </row>
    <row r="535" spans="1:14" ht="21.75" customHeight="1" x14ac:dyDescent="0.5">
      <c r="A535" s="147"/>
      <c r="B535" s="328"/>
      <c r="C535" s="296"/>
      <c r="D535" s="180"/>
      <c r="E535" s="180"/>
      <c r="F535" s="179"/>
      <c r="G535" s="184"/>
      <c r="H535" s="147"/>
      <c r="I535" s="328"/>
      <c r="J535" s="296"/>
      <c r="K535" s="179"/>
      <c r="L535" s="180"/>
      <c r="M535" s="179"/>
      <c r="N535" s="184"/>
    </row>
    <row r="536" spans="1:14" ht="21.75" customHeight="1" x14ac:dyDescent="0.5">
      <c r="A536" s="147"/>
      <c r="B536" s="328"/>
      <c r="C536" s="296"/>
      <c r="D536" s="180"/>
      <c r="E536" s="180"/>
      <c r="F536" s="179"/>
      <c r="G536" s="184"/>
      <c r="H536" s="147"/>
      <c r="I536" s="328"/>
      <c r="J536" s="296"/>
      <c r="K536" s="179"/>
      <c r="L536" s="180"/>
      <c r="M536" s="179"/>
      <c r="N536" s="184"/>
    </row>
    <row r="537" spans="1:14" ht="21.75" customHeight="1" x14ac:dyDescent="0.5">
      <c r="A537" s="147"/>
      <c r="B537" s="328"/>
      <c r="C537" s="296"/>
      <c r="D537" s="180"/>
      <c r="E537" s="180"/>
      <c r="F537" s="179"/>
      <c r="G537" s="184"/>
      <c r="H537" s="147"/>
      <c r="I537" s="328"/>
      <c r="J537" s="296"/>
      <c r="K537" s="179"/>
      <c r="L537" s="180"/>
      <c r="M537" s="179"/>
      <c r="N537" s="184"/>
    </row>
    <row r="538" spans="1:14" ht="21.75" customHeight="1" x14ac:dyDescent="0.5">
      <c r="A538" s="147"/>
      <c r="B538" s="328"/>
      <c r="C538" s="296"/>
      <c r="D538" s="180"/>
      <c r="E538" s="180"/>
      <c r="F538" s="179"/>
      <c r="G538" s="184"/>
      <c r="H538" s="147"/>
      <c r="I538" s="328"/>
      <c r="J538" s="296"/>
      <c r="K538" s="179"/>
      <c r="L538" s="180"/>
      <c r="M538" s="179"/>
      <c r="N538" s="184"/>
    </row>
    <row r="539" spans="1:14" ht="21.75" customHeight="1" x14ac:dyDescent="0.5">
      <c r="A539" s="147"/>
      <c r="B539" s="328"/>
      <c r="C539" s="296"/>
      <c r="D539" s="180"/>
      <c r="E539" s="180"/>
      <c r="F539" s="179"/>
      <c r="G539" s="184"/>
      <c r="H539" s="147"/>
      <c r="I539" s="328"/>
      <c r="J539" s="296"/>
      <c r="K539" s="179"/>
      <c r="L539" s="180"/>
      <c r="M539" s="179"/>
      <c r="N539" s="184"/>
    </row>
    <row r="540" spans="1:14" ht="21.75" customHeight="1" x14ac:dyDescent="0.5">
      <c r="A540" s="147"/>
      <c r="B540" s="328"/>
      <c r="C540" s="296"/>
      <c r="D540" s="180"/>
      <c r="E540" s="180"/>
      <c r="F540" s="179"/>
      <c r="G540" s="184"/>
      <c r="H540" s="147"/>
      <c r="I540" s="328"/>
      <c r="J540" s="296"/>
      <c r="K540" s="179"/>
      <c r="L540" s="180"/>
      <c r="M540" s="179"/>
      <c r="N540" s="184"/>
    </row>
    <row r="541" spans="1:14" ht="21.75" customHeight="1" x14ac:dyDescent="0.5">
      <c r="A541" s="147"/>
      <c r="B541" s="328"/>
      <c r="C541" s="296"/>
      <c r="D541" s="180"/>
      <c r="E541" s="180"/>
      <c r="F541" s="179"/>
      <c r="G541" s="184"/>
      <c r="H541" s="147"/>
      <c r="I541" s="328"/>
      <c r="J541" s="296"/>
      <c r="K541" s="179"/>
      <c r="L541" s="180"/>
      <c r="M541" s="179"/>
      <c r="N541" s="184"/>
    </row>
    <row r="542" spans="1:14" ht="21.75" customHeight="1" x14ac:dyDescent="0.5">
      <c r="A542" s="147"/>
      <c r="B542" s="328"/>
      <c r="C542" s="296"/>
      <c r="D542" s="180"/>
      <c r="E542" s="180"/>
      <c r="F542" s="179"/>
      <c r="G542" s="184"/>
      <c r="H542" s="147"/>
      <c r="I542" s="328"/>
      <c r="J542" s="296"/>
      <c r="K542" s="179"/>
      <c r="L542" s="180"/>
      <c r="M542" s="179"/>
      <c r="N542" s="184"/>
    </row>
    <row r="543" spans="1:14" ht="21.75" customHeight="1" x14ac:dyDescent="0.5">
      <c r="A543" s="147"/>
      <c r="B543" s="328"/>
      <c r="C543" s="296"/>
      <c r="D543" s="180"/>
      <c r="E543" s="180"/>
      <c r="F543" s="179"/>
      <c r="G543" s="184"/>
      <c r="H543" s="147"/>
      <c r="I543" s="328"/>
      <c r="J543" s="296"/>
      <c r="K543" s="179"/>
      <c r="L543" s="180"/>
      <c r="M543" s="179"/>
      <c r="N543" s="184"/>
    </row>
    <row r="544" spans="1:14" ht="21.75" customHeight="1" x14ac:dyDescent="0.5">
      <c r="A544" s="147"/>
      <c r="B544" s="328"/>
      <c r="C544" s="296"/>
      <c r="D544" s="180"/>
      <c r="E544" s="180"/>
      <c r="F544" s="179"/>
      <c r="G544" s="184"/>
      <c r="H544" s="147"/>
      <c r="I544" s="328"/>
      <c r="J544" s="296"/>
      <c r="K544" s="179"/>
      <c r="L544" s="180"/>
      <c r="M544" s="179"/>
      <c r="N544" s="184"/>
    </row>
    <row r="545" spans="1:14" ht="21.75" customHeight="1" x14ac:dyDescent="0.5">
      <c r="A545" s="147"/>
      <c r="B545" s="328"/>
      <c r="C545" s="296"/>
      <c r="D545" s="180"/>
      <c r="E545" s="180"/>
      <c r="F545" s="179"/>
      <c r="G545" s="184"/>
      <c r="H545" s="147"/>
      <c r="I545" s="328"/>
      <c r="J545" s="296"/>
      <c r="K545" s="179"/>
      <c r="L545" s="180"/>
      <c r="M545" s="179"/>
      <c r="N545" s="184"/>
    </row>
    <row r="546" spans="1:14" ht="21.75" customHeight="1" x14ac:dyDescent="0.5">
      <c r="A546" s="147"/>
      <c r="B546" s="328"/>
      <c r="C546" s="296"/>
      <c r="D546" s="180"/>
      <c r="E546" s="180"/>
      <c r="F546" s="179"/>
      <c r="G546" s="184"/>
      <c r="H546" s="147"/>
      <c r="I546" s="328"/>
      <c r="J546" s="296"/>
      <c r="K546" s="179"/>
      <c r="L546" s="180"/>
      <c r="M546" s="179"/>
      <c r="N546" s="184"/>
    </row>
    <row r="547" spans="1:14" ht="21.75" customHeight="1" x14ac:dyDescent="0.5">
      <c r="A547" s="147"/>
      <c r="B547" s="328"/>
      <c r="C547" s="296"/>
      <c r="D547" s="180"/>
      <c r="E547" s="180"/>
      <c r="F547" s="179"/>
      <c r="G547" s="184"/>
      <c r="H547" s="147"/>
      <c r="I547" s="328"/>
      <c r="J547" s="296"/>
      <c r="K547" s="179"/>
      <c r="L547" s="180"/>
      <c r="M547" s="179"/>
      <c r="N547" s="184"/>
    </row>
    <row r="548" spans="1:14" ht="21.75" customHeight="1" x14ac:dyDescent="0.5">
      <c r="A548" s="147"/>
      <c r="B548" s="328"/>
      <c r="C548" s="296"/>
      <c r="D548" s="180"/>
      <c r="E548" s="180"/>
      <c r="F548" s="179"/>
      <c r="G548" s="184"/>
      <c r="H548" s="147"/>
      <c r="I548" s="328"/>
      <c r="J548" s="296"/>
      <c r="K548" s="179"/>
      <c r="L548" s="180"/>
      <c r="M548" s="179"/>
      <c r="N548" s="184"/>
    </row>
    <row r="549" spans="1:14" ht="21.75" customHeight="1" x14ac:dyDescent="0.5">
      <c r="A549" s="147"/>
      <c r="B549" s="328"/>
      <c r="C549" s="296"/>
      <c r="D549" s="180"/>
      <c r="E549" s="180"/>
      <c r="F549" s="179"/>
      <c r="G549" s="184"/>
      <c r="H549" s="147"/>
      <c r="I549" s="328"/>
      <c r="J549" s="296"/>
      <c r="K549" s="179"/>
      <c r="L549" s="180"/>
      <c r="M549" s="179"/>
      <c r="N549" s="184"/>
    </row>
    <row r="550" spans="1:14" ht="21.75" customHeight="1" x14ac:dyDescent="0.5">
      <c r="A550" s="147"/>
      <c r="B550" s="328"/>
      <c r="C550" s="296"/>
      <c r="D550" s="180"/>
      <c r="E550" s="180"/>
      <c r="F550" s="179"/>
      <c r="G550" s="184"/>
      <c r="H550" s="147"/>
      <c r="I550" s="328"/>
      <c r="J550" s="296"/>
      <c r="K550" s="179"/>
      <c r="L550" s="180"/>
      <c r="M550" s="179"/>
      <c r="N550" s="184"/>
    </row>
    <row r="551" spans="1:14" ht="21.75" customHeight="1" x14ac:dyDescent="0.5">
      <c r="A551" s="147"/>
      <c r="B551" s="328"/>
      <c r="C551" s="296"/>
      <c r="D551" s="180"/>
      <c r="E551" s="180"/>
      <c r="F551" s="179"/>
      <c r="G551" s="184"/>
      <c r="H551" s="147"/>
      <c r="I551" s="328"/>
      <c r="J551" s="296"/>
      <c r="K551" s="179"/>
      <c r="L551" s="180"/>
      <c r="M551" s="179"/>
      <c r="N551" s="184"/>
    </row>
    <row r="552" spans="1:14" ht="21.75" customHeight="1" x14ac:dyDescent="0.5">
      <c r="A552" s="147"/>
      <c r="B552" s="328"/>
      <c r="C552" s="296"/>
      <c r="D552" s="180"/>
      <c r="E552" s="180"/>
      <c r="F552" s="179"/>
      <c r="G552" s="184"/>
      <c r="H552" s="147"/>
      <c r="I552" s="328"/>
      <c r="J552" s="296"/>
      <c r="K552" s="179"/>
      <c r="L552" s="180"/>
      <c r="M552" s="179"/>
      <c r="N552" s="184"/>
    </row>
    <row r="553" spans="1:14" ht="21.75" customHeight="1" x14ac:dyDescent="0.5">
      <c r="A553" s="147"/>
      <c r="B553" s="328"/>
      <c r="C553" s="296"/>
      <c r="D553" s="180"/>
      <c r="E553" s="180"/>
      <c r="F553" s="179"/>
      <c r="G553" s="184"/>
      <c r="H553" s="147"/>
      <c r="I553" s="328"/>
      <c r="J553" s="296"/>
      <c r="K553" s="179"/>
      <c r="L553" s="180"/>
      <c r="M553" s="179"/>
      <c r="N553" s="184"/>
    </row>
    <row r="554" spans="1:14" ht="21.75" customHeight="1" x14ac:dyDescent="0.5">
      <c r="A554" s="147"/>
      <c r="B554" s="328"/>
      <c r="C554" s="296"/>
      <c r="D554" s="180"/>
      <c r="E554" s="180"/>
      <c r="F554" s="179"/>
      <c r="G554" s="184"/>
      <c r="H554" s="147"/>
      <c r="I554" s="328"/>
      <c r="J554" s="296"/>
      <c r="K554" s="179"/>
      <c r="L554" s="180"/>
      <c r="M554" s="179"/>
      <c r="N554" s="184"/>
    </row>
    <row r="555" spans="1:14" ht="21.75" customHeight="1" x14ac:dyDescent="0.5">
      <c r="A555" s="147"/>
      <c r="B555" s="328"/>
      <c r="C555" s="296"/>
      <c r="D555" s="180"/>
      <c r="E555" s="180"/>
      <c r="F555" s="179"/>
      <c r="G555" s="184"/>
      <c r="H555" s="147"/>
      <c r="I555" s="328"/>
      <c r="J555" s="296"/>
      <c r="K555" s="179"/>
      <c r="L555" s="180"/>
      <c r="M555" s="179"/>
      <c r="N555" s="184"/>
    </row>
    <row r="556" spans="1:14" ht="21.75" customHeight="1" x14ac:dyDescent="0.5">
      <c r="A556" s="147"/>
      <c r="B556" s="328"/>
      <c r="C556" s="296"/>
      <c r="D556" s="180"/>
      <c r="E556" s="180"/>
      <c r="F556" s="179"/>
      <c r="G556" s="184"/>
      <c r="H556" s="147"/>
      <c r="I556" s="328"/>
      <c r="J556" s="296"/>
      <c r="K556" s="179"/>
      <c r="L556" s="180"/>
      <c r="M556" s="179"/>
      <c r="N556" s="184"/>
    </row>
    <row r="557" spans="1:14" ht="21.75" customHeight="1" x14ac:dyDescent="0.5">
      <c r="A557" s="147"/>
      <c r="B557" s="328"/>
      <c r="C557" s="296"/>
      <c r="D557" s="180"/>
      <c r="E557" s="180"/>
      <c r="F557" s="179"/>
      <c r="G557" s="184"/>
      <c r="H557" s="147"/>
      <c r="I557" s="328"/>
      <c r="J557" s="296"/>
      <c r="K557" s="179"/>
      <c r="L557" s="180"/>
      <c r="M557" s="179"/>
      <c r="N557" s="184"/>
    </row>
    <row r="558" spans="1:14" ht="21.75" customHeight="1" x14ac:dyDescent="0.5">
      <c r="A558" s="147"/>
      <c r="B558" s="328"/>
      <c r="C558" s="296"/>
      <c r="D558" s="180"/>
      <c r="E558" s="180"/>
      <c r="F558" s="179"/>
      <c r="G558" s="184"/>
      <c r="H558" s="147"/>
      <c r="I558" s="328"/>
      <c r="J558" s="296"/>
      <c r="K558" s="179"/>
      <c r="L558" s="180"/>
      <c r="M558" s="179"/>
      <c r="N558" s="184"/>
    </row>
    <row r="559" spans="1:14" ht="21.75" customHeight="1" x14ac:dyDescent="0.5">
      <c r="A559" s="147"/>
      <c r="B559" s="328"/>
      <c r="C559" s="296"/>
      <c r="D559" s="180"/>
      <c r="E559" s="180"/>
      <c r="F559" s="179"/>
      <c r="G559" s="184"/>
      <c r="H559" s="147"/>
      <c r="I559" s="328"/>
      <c r="J559" s="296"/>
      <c r="K559" s="179"/>
      <c r="L559" s="180"/>
      <c r="M559" s="179"/>
      <c r="N559" s="184"/>
    </row>
    <row r="560" spans="1:14" ht="21.75" customHeight="1" x14ac:dyDescent="0.5">
      <c r="A560" s="147"/>
      <c r="B560" s="328"/>
      <c r="C560" s="296"/>
      <c r="D560" s="180"/>
      <c r="E560" s="180"/>
      <c r="F560" s="179"/>
      <c r="G560" s="184"/>
      <c r="H560" s="147"/>
      <c r="I560" s="328"/>
      <c r="J560" s="296"/>
      <c r="K560" s="179"/>
      <c r="L560" s="180"/>
      <c r="M560" s="179"/>
      <c r="N560" s="184"/>
    </row>
    <row r="561" spans="1:14" ht="21.75" customHeight="1" x14ac:dyDescent="0.5">
      <c r="A561" s="147"/>
      <c r="B561" s="328"/>
      <c r="C561" s="296"/>
      <c r="D561" s="180"/>
      <c r="E561" s="180"/>
      <c r="F561" s="179"/>
      <c r="G561" s="184"/>
      <c r="H561" s="147"/>
      <c r="I561" s="328"/>
      <c r="J561" s="296"/>
      <c r="K561" s="179"/>
      <c r="L561" s="180"/>
      <c r="M561" s="179"/>
      <c r="N561" s="184"/>
    </row>
    <row r="562" spans="1:14" ht="21.75" customHeight="1" x14ac:dyDescent="0.5">
      <c r="A562" s="147"/>
      <c r="B562" s="328"/>
      <c r="C562" s="296"/>
      <c r="D562" s="180"/>
      <c r="E562" s="180"/>
      <c r="F562" s="179"/>
      <c r="G562" s="184"/>
      <c r="H562" s="147"/>
      <c r="I562" s="328"/>
      <c r="J562" s="296"/>
      <c r="K562" s="179"/>
      <c r="L562" s="180"/>
      <c r="M562" s="179"/>
      <c r="N562" s="184"/>
    </row>
    <row r="563" spans="1:14" ht="21.75" customHeight="1" x14ac:dyDescent="0.5">
      <c r="A563" s="147"/>
      <c r="B563" s="328"/>
      <c r="C563" s="296"/>
      <c r="D563" s="180"/>
      <c r="E563" s="180"/>
      <c r="F563" s="179"/>
      <c r="G563" s="184"/>
      <c r="H563" s="147"/>
      <c r="I563" s="328"/>
      <c r="J563" s="296"/>
      <c r="K563" s="179"/>
      <c r="L563" s="180"/>
      <c r="M563" s="179"/>
      <c r="N563" s="184"/>
    </row>
    <row r="564" spans="1:14" ht="21.75" customHeight="1" x14ac:dyDescent="0.5">
      <c r="A564" s="147"/>
      <c r="B564" s="328"/>
      <c r="C564" s="296"/>
      <c r="D564" s="180"/>
      <c r="E564" s="180"/>
      <c r="F564" s="179"/>
      <c r="G564" s="184"/>
      <c r="H564" s="147"/>
      <c r="I564" s="328"/>
      <c r="J564" s="296"/>
      <c r="K564" s="179"/>
      <c r="L564" s="180"/>
      <c r="M564" s="179"/>
      <c r="N564" s="184"/>
    </row>
    <row r="565" spans="1:14" ht="21.75" customHeight="1" x14ac:dyDescent="0.5">
      <c r="A565" s="147"/>
      <c r="B565" s="328"/>
      <c r="C565" s="296"/>
      <c r="D565" s="180"/>
      <c r="E565" s="180"/>
      <c r="F565" s="179"/>
      <c r="G565" s="184"/>
      <c r="H565" s="147"/>
      <c r="I565" s="328"/>
      <c r="J565" s="296"/>
      <c r="K565" s="179"/>
      <c r="L565" s="180"/>
      <c r="M565" s="179"/>
      <c r="N565" s="184"/>
    </row>
    <row r="566" spans="1:14" ht="21.75" customHeight="1" x14ac:dyDescent="0.5">
      <c r="A566" s="147"/>
      <c r="B566" s="328"/>
      <c r="C566" s="296"/>
      <c r="D566" s="180"/>
      <c r="E566" s="180"/>
      <c r="F566" s="179"/>
      <c r="G566" s="184"/>
      <c r="H566" s="147"/>
      <c r="I566" s="328"/>
      <c r="J566" s="296"/>
      <c r="K566" s="179"/>
      <c r="L566" s="180"/>
      <c r="M566" s="179"/>
      <c r="N566" s="184"/>
    </row>
    <row r="567" spans="1:14" ht="21.75" customHeight="1" x14ac:dyDescent="0.5">
      <c r="A567" s="147"/>
      <c r="B567" s="328"/>
      <c r="C567" s="296"/>
      <c r="D567" s="180"/>
      <c r="E567" s="180"/>
      <c r="F567" s="179"/>
      <c r="G567" s="184"/>
      <c r="H567" s="147"/>
      <c r="I567" s="328"/>
      <c r="J567" s="296"/>
      <c r="K567" s="179"/>
      <c r="L567" s="180"/>
      <c r="M567" s="179"/>
      <c r="N567" s="184"/>
    </row>
    <row r="568" spans="1:14" ht="21.75" customHeight="1" x14ac:dyDescent="0.5">
      <c r="A568" s="147"/>
      <c r="B568" s="328"/>
      <c r="C568" s="296"/>
      <c r="D568" s="180"/>
      <c r="E568" s="180"/>
      <c r="F568" s="179"/>
      <c r="G568" s="184"/>
      <c r="H568" s="147"/>
      <c r="I568" s="328"/>
      <c r="J568" s="296"/>
      <c r="K568" s="179"/>
      <c r="L568" s="180"/>
      <c r="M568" s="179"/>
      <c r="N568" s="184"/>
    </row>
    <row r="569" spans="1:14" ht="21.75" customHeight="1" x14ac:dyDescent="0.5">
      <c r="A569" s="147"/>
      <c r="B569" s="328"/>
      <c r="C569" s="296"/>
      <c r="D569" s="180"/>
      <c r="E569" s="180"/>
      <c r="F569" s="179"/>
      <c r="G569" s="184"/>
      <c r="H569" s="147"/>
      <c r="I569" s="328"/>
      <c r="J569" s="296"/>
      <c r="K569" s="179"/>
      <c r="L569" s="180"/>
      <c r="M569" s="179"/>
      <c r="N569" s="184"/>
    </row>
    <row r="570" spans="1:14" ht="21.75" customHeight="1" x14ac:dyDescent="0.5">
      <c r="A570" s="147"/>
      <c r="B570" s="328"/>
      <c r="C570" s="296"/>
      <c r="D570" s="180"/>
      <c r="E570" s="180"/>
      <c r="F570" s="179"/>
      <c r="G570" s="184"/>
      <c r="H570" s="147"/>
      <c r="I570" s="328"/>
      <c r="J570" s="296"/>
      <c r="K570" s="179"/>
      <c r="L570" s="180"/>
      <c r="M570" s="179"/>
      <c r="N570" s="184"/>
    </row>
    <row r="571" spans="1:14" ht="21.75" customHeight="1" x14ac:dyDescent="0.5">
      <c r="A571" s="147"/>
      <c r="B571" s="328"/>
      <c r="C571" s="296"/>
      <c r="D571" s="180"/>
      <c r="E571" s="180"/>
      <c r="F571" s="179"/>
      <c r="G571" s="184"/>
      <c r="H571" s="147"/>
      <c r="I571" s="328"/>
      <c r="J571" s="296"/>
      <c r="K571" s="179"/>
      <c r="L571" s="180"/>
      <c r="M571" s="179"/>
      <c r="N571" s="184"/>
    </row>
    <row r="572" spans="1:14" ht="21.75" customHeight="1" x14ac:dyDescent="0.5">
      <c r="A572" s="147"/>
      <c r="B572" s="328"/>
      <c r="C572" s="296"/>
      <c r="D572" s="180"/>
      <c r="E572" s="180"/>
      <c r="F572" s="179"/>
      <c r="G572" s="184"/>
      <c r="H572" s="147"/>
      <c r="I572" s="328"/>
      <c r="J572" s="296"/>
      <c r="K572" s="179"/>
      <c r="L572" s="180"/>
      <c r="M572" s="179"/>
      <c r="N572" s="184"/>
    </row>
    <row r="573" spans="1:14" ht="21.75" customHeight="1" x14ac:dyDescent="0.5">
      <c r="A573" s="147"/>
      <c r="B573" s="328"/>
      <c r="C573" s="296"/>
      <c r="D573" s="180"/>
      <c r="E573" s="180"/>
      <c r="F573" s="179"/>
      <c r="G573" s="184"/>
      <c r="H573" s="147"/>
      <c r="I573" s="328"/>
      <c r="J573" s="296"/>
      <c r="K573" s="179"/>
      <c r="L573" s="180"/>
      <c r="M573" s="179"/>
      <c r="N573" s="184"/>
    </row>
    <row r="574" spans="1:14" ht="21.75" customHeight="1" x14ac:dyDescent="0.5">
      <c r="A574" s="147"/>
      <c r="B574" s="328"/>
      <c r="C574" s="296"/>
      <c r="D574" s="180"/>
      <c r="E574" s="180"/>
      <c r="F574" s="179"/>
      <c r="G574" s="184"/>
      <c r="H574" s="147"/>
      <c r="I574" s="328"/>
      <c r="J574" s="296"/>
      <c r="K574" s="179"/>
      <c r="L574" s="180"/>
      <c r="M574" s="179"/>
      <c r="N574" s="184"/>
    </row>
    <row r="575" spans="1:14" ht="21.75" customHeight="1" x14ac:dyDescent="0.5">
      <c r="A575" s="147"/>
      <c r="B575" s="328"/>
      <c r="C575" s="296"/>
      <c r="D575" s="180"/>
      <c r="E575" s="180"/>
      <c r="F575" s="179"/>
      <c r="G575" s="184"/>
      <c r="H575" s="147"/>
      <c r="I575" s="328"/>
      <c r="J575" s="296"/>
      <c r="K575" s="179"/>
      <c r="L575" s="180"/>
      <c r="M575" s="179"/>
      <c r="N575" s="184"/>
    </row>
    <row r="576" spans="1:14" ht="21.75" customHeight="1" x14ac:dyDescent="0.5">
      <c r="A576" s="147"/>
      <c r="B576" s="328"/>
      <c r="C576" s="296"/>
      <c r="D576" s="180"/>
      <c r="E576" s="180"/>
      <c r="F576" s="179"/>
      <c r="G576" s="184"/>
      <c r="H576" s="147"/>
      <c r="I576" s="328"/>
      <c r="J576" s="296"/>
      <c r="K576" s="179"/>
      <c r="L576" s="180"/>
      <c r="M576" s="179"/>
      <c r="N576" s="184"/>
    </row>
    <row r="577" spans="1:14" ht="21.75" customHeight="1" x14ac:dyDescent="0.5">
      <c r="A577" s="147"/>
      <c r="B577" s="328"/>
      <c r="C577" s="296"/>
      <c r="D577" s="180"/>
      <c r="E577" s="180"/>
      <c r="F577" s="179"/>
      <c r="G577" s="184"/>
      <c r="H577" s="147"/>
      <c r="I577" s="328"/>
      <c r="J577" s="296"/>
      <c r="K577" s="179"/>
      <c r="L577" s="180"/>
      <c r="M577" s="179"/>
      <c r="N577" s="184"/>
    </row>
    <row r="578" spans="1:14" ht="21.75" customHeight="1" x14ac:dyDescent="0.5">
      <c r="A578" s="147"/>
      <c r="B578" s="328"/>
      <c r="C578" s="296"/>
      <c r="D578" s="180"/>
      <c r="E578" s="180"/>
      <c r="F578" s="179"/>
      <c r="G578" s="184"/>
      <c r="H578" s="147"/>
      <c r="I578" s="328"/>
      <c r="J578" s="296"/>
      <c r="K578" s="179"/>
      <c r="L578" s="180"/>
      <c r="M578" s="179"/>
      <c r="N578" s="184"/>
    </row>
    <row r="579" spans="1:14" ht="21.75" customHeight="1" x14ac:dyDescent="0.5">
      <c r="A579" s="147"/>
      <c r="B579" s="328"/>
      <c r="C579" s="296"/>
      <c r="D579" s="180"/>
      <c r="E579" s="180"/>
      <c r="F579" s="179"/>
      <c r="G579" s="184"/>
      <c r="H579" s="147"/>
      <c r="I579" s="328"/>
      <c r="J579" s="296"/>
      <c r="K579" s="179"/>
      <c r="L579" s="180"/>
      <c r="M579" s="179"/>
      <c r="N579" s="184"/>
    </row>
    <row r="580" spans="1:14" ht="21.75" customHeight="1" x14ac:dyDescent="0.5">
      <c r="A580" s="147"/>
      <c r="B580" s="328"/>
      <c r="C580" s="296"/>
      <c r="D580" s="180"/>
      <c r="E580" s="180"/>
      <c r="F580" s="179"/>
      <c r="G580" s="184"/>
      <c r="H580" s="147"/>
      <c r="I580" s="328"/>
      <c r="J580" s="296"/>
      <c r="K580" s="179"/>
      <c r="L580" s="180"/>
      <c r="M580" s="179"/>
      <c r="N580" s="184"/>
    </row>
    <row r="581" spans="1:14" ht="21.75" customHeight="1" x14ac:dyDescent="0.5">
      <c r="A581" s="147"/>
      <c r="B581" s="328"/>
      <c r="C581" s="296"/>
      <c r="D581" s="180"/>
      <c r="E581" s="180"/>
      <c r="F581" s="179"/>
      <c r="G581" s="184"/>
      <c r="H581" s="147"/>
      <c r="I581" s="328"/>
      <c r="J581" s="296"/>
      <c r="K581" s="179"/>
      <c r="L581" s="180"/>
      <c r="M581" s="179"/>
      <c r="N581" s="184"/>
    </row>
    <row r="582" spans="1:14" ht="21.75" customHeight="1" x14ac:dyDescent="0.5">
      <c r="A582" s="147"/>
      <c r="B582" s="328"/>
      <c r="C582" s="296"/>
      <c r="D582" s="180"/>
      <c r="E582" s="180"/>
      <c r="F582" s="179"/>
      <c r="G582" s="184"/>
      <c r="H582" s="147"/>
      <c r="I582" s="328"/>
      <c r="J582" s="296"/>
      <c r="K582" s="179"/>
      <c r="L582" s="180"/>
      <c r="M582" s="179"/>
      <c r="N582" s="184"/>
    </row>
    <row r="583" spans="1:14" ht="21.75" customHeight="1" x14ac:dyDescent="0.5">
      <c r="A583" s="147"/>
      <c r="B583" s="328"/>
      <c r="C583" s="296"/>
      <c r="D583" s="180"/>
      <c r="E583" s="180"/>
      <c r="F583" s="179"/>
      <c r="G583" s="184"/>
      <c r="H583" s="147"/>
      <c r="I583" s="328"/>
      <c r="J583" s="296"/>
      <c r="K583" s="179"/>
      <c r="L583" s="180"/>
      <c r="M583" s="179"/>
      <c r="N583" s="184"/>
    </row>
    <row r="584" spans="1:14" ht="21.75" customHeight="1" x14ac:dyDescent="0.5">
      <c r="A584" s="147"/>
      <c r="B584" s="328"/>
      <c r="C584" s="296"/>
      <c r="D584" s="180"/>
      <c r="E584" s="180"/>
      <c r="F584" s="179"/>
      <c r="G584" s="184"/>
      <c r="H584" s="147"/>
      <c r="I584" s="328"/>
      <c r="J584" s="296"/>
      <c r="K584" s="179"/>
      <c r="L584" s="180"/>
      <c r="M584" s="179"/>
      <c r="N584" s="184"/>
    </row>
    <row r="585" spans="1:14" ht="21.75" customHeight="1" x14ac:dyDescent="0.5">
      <c r="A585" s="147"/>
      <c r="B585" s="328"/>
      <c r="C585" s="296"/>
      <c r="D585" s="180"/>
      <c r="E585" s="180"/>
      <c r="F585" s="179"/>
      <c r="G585" s="184"/>
      <c r="H585" s="147"/>
      <c r="I585" s="328"/>
      <c r="J585" s="296"/>
      <c r="K585" s="179"/>
      <c r="L585" s="180"/>
      <c r="M585" s="179"/>
      <c r="N585" s="184"/>
    </row>
    <row r="586" spans="1:14" ht="21.75" customHeight="1" x14ac:dyDescent="0.5">
      <c r="A586" s="147"/>
      <c r="B586" s="328"/>
      <c r="C586" s="296"/>
      <c r="D586" s="180"/>
      <c r="E586" s="180"/>
      <c r="F586" s="179"/>
      <c r="G586" s="184"/>
      <c r="H586" s="147"/>
      <c r="I586" s="328"/>
      <c r="J586" s="296"/>
      <c r="K586" s="179"/>
      <c r="L586" s="180"/>
      <c r="M586" s="179"/>
      <c r="N586" s="184"/>
    </row>
    <row r="587" spans="1:14" ht="21.75" customHeight="1" x14ac:dyDescent="0.5">
      <c r="A587" s="147"/>
      <c r="B587" s="328"/>
      <c r="C587" s="296"/>
      <c r="D587" s="180"/>
      <c r="E587" s="180"/>
      <c r="F587" s="179"/>
      <c r="G587" s="184"/>
      <c r="H587" s="147"/>
      <c r="I587" s="328"/>
      <c r="J587" s="296"/>
      <c r="K587" s="179"/>
      <c r="L587" s="180"/>
      <c r="M587" s="179"/>
      <c r="N587" s="184"/>
    </row>
    <row r="588" spans="1:14" ht="21.75" customHeight="1" x14ac:dyDescent="0.5">
      <c r="A588" s="147"/>
      <c r="B588" s="328"/>
      <c r="C588" s="296"/>
      <c r="D588" s="180"/>
      <c r="E588" s="180"/>
      <c r="F588" s="179"/>
      <c r="G588" s="184"/>
      <c r="H588" s="147"/>
      <c r="I588" s="328"/>
      <c r="J588" s="296"/>
      <c r="K588" s="179"/>
      <c r="L588" s="180"/>
      <c r="M588" s="179"/>
      <c r="N588" s="184"/>
    </row>
    <row r="589" spans="1:14" ht="21.75" customHeight="1" x14ac:dyDescent="0.5">
      <c r="A589" s="147"/>
      <c r="B589" s="328"/>
      <c r="C589" s="296"/>
      <c r="D589" s="180"/>
      <c r="E589" s="180"/>
      <c r="F589" s="179"/>
      <c r="G589" s="184"/>
      <c r="H589" s="147"/>
      <c r="I589" s="328"/>
      <c r="J589" s="296"/>
      <c r="K589" s="179"/>
      <c r="L589" s="180"/>
      <c r="M589" s="179"/>
      <c r="N589" s="184"/>
    </row>
    <row r="590" spans="1:14" ht="21.75" customHeight="1" x14ac:dyDescent="0.5">
      <c r="A590" s="147"/>
      <c r="B590" s="328"/>
      <c r="C590" s="296"/>
      <c r="D590" s="180"/>
      <c r="E590" s="180"/>
      <c r="F590" s="179"/>
      <c r="G590" s="184"/>
      <c r="H590" s="147"/>
      <c r="I590" s="328"/>
      <c r="J590" s="296"/>
      <c r="K590" s="179"/>
      <c r="L590" s="180"/>
      <c r="M590" s="179"/>
      <c r="N590" s="184"/>
    </row>
    <row r="591" spans="1:14" ht="21.75" customHeight="1" x14ac:dyDescent="0.5">
      <c r="A591" s="147"/>
      <c r="B591" s="328"/>
      <c r="C591" s="296"/>
      <c r="D591" s="180"/>
      <c r="E591" s="180"/>
      <c r="F591" s="179"/>
      <c r="G591" s="184"/>
      <c r="H591" s="147"/>
      <c r="I591" s="328"/>
      <c r="J591" s="296"/>
      <c r="K591" s="179"/>
      <c r="L591" s="180"/>
      <c r="M591" s="179"/>
      <c r="N591" s="184"/>
    </row>
    <row r="592" spans="1:14" ht="21.75" customHeight="1" x14ac:dyDescent="0.5">
      <c r="A592" s="147"/>
      <c r="B592" s="328"/>
      <c r="C592" s="296"/>
      <c r="D592" s="180"/>
      <c r="E592" s="180"/>
      <c r="F592" s="179"/>
      <c r="G592" s="184"/>
      <c r="H592" s="147"/>
      <c r="I592" s="328"/>
      <c r="J592" s="296"/>
      <c r="K592" s="179"/>
      <c r="L592" s="180"/>
      <c r="M592" s="179"/>
      <c r="N592" s="184"/>
    </row>
    <row r="593" spans="1:14" ht="21.75" customHeight="1" x14ac:dyDescent="0.5">
      <c r="A593" s="147"/>
      <c r="B593" s="328"/>
      <c r="C593" s="296"/>
      <c r="D593" s="180"/>
      <c r="E593" s="180"/>
      <c r="F593" s="179"/>
      <c r="G593" s="184"/>
      <c r="H593" s="147"/>
      <c r="I593" s="328"/>
      <c r="J593" s="296"/>
      <c r="K593" s="179"/>
      <c r="L593" s="180"/>
      <c r="M593" s="179"/>
      <c r="N593" s="184"/>
    </row>
    <row r="594" spans="1:14" ht="21.75" customHeight="1" x14ac:dyDescent="0.5">
      <c r="A594" s="147"/>
      <c r="B594" s="328"/>
      <c r="C594" s="296"/>
      <c r="D594" s="180"/>
      <c r="E594" s="180"/>
      <c r="F594" s="179"/>
      <c r="G594" s="184"/>
      <c r="H594" s="147"/>
      <c r="I594" s="328"/>
      <c r="J594" s="296"/>
      <c r="K594" s="179"/>
      <c r="L594" s="180"/>
      <c r="M594" s="179"/>
      <c r="N594" s="184"/>
    </row>
    <row r="595" spans="1:14" ht="21.75" customHeight="1" x14ac:dyDescent="0.5">
      <c r="A595" s="147"/>
      <c r="B595" s="328"/>
      <c r="C595" s="296"/>
      <c r="D595" s="180"/>
      <c r="E595" s="180"/>
      <c r="F595" s="179"/>
      <c r="G595" s="184"/>
      <c r="H595" s="147"/>
      <c r="I595" s="328"/>
      <c r="J595" s="296"/>
      <c r="K595" s="179"/>
      <c r="L595" s="180"/>
      <c r="M595" s="179"/>
      <c r="N595" s="184"/>
    </row>
    <row r="596" spans="1:14" ht="21.75" customHeight="1" x14ac:dyDescent="0.5">
      <c r="A596" s="147"/>
      <c r="B596" s="328"/>
      <c r="C596" s="296"/>
      <c r="D596" s="180"/>
      <c r="E596" s="180"/>
      <c r="F596" s="179"/>
      <c r="G596" s="184"/>
      <c r="H596" s="147"/>
      <c r="I596" s="328"/>
      <c r="J596" s="296"/>
      <c r="K596" s="179"/>
      <c r="L596" s="180"/>
      <c r="M596" s="179"/>
      <c r="N596" s="184"/>
    </row>
    <row r="597" spans="1:14" ht="21.75" customHeight="1" x14ac:dyDescent="0.5">
      <c r="A597" s="147"/>
      <c r="B597" s="328"/>
      <c r="C597" s="296"/>
      <c r="D597" s="180"/>
      <c r="E597" s="180"/>
      <c r="F597" s="179"/>
      <c r="G597" s="184"/>
      <c r="H597" s="147"/>
      <c r="I597" s="328"/>
      <c r="J597" s="296"/>
      <c r="K597" s="179"/>
      <c r="L597" s="180"/>
      <c r="M597" s="179"/>
      <c r="N597" s="184"/>
    </row>
    <row r="598" spans="1:14" ht="21.75" customHeight="1" x14ac:dyDescent="0.5">
      <c r="A598" s="147"/>
      <c r="B598" s="328"/>
      <c r="C598" s="296"/>
      <c r="D598" s="180"/>
      <c r="E598" s="180"/>
      <c r="F598" s="179"/>
      <c r="G598" s="184"/>
      <c r="H598" s="147"/>
      <c r="I598" s="328"/>
      <c r="J598" s="296"/>
      <c r="K598" s="179"/>
      <c r="L598" s="180"/>
      <c r="M598" s="179"/>
      <c r="N598" s="184"/>
    </row>
    <row r="599" spans="1:14" ht="21.75" customHeight="1" x14ac:dyDescent="0.5">
      <c r="A599" s="147"/>
      <c r="B599" s="328"/>
      <c r="C599" s="296"/>
      <c r="D599" s="180"/>
      <c r="E599" s="180"/>
      <c r="F599" s="179"/>
      <c r="G599" s="184"/>
      <c r="H599" s="147"/>
      <c r="I599" s="328"/>
      <c r="J599" s="296"/>
      <c r="K599" s="179"/>
      <c r="L599" s="180"/>
      <c r="M599" s="179"/>
      <c r="N599" s="184"/>
    </row>
    <row r="600" spans="1:14" ht="21.75" customHeight="1" x14ac:dyDescent="0.5">
      <c r="A600" s="147"/>
      <c r="B600" s="328"/>
      <c r="C600" s="296"/>
      <c r="D600" s="180"/>
      <c r="E600" s="180"/>
      <c r="F600" s="179"/>
      <c r="G600" s="184"/>
      <c r="H600" s="147"/>
      <c r="I600" s="328"/>
      <c r="J600" s="296"/>
      <c r="K600" s="179"/>
      <c r="L600" s="180"/>
      <c r="M600" s="179"/>
      <c r="N600" s="184"/>
    </row>
    <row r="601" spans="1:14" ht="21.75" customHeight="1" x14ac:dyDescent="0.5">
      <c r="A601" s="147"/>
      <c r="B601" s="328"/>
      <c r="C601" s="296"/>
      <c r="D601" s="180"/>
      <c r="E601" s="180"/>
      <c r="F601" s="179"/>
      <c r="G601" s="184"/>
      <c r="H601" s="147"/>
      <c r="I601" s="328"/>
      <c r="J601" s="296"/>
      <c r="K601" s="179"/>
      <c r="L601" s="180"/>
      <c r="M601" s="179"/>
      <c r="N601" s="184"/>
    </row>
    <row r="602" spans="1:14" ht="21.75" customHeight="1" x14ac:dyDescent="0.5">
      <c r="A602" s="147"/>
      <c r="B602" s="328"/>
      <c r="C602" s="296"/>
      <c r="D602" s="180"/>
      <c r="E602" s="180"/>
      <c r="F602" s="179"/>
      <c r="G602" s="184"/>
      <c r="H602" s="147"/>
      <c r="I602" s="328"/>
      <c r="J602" s="296"/>
      <c r="K602" s="179"/>
      <c r="L602" s="180"/>
      <c r="M602" s="179"/>
      <c r="N602" s="184"/>
    </row>
    <row r="603" spans="1:14" ht="21.75" customHeight="1" x14ac:dyDescent="0.5">
      <c r="A603" s="147"/>
      <c r="B603" s="328"/>
      <c r="C603" s="296"/>
      <c r="D603" s="180"/>
      <c r="E603" s="180"/>
      <c r="F603" s="179"/>
      <c r="G603" s="184"/>
      <c r="H603" s="147"/>
      <c r="I603" s="328"/>
      <c r="J603" s="296"/>
      <c r="K603" s="179"/>
      <c r="L603" s="180"/>
      <c r="M603" s="179"/>
      <c r="N603" s="184"/>
    </row>
    <row r="604" spans="1:14" ht="21.75" customHeight="1" x14ac:dyDescent="0.5">
      <c r="A604" s="147"/>
      <c r="B604" s="328"/>
      <c r="C604" s="296"/>
      <c r="D604" s="180"/>
      <c r="E604" s="180"/>
      <c r="F604" s="179"/>
      <c r="G604" s="184"/>
      <c r="H604" s="147"/>
      <c r="I604" s="328"/>
      <c r="J604" s="296"/>
      <c r="K604" s="179"/>
      <c r="L604" s="180"/>
      <c r="M604" s="179"/>
      <c r="N604" s="184"/>
    </row>
    <row r="605" spans="1:14" ht="21.75" customHeight="1" x14ac:dyDescent="0.5">
      <c r="A605" s="147"/>
      <c r="B605" s="328"/>
      <c r="C605" s="296"/>
      <c r="D605" s="180"/>
      <c r="E605" s="180"/>
      <c r="F605" s="179"/>
      <c r="G605" s="184"/>
      <c r="H605" s="147"/>
      <c r="I605" s="328"/>
      <c r="J605" s="296"/>
      <c r="K605" s="179"/>
      <c r="L605" s="180"/>
      <c r="M605" s="179"/>
      <c r="N605" s="184"/>
    </row>
    <row r="606" spans="1:14" ht="21.75" customHeight="1" x14ac:dyDescent="0.5">
      <c r="A606" s="147"/>
      <c r="B606" s="328"/>
      <c r="C606" s="296"/>
      <c r="D606" s="180"/>
      <c r="E606" s="180"/>
      <c r="F606" s="179"/>
      <c r="G606" s="184"/>
      <c r="H606" s="147"/>
      <c r="I606" s="328"/>
      <c r="J606" s="296"/>
      <c r="K606" s="179"/>
      <c r="L606" s="180"/>
      <c r="M606" s="179"/>
      <c r="N606" s="184"/>
    </row>
    <row r="607" spans="1:14" ht="21.75" customHeight="1" x14ac:dyDescent="0.5">
      <c r="A607" s="147"/>
      <c r="B607" s="328"/>
      <c r="C607" s="296"/>
      <c r="D607" s="180"/>
      <c r="E607" s="180"/>
      <c r="F607" s="179"/>
      <c r="G607" s="184"/>
      <c r="H607" s="147"/>
      <c r="I607" s="328"/>
      <c r="J607" s="296"/>
      <c r="K607" s="179"/>
      <c r="L607" s="180"/>
      <c r="M607" s="179"/>
      <c r="N607" s="184"/>
    </row>
    <row r="608" spans="1:14" ht="21.75" customHeight="1" x14ac:dyDescent="0.5">
      <c r="A608" s="147"/>
      <c r="B608" s="328"/>
      <c r="C608" s="296"/>
      <c r="D608" s="180"/>
      <c r="E608" s="180"/>
      <c r="F608" s="179"/>
      <c r="G608" s="184"/>
      <c r="H608" s="147"/>
      <c r="I608" s="328"/>
      <c r="J608" s="296"/>
      <c r="K608" s="179"/>
      <c r="L608" s="180"/>
      <c r="M608" s="179"/>
      <c r="N608" s="184"/>
    </row>
    <row r="609" spans="1:14" ht="21.75" customHeight="1" x14ac:dyDescent="0.5">
      <c r="A609" s="147"/>
      <c r="B609" s="328"/>
      <c r="C609" s="296"/>
      <c r="D609" s="180"/>
      <c r="E609" s="180"/>
      <c r="F609" s="179"/>
      <c r="G609" s="184"/>
      <c r="H609" s="147"/>
      <c r="I609" s="328"/>
      <c r="J609" s="296"/>
      <c r="K609" s="179"/>
      <c r="L609" s="180"/>
      <c r="M609" s="179"/>
      <c r="N609" s="184"/>
    </row>
    <row r="610" spans="1:14" ht="21.75" customHeight="1" x14ac:dyDescent="0.5">
      <c r="A610" s="147"/>
      <c r="B610" s="328"/>
      <c r="C610" s="296"/>
      <c r="D610" s="180"/>
      <c r="E610" s="180"/>
      <c r="F610" s="179"/>
      <c r="G610" s="184"/>
      <c r="H610" s="147"/>
      <c r="I610" s="328"/>
      <c r="J610" s="296"/>
      <c r="K610" s="179"/>
      <c r="L610" s="180"/>
      <c r="M610" s="179"/>
      <c r="N610" s="184"/>
    </row>
    <row r="611" spans="1:14" ht="21.75" customHeight="1" x14ac:dyDescent="0.5">
      <c r="A611" s="147"/>
      <c r="B611" s="328"/>
      <c r="C611" s="296"/>
      <c r="D611" s="180"/>
      <c r="E611" s="180"/>
      <c r="F611" s="179"/>
      <c r="G611" s="184"/>
      <c r="H611" s="147"/>
      <c r="I611" s="328"/>
      <c r="J611" s="296"/>
      <c r="K611" s="179"/>
      <c r="L611" s="180"/>
      <c r="M611" s="179"/>
      <c r="N611" s="184"/>
    </row>
    <row r="612" spans="1:14" ht="21.75" customHeight="1" x14ac:dyDescent="0.5">
      <c r="A612" s="147"/>
      <c r="B612" s="328"/>
      <c r="C612" s="296"/>
      <c r="D612" s="180"/>
      <c r="E612" s="180"/>
      <c r="F612" s="179"/>
      <c r="G612" s="184"/>
      <c r="H612" s="147"/>
      <c r="I612" s="328"/>
      <c r="J612" s="296"/>
      <c r="K612" s="179"/>
      <c r="L612" s="180"/>
      <c r="M612" s="179"/>
      <c r="N612" s="184"/>
    </row>
    <row r="613" spans="1:14" ht="21.75" customHeight="1" x14ac:dyDescent="0.5">
      <c r="A613" s="147"/>
      <c r="B613" s="328"/>
      <c r="C613" s="296"/>
      <c r="D613" s="180"/>
      <c r="E613" s="180"/>
      <c r="F613" s="179"/>
      <c r="G613" s="184"/>
      <c r="H613" s="147"/>
      <c r="I613" s="328"/>
      <c r="J613" s="296"/>
      <c r="K613" s="179"/>
      <c r="L613" s="180"/>
      <c r="M613" s="179"/>
      <c r="N613" s="184"/>
    </row>
    <row r="614" spans="1:14" ht="21.75" customHeight="1" x14ac:dyDescent="0.5">
      <c r="A614" s="147"/>
      <c r="B614" s="328"/>
      <c r="C614" s="296"/>
      <c r="D614" s="180"/>
      <c r="E614" s="180"/>
      <c r="F614" s="179"/>
      <c r="G614" s="184"/>
      <c r="H614" s="147"/>
      <c r="I614" s="328"/>
      <c r="J614" s="296"/>
      <c r="K614" s="179"/>
      <c r="L614" s="180"/>
      <c r="M614" s="179"/>
      <c r="N614" s="184"/>
    </row>
    <row r="615" spans="1:14" ht="21.75" customHeight="1" x14ac:dyDescent="0.5">
      <c r="A615" s="147"/>
      <c r="B615" s="328"/>
      <c r="C615" s="296"/>
      <c r="D615" s="180"/>
      <c r="E615" s="180"/>
      <c r="F615" s="179"/>
      <c r="G615" s="184"/>
      <c r="H615" s="147"/>
      <c r="I615" s="328"/>
      <c r="J615" s="296"/>
      <c r="K615" s="179"/>
      <c r="L615" s="180"/>
      <c r="M615" s="179"/>
      <c r="N615" s="184"/>
    </row>
    <row r="616" spans="1:14" ht="21.75" customHeight="1" x14ac:dyDescent="0.5">
      <c r="A616" s="147"/>
      <c r="B616" s="328"/>
      <c r="C616" s="296"/>
      <c r="D616" s="180"/>
      <c r="E616" s="180"/>
      <c r="F616" s="179"/>
      <c r="G616" s="184"/>
      <c r="H616" s="147"/>
      <c r="I616" s="328"/>
      <c r="J616" s="296"/>
      <c r="K616" s="179"/>
      <c r="L616" s="180"/>
      <c r="M616" s="179"/>
      <c r="N616" s="184"/>
    </row>
    <row r="617" spans="1:14" ht="21.75" customHeight="1" x14ac:dyDescent="0.5">
      <c r="A617" s="147"/>
      <c r="B617" s="328"/>
      <c r="C617" s="296"/>
      <c r="D617" s="180"/>
      <c r="E617" s="180"/>
      <c r="F617" s="179"/>
      <c r="G617" s="184"/>
      <c r="H617" s="147"/>
      <c r="I617" s="328"/>
      <c r="J617" s="296"/>
      <c r="K617" s="179"/>
      <c r="L617" s="180"/>
      <c r="M617" s="179"/>
      <c r="N617" s="184"/>
    </row>
    <row r="618" spans="1:14" ht="21.75" customHeight="1" x14ac:dyDescent="0.5">
      <c r="A618" s="147"/>
      <c r="B618" s="328"/>
      <c r="C618" s="296"/>
      <c r="D618" s="180"/>
      <c r="E618" s="180"/>
      <c r="F618" s="179"/>
      <c r="G618" s="184"/>
      <c r="H618" s="147"/>
      <c r="I618" s="328"/>
      <c r="J618" s="296"/>
      <c r="K618" s="179"/>
      <c r="L618" s="180"/>
      <c r="M618" s="179"/>
      <c r="N618" s="184"/>
    </row>
    <row r="619" spans="1:14" ht="21.75" customHeight="1" x14ac:dyDescent="0.5">
      <c r="A619" s="147"/>
      <c r="B619" s="328"/>
      <c r="C619" s="296"/>
      <c r="D619" s="180"/>
      <c r="E619" s="180"/>
      <c r="F619" s="179"/>
      <c r="G619" s="184"/>
      <c r="H619" s="147"/>
      <c r="I619" s="328"/>
      <c r="J619" s="296"/>
      <c r="K619" s="179"/>
      <c r="L619" s="180"/>
      <c r="M619" s="179"/>
      <c r="N619" s="184"/>
    </row>
    <row r="620" spans="1:14" ht="21.75" customHeight="1" x14ac:dyDescent="0.5">
      <c r="A620" s="147"/>
      <c r="B620" s="328"/>
      <c r="C620" s="296"/>
      <c r="D620" s="180"/>
      <c r="E620" s="180"/>
      <c r="F620" s="179"/>
      <c r="G620" s="184"/>
      <c r="H620" s="147"/>
      <c r="I620" s="328"/>
      <c r="J620" s="296"/>
      <c r="K620" s="179"/>
      <c r="L620" s="180"/>
      <c r="M620" s="179"/>
      <c r="N620" s="184"/>
    </row>
    <row r="621" spans="1:14" ht="21.75" customHeight="1" x14ac:dyDescent="0.5">
      <c r="A621" s="147"/>
      <c r="B621" s="328"/>
      <c r="C621" s="296"/>
      <c r="D621" s="180"/>
      <c r="E621" s="180"/>
      <c r="F621" s="179"/>
      <c r="G621" s="184"/>
      <c r="H621" s="147"/>
      <c r="I621" s="328"/>
      <c r="J621" s="296"/>
      <c r="K621" s="179"/>
      <c r="L621" s="180"/>
      <c r="M621" s="179"/>
      <c r="N621" s="184"/>
    </row>
    <row r="622" spans="1:14" ht="21.75" customHeight="1" x14ac:dyDescent="0.5">
      <c r="A622" s="147"/>
      <c r="B622" s="328"/>
      <c r="C622" s="296"/>
      <c r="D622" s="180"/>
      <c r="E622" s="180"/>
      <c r="F622" s="179"/>
      <c r="G622" s="184"/>
      <c r="H622" s="147"/>
      <c r="I622" s="328"/>
      <c r="J622" s="296"/>
      <c r="K622" s="179"/>
      <c r="L622" s="180"/>
      <c r="M622" s="179"/>
      <c r="N622" s="184"/>
    </row>
    <row r="623" spans="1:14" ht="21.75" customHeight="1" x14ac:dyDescent="0.5">
      <c r="A623" s="147"/>
      <c r="B623" s="328"/>
      <c r="C623" s="296"/>
      <c r="D623" s="180"/>
      <c r="E623" s="180"/>
      <c r="F623" s="179"/>
      <c r="G623" s="184"/>
      <c r="H623" s="147"/>
      <c r="I623" s="328"/>
      <c r="J623" s="296"/>
      <c r="K623" s="179"/>
      <c r="L623" s="180"/>
      <c r="M623" s="179"/>
      <c r="N623" s="184"/>
    </row>
    <row r="624" spans="1:14" ht="21.75" customHeight="1" x14ac:dyDescent="0.5">
      <c r="A624" s="147"/>
      <c r="B624" s="328"/>
      <c r="C624" s="296"/>
      <c r="D624" s="180"/>
      <c r="E624" s="180"/>
      <c r="F624" s="179"/>
      <c r="G624" s="184"/>
      <c r="H624" s="147"/>
      <c r="I624" s="328"/>
      <c r="J624" s="296"/>
      <c r="K624" s="179"/>
      <c r="L624" s="180"/>
      <c r="M624" s="179"/>
      <c r="N624" s="184"/>
    </row>
    <row r="625" spans="1:14" ht="21.75" customHeight="1" x14ac:dyDescent="0.5">
      <c r="A625" s="147"/>
      <c r="B625" s="328"/>
      <c r="C625" s="296"/>
      <c r="D625" s="180"/>
      <c r="E625" s="180"/>
      <c r="F625" s="179"/>
      <c r="G625" s="184"/>
      <c r="H625" s="147"/>
      <c r="I625" s="328"/>
      <c r="J625" s="296"/>
      <c r="K625" s="179"/>
      <c r="L625" s="180"/>
      <c r="M625" s="179"/>
      <c r="N625" s="184"/>
    </row>
    <row r="626" spans="1:14" ht="21.75" customHeight="1" x14ac:dyDescent="0.5">
      <c r="A626" s="147"/>
      <c r="B626" s="328"/>
      <c r="C626" s="296"/>
      <c r="D626" s="180"/>
      <c r="E626" s="180"/>
      <c r="F626" s="179"/>
      <c r="G626" s="184"/>
      <c r="H626" s="147"/>
      <c r="I626" s="328"/>
      <c r="J626" s="296"/>
      <c r="K626" s="179"/>
      <c r="L626" s="180"/>
      <c r="M626" s="179"/>
      <c r="N626" s="184"/>
    </row>
    <row r="627" spans="1:14" ht="21.75" customHeight="1" x14ac:dyDescent="0.5">
      <c r="A627" s="147"/>
      <c r="B627" s="328"/>
      <c r="C627" s="296"/>
      <c r="D627" s="180"/>
      <c r="E627" s="180"/>
      <c r="F627" s="179"/>
      <c r="G627" s="184"/>
      <c r="H627" s="147"/>
      <c r="I627" s="328"/>
      <c r="J627" s="296"/>
      <c r="K627" s="179"/>
      <c r="L627" s="180"/>
      <c r="M627" s="179"/>
      <c r="N627" s="184"/>
    </row>
    <row r="628" spans="1:14" ht="21.75" customHeight="1" x14ac:dyDescent="0.5">
      <c r="A628" s="147"/>
      <c r="B628" s="328"/>
      <c r="C628" s="296"/>
      <c r="D628" s="180"/>
      <c r="E628" s="180"/>
      <c r="F628" s="179"/>
      <c r="G628" s="184"/>
      <c r="H628" s="147"/>
      <c r="I628" s="328"/>
      <c r="J628" s="296"/>
      <c r="K628" s="179"/>
      <c r="L628" s="180"/>
      <c r="M628" s="179"/>
      <c r="N628" s="184"/>
    </row>
    <row r="629" spans="1:14" ht="21.75" customHeight="1" x14ac:dyDescent="0.5">
      <c r="A629" s="147"/>
      <c r="B629" s="328"/>
      <c r="C629" s="296"/>
      <c r="D629" s="180"/>
      <c r="E629" s="180"/>
      <c r="F629" s="179"/>
      <c r="G629" s="184"/>
      <c r="H629" s="147"/>
      <c r="I629" s="328"/>
      <c r="J629" s="296"/>
      <c r="K629" s="179"/>
      <c r="L629" s="180"/>
      <c r="M629" s="179"/>
      <c r="N629" s="184"/>
    </row>
    <row r="630" spans="1:14" ht="21.75" customHeight="1" x14ac:dyDescent="0.5">
      <c r="A630" s="147"/>
      <c r="B630" s="328"/>
      <c r="C630" s="296"/>
      <c r="D630" s="180"/>
      <c r="E630" s="180"/>
      <c r="F630" s="179"/>
      <c r="G630" s="184"/>
      <c r="H630" s="147"/>
      <c r="I630" s="328"/>
      <c r="J630" s="296"/>
      <c r="K630" s="179"/>
      <c r="L630" s="180"/>
      <c r="M630" s="179"/>
      <c r="N630" s="184"/>
    </row>
    <row r="631" spans="1:14" ht="21.75" customHeight="1" x14ac:dyDescent="0.5">
      <c r="A631" s="147"/>
      <c r="B631" s="328"/>
      <c r="C631" s="296"/>
      <c r="D631" s="180"/>
      <c r="E631" s="180"/>
      <c r="F631" s="179"/>
      <c r="G631" s="184"/>
      <c r="H631" s="147"/>
      <c r="I631" s="328"/>
      <c r="J631" s="296"/>
      <c r="K631" s="179"/>
      <c r="L631" s="180"/>
      <c r="M631" s="179"/>
      <c r="N631" s="184"/>
    </row>
    <row r="632" spans="1:14" ht="21.75" customHeight="1" x14ac:dyDescent="0.5">
      <c r="A632" s="147"/>
      <c r="B632" s="328"/>
      <c r="C632" s="296"/>
      <c r="D632" s="180"/>
      <c r="E632" s="180"/>
      <c r="F632" s="179"/>
      <c r="G632" s="184"/>
      <c r="H632" s="147"/>
      <c r="I632" s="328"/>
      <c r="J632" s="296"/>
      <c r="K632" s="179"/>
      <c r="L632" s="180"/>
      <c r="M632" s="179"/>
      <c r="N632" s="184"/>
    </row>
    <row r="633" spans="1:14" ht="21.75" customHeight="1" x14ac:dyDescent="0.5">
      <c r="A633" s="147"/>
      <c r="B633" s="328"/>
      <c r="C633" s="296"/>
      <c r="D633" s="180"/>
      <c r="E633" s="180"/>
      <c r="F633" s="179"/>
      <c r="G633" s="184"/>
      <c r="H633" s="147"/>
      <c r="I633" s="328"/>
      <c r="J633" s="296"/>
      <c r="K633" s="179"/>
      <c r="L633" s="180"/>
      <c r="M633" s="179"/>
      <c r="N633" s="184"/>
    </row>
    <row r="634" spans="1:14" ht="21.75" customHeight="1" x14ac:dyDescent="0.5">
      <c r="A634" s="147"/>
      <c r="B634" s="328"/>
      <c r="C634" s="296"/>
      <c r="D634" s="180"/>
      <c r="E634" s="180"/>
      <c r="F634" s="179"/>
      <c r="G634" s="184"/>
      <c r="H634" s="147"/>
      <c r="I634" s="328"/>
      <c r="J634" s="296"/>
      <c r="K634" s="179"/>
      <c r="L634" s="180"/>
      <c r="M634" s="179"/>
      <c r="N634" s="184"/>
    </row>
    <row r="635" spans="1:14" ht="21.75" customHeight="1" x14ac:dyDescent="0.5">
      <c r="A635" s="147"/>
      <c r="B635" s="328"/>
      <c r="C635" s="296"/>
      <c r="D635" s="180"/>
      <c r="E635" s="180"/>
      <c r="F635" s="179"/>
      <c r="G635" s="184"/>
      <c r="H635" s="147"/>
      <c r="I635" s="328"/>
      <c r="J635" s="296"/>
      <c r="K635" s="179"/>
      <c r="L635" s="180"/>
      <c r="M635" s="179"/>
      <c r="N635" s="184"/>
    </row>
    <row r="636" spans="1:14" ht="21.75" customHeight="1" x14ac:dyDescent="0.5">
      <c r="A636" s="147"/>
      <c r="B636" s="328"/>
      <c r="C636" s="296"/>
      <c r="D636" s="180"/>
      <c r="E636" s="180"/>
      <c r="F636" s="179"/>
      <c r="G636" s="184"/>
      <c r="H636" s="147"/>
      <c r="I636" s="328"/>
      <c r="J636" s="296"/>
      <c r="K636" s="179"/>
      <c r="L636" s="180"/>
      <c r="M636" s="179"/>
      <c r="N636" s="184"/>
    </row>
    <row r="637" spans="1:14" ht="21.75" customHeight="1" x14ac:dyDescent="0.5">
      <c r="A637" s="147"/>
      <c r="B637" s="328"/>
      <c r="C637" s="296"/>
      <c r="D637" s="180"/>
      <c r="E637" s="180"/>
      <c r="F637" s="179"/>
      <c r="G637" s="184"/>
      <c r="H637" s="147"/>
      <c r="I637" s="328"/>
      <c r="J637" s="296"/>
      <c r="K637" s="179"/>
      <c r="L637" s="180"/>
      <c r="M637" s="179"/>
      <c r="N637" s="184"/>
    </row>
    <row r="638" spans="1:14" ht="21.75" customHeight="1" x14ac:dyDescent="0.5">
      <c r="A638" s="147"/>
      <c r="B638" s="328"/>
      <c r="C638" s="296"/>
      <c r="D638" s="180"/>
      <c r="E638" s="180"/>
      <c r="F638" s="179"/>
      <c r="G638" s="184"/>
      <c r="H638" s="147"/>
      <c r="I638" s="328"/>
      <c r="J638" s="296"/>
      <c r="K638" s="179"/>
      <c r="L638" s="180"/>
      <c r="M638" s="179"/>
      <c r="N638" s="184"/>
    </row>
    <row r="639" spans="1:14" ht="21.75" customHeight="1" x14ac:dyDescent="0.5">
      <c r="A639" s="147"/>
      <c r="B639" s="328"/>
      <c r="C639" s="296"/>
      <c r="D639" s="180"/>
      <c r="E639" s="180"/>
      <c r="F639" s="179"/>
      <c r="G639" s="184"/>
      <c r="H639" s="147"/>
      <c r="I639" s="328"/>
      <c r="J639" s="296"/>
      <c r="K639" s="179"/>
      <c r="L639" s="180"/>
      <c r="M639" s="179"/>
      <c r="N639" s="184"/>
    </row>
    <row r="640" spans="1:14" ht="21.75" customHeight="1" x14ac:dyDescent="0.5">
      <c r="A640" s="147"/>
      <c r="B640" s="328"/>
      <c r="C640" s="296"/>
      <c r="D640" s="180"/>
      <c r="E640" s="180"/>
      <c r="F640" s="179"/>
      <c r="G640" s="184"/>
      <c r="H640" s="147"/>
      <c r="I640" s="328"/>
      <c r="J640" s="296"/>
      <c r="K640" s="179"/>
      <c r="L640" s="180"/>
      <c r="M640" s="179"/>
      <c r="N640" s="184"/>
    </row>
    <row r="641" spans="1:14" ht="21.75" customHeight="1" x14ac:dyDescent="0.5">
      <c r="A641" s="147"/>
      <c r="B641" s="328"/>
      <c r="C641" s="296"/>
      <c r="D641" s="180"/>
      <c r="E641" s="180"/>
      <c r="F641" s="179"/>
      <c r="G641" s="184"/>
      <c r="H641" s="147"/>
      <c r="I641" s="328"/>
      <c r="J641" s="296"/>
      <c r="K641" s="179"/>
      <c r="L641" s="180"/>
      <c r="M641" s="179"/>
      <c r="N641" s="184"/>
    </row>
    <row r="642" spans="1:14" ht="21.75" customHeight="1" x14ac:dyDescent="0.5">
      <c r="A642" s="147"/>
      <c r="B642" s="328"/>
      <c r="C642" s="296"/>
      <c r="D642" s="180"/>
      <c r="E642" s="180"/>
      <c r="F642" s="179"/>
      <c r="G642" s="184"/>
      <c r="H642" s="147"/>
      <c r="I642" s="328"/>
      <c r="J642" s="296"/>
      <c r="K642" s="179"/>
      <c r="L642" s="180"/>
      <c r="M642" s="179"/>
      <c r="N642" s="184"/>
    </row>
    <row r="643" spans="1:14" ht="21.75" customHeight="1" x14ac:dyDescent="0.5">
      <c r="A643" s="147"/>
      <c r="B643" s="328"/>
      <c r="C643" s="296"/>
      <c r="D643" s="180"/>
      <c r="E643" s="180"/>
      <c r="F643" s="179"/>
      <c r="G643" s="184"/>
      <c r="H643" s="147"/>
      <c r="I643" s="328"/>
      <c r="J643" s="296"/>
      <c r="K643" s="179"/>
      <c r="L643" s="180"/>
      <c r="M643" s="179"/>
      <c r="N643" s="184"/>
    </row>
    <row r="644" spans="1:14" ht="21.75" customHeight="1" x14ac:dyDescent="0.5">
      <c r="A644" s="147"/>
      <c r="B644" s="328"/>
      <c r="C644" s="296"/>
      <c r="D644" s="180"/>
      <c r="E644" s="180"/>
      <c r="F644" s="179"/>
      <c r="G644" s="184"/>
      <c r="H644" s="147"/>
      <c r="I644" s="328"/>
      <c r="J644" s="296"/>
      <c r="K644" s="179"/>
      <c r="L644" s="180"/>
      <c r="M644" s="179"/>
      <c r="N644" s="184"/>
    </row>
    <row r="645" spans="1:14" ht="21.75" customHeight="1" x14ac:dyDescent="0.5">
      <c r="A645" s="147"/>
      <c r="B645" s="328"/>
      <c r="C645" s="296"/>
      <c r="D645" s="180"/>
      <c r="E645" s="180"/>
      <c r="F645" s="179"/>
      <c r="G645" s="184"/>
      <c r="H645" s="147"/>
      <c r="I645" s="328"/>
      <c r="J645" s="296"/>
      <c r="K645" s="179"/>
      <c r="L645" s="180"/>
      <c r="M645" s="179"/>
      <c r="N645" s="184"/>
    </row>
    <row r="646" spans="1:14" ht="21.75" customHeight="1" x14ac:dyDescent="0.5">
      <c r="A646" s="147"/>
      <c r="B646" s="328"/>
      <c r="C646" s="296"/>
      <c r="D646" s="180"/>
      <c r="E646" s="180"/>
      <c r="F646" s="179"/>
      <c r="G646" s="184"/>
      <c r="H646" s="147"/>
      <c r="I646" s="328"/>
      <c r="J646" s="296"/>
      <c r="K646" s="179"/>
      <c r="L646" s="180"/>
      <c r="M646" s="179"/>
      <c r="N646" s="184"/>
    </row>
    <row r="647" spans="1:14" ht="21.75" customHeight="1" x14ac:dyDescent="0.5">
      <c r="A647" s="147"/>
      <c r="B647" s="328"/>
      <c r="C647" s="296"/>
      <c r="D647" s="180"/>
      <c r="E647" s="180"/>
      <c r="F647" s="179"/>
      <c r="G647" s="184"/>
      <c r="H647" s="147"/>
      <c r="I647" s="328"/>
      <c r="J647" s="296"/>
      <c r="K647" s="179"/>
      <c r="L647" s="180"/>
      <c r="M647" s="179"/>
      <c r="N647" s="184"/>
    </row>
    <row r="648" spans="1:14" ht="21.75" customHeight="1" x14ac:dyDescent="0.5">
      <c r="A648" s="147"/>
      <c r="B648" s="328"/>
      <c r="C648" s="296"/>
      <c r="D648" s="180"/>
      <c r="E648" s="180"/>
      <c r="F648" s="179"/>
      <c r="G648" s="184"/>
      <c r="H648" s="147"/>
      <c r="I648" s="328"/>
      <c r="J648" s="296"/>
      <c r="K648" s="179"/>
      <c r="L648" s="180"/>
      <c r="M648" s="179"/>
      <c r="N648" s="184"/>
    </row>
    <row r="649" spans="1:14" ht="21.75" customHeight="1" x14ac:dyDescent="0.5">
      <c r="A649" s="147"/>
      <c r="B649" s="328"/>
      <c r="C649" s="296"/>
      <c r="D649" s="180"/>
      <c r="E649" s="180"/>
      <c r="F649" s="179"/>
      <c r="G649" s="184"/>
      <c r="H649" s="147"/>
      <c r="I649" s="328"/>
      <c r="J649" s="296"/>
      <c r="K649" s="179"/>
      <c r="L649" s="180"/>
      <c r="M649" s="179"/>
      <c r="N649" s="184"/>
    </row>
    <row r="650" spans="1:14" ht="21.75" customHeight="1" x14ac:dyDescent="0.5">
      <c r="A650" s="147"/>
      <c r="B650" s="328"/>
      <c r="C650" s="296"/>
      <c r="D650" s="180"/>
      <c r="E650" s="180"/>
      <c r="F650" s="179"/>
      <c r="G650" s="184"/>
      <c r="H650" s="147"/>
      <c r="I650" s="328"/>
      <c r="J650" s="296"/>
      <c r="K650" s="179"/>
      <c r="L650" s="180"/>
      <c r="M650" s="179"/>
      <c r="N650" s="184"/>
    </row>
    <row r="651" spans="1:14" ht="21.75" customHeight="1" x14ac:dyDescent="0.5">
      <c r="A651" s="147"/>
      <c r="B651" s="328"/>
      <c r="C651" s="296"/>
      <c r="D651" s="180"/>
      <c r="E651" s="180"/>
      <c r="F651" s="179"/>
      <c r="G651" s="184"/>
      <c r="H651" s="147"/>
      <c r="I651" s="328"/>
      <c r="J651" s="296"/>
      <c r="K651" s="179"/>
      <c r="L651" s="180"/>
      <c r="M651" s="179"/>
      <c r="N651" s="184"/>
    </row>
    <row r="652" spans="1:14" ht="21.75" customHeight="1" x14ac:dyDescent="0.5">
      <c r="A652" s="147"/>
      <c r="B652" s="328"/>
      <c r="C652" s="296"/>
      <c r="D652" s="180"/>
      <c r="E652" s="180"/>
      <c r="F652" s="179"/>
      <c r="G652" s="184"/>
      <c r="H652" s="147"/>
      <c r="I652" s="328"/>
      <c r="J652" s="296"/>
      <c r="K652" s="179"/>
      <c r="L652" s="180"/>
      <c r="M652" s="179"/>
      <c r="N652" s="184"/>
    </row>
    <row r="653" spans="1:14" ht="21.75" customHeight="1" x14ac:dyDescent="0.5">
      <c r="A653" s="147"/>
      <c r="B653" s="328"/>
      <c r="C653" s="296"/>
      <c r="D653" s="180"/>
      <c r="E653" s="180"/>
      <c r="F653" s="179"/>
      <c r="G653" s="184"/>
      <c r="H653" s="147"/>
      <c r="I653" s="328"/>
      <c r="J653" s="296"/>
      <c r="K653" s="179"/>
      <c r="L653" s="180"/>
      <c r="M653" s="179"/>
      <c r="N653" s="184"/>
    </row>
    <row r="654" spans="1:14" ht="21.75" customHeight="1" x14ac:dyDescent="0.5">
      <c r="A654" s="147"/>
      <c r="B654" s="328"/>
      <c r="C654" s="296"/>
      <c r="D654" s="180"/>
      <c r="E654" s="180"/>
      <c r="F654" s="179"/>
      <c r="G654" s="184"/>
      <c r="H654" s="147"/>
      <c r="I654" s="328"/>
      <c r="J654" s="296"/>
      <c r="K654" s="179"/>
      <c r="L654" s="180"/>
      <c r="M654" s="179"/>
      <c r="N654" s="184"/>
    </row>
    <row r="655" spans="1:14" ht="21.75" customHeight="1" x14ac:dyDescent="0.5">
      <c r="A655" s="147"/>
      <c r="B655" s="328"/>
      <c r="C655" s="296"/>
      <c r="D655" s="180"/>
      <c r="E655" s="180"/>
      <c r="F655" s="179"/>
      <c r="G655" s="184"/>
      <c r="H655" s="147"/>
      <c r="I655" s="328"/>
      <c r="J655" s="296"/>
      <c r="K655" s="179"/>
      <c r="L655" s="180"/>
      <c r="M655" s="179"/>
      <c r="N655" s="184"/>
    </row>
    <row r="656" spans="1:14" ht="21.75" customHeight="1" x14ac:dyDescent="0.5">
      <c r="A656" s="147"/>
      <c r="B656" s="328"/>
      <c r="C656" s="296"/>
      <c r="D656" s="180"/>
      <c r="E656" s="180"/>
      <c r="F656" s="179"/>
      <c r="G656" s="184"/>
      <c r="H656" s="147"/>
      <c r="I656" s="328"/>
      <c r="J656" s="296"/>
      <c r="K656" s="179"/>
      <c r="L656" s="180"/>
      <c r="M656" s="179"/>
      <c r="N656" s="184"/>
    </row>
    <row r="657" spans="1:14" ht="21.75" customHeight="1" x14ac:dyDescent="0.5">
      <c r="A657" s="147"/>
      <c r="B657" s="328"/>
      <c r="C657" s="296"/>
      <c r="D657" s="180"/>
      <c r="E657" s="180"/>
      <c r="F657" s="179"/>
      <c r="G657" s="184"/>
      <c r="H657" s="147"/>
      <c r="I657" s="328"/>
      <c r="J657" s="296"/>
      <c r="K657" s="179"/>
      <c r="L657" s="180"/>
      <c r="M657" s="179"/>
      <c r="N657" s="184"/>
    </row>
    <row r="658" spans="1:14" ht="21.75" customHeight="1" x14ac:dyDescent="0.5">
      <c r="A658" s="147"/>
      <c r="B658" s="328"/>
      <c r="C658" s="296"/>
      <c r="D658" s="180"/>
      <c r="E658" s="180"/>
      <c r="F658" s="179"/>
      <c r="G658" s="184"/>
      <c r="H658" s="147"/>
      <c r="I658" s="328"/>
      <c r="J658" s="296"/>
      <c r="K658" s="179"/>
      <c r="L658" s="180"/>
      <c r="M658" s="179"/>
      <c r="N658" s="184"/>
    </row>
    <row r="659" spans="1:14" ht="21.75" customHeight="1" x14ac:dyDescent="0.5">
      <c r="A659" s="147"/>
      <c r="B659" s="328"/>
      <c r="C659" s="296"/>
      <c r="D659" s="180"/>
      <c r="E659" s="180"/>
      <c r="F659" s="179"/>
      <c r="G659" s="184"/>
      <c r="H659" s="147"/>
      <c r="I659" s="328"/>
      <c r="J659" s="296"/>
      <c r="K659" s="179"/>
      <c r="L659" s="180"/>
      <c r="M659" s="179"/>
      <c r="N659" s="184"/>
    </row>
    <row r="660" spans="1:14" ht="21.75" customHeight="1" x14ac:dyDescent="0.5">
      <c r="A660" s="147"/>
      <c r="B660" s="328"/>
      <c r="C660" s="296"/>
      <c r="D660" s="180"/>
      <c r="E660" s="180"/>
      <c r="F660" s="179"/>
      <c r="G660" s="184"/>
      <c r="H660" s="147"/>
      <c r="I660" s="328"/>
      <c r="J660" s="296"/>
      <c r="K660" s="179"/>
      <c r="L660" s="180"/>
      <c r="M660" s="179"/>
      <c r="N660" s="184"/>
    </row>
    <row r="661" spans="1:14" ht="21.75" customHeight="1" x14ac:dyDescent="0.5">
      <c r="A661" s="147"/>
      <c r="B661" s="328"/>
      <c r="C661" s="296"/>
      <c r="D661" s="180"/>
      <c r="E661" s="180"/>
      <c r="F661" s="179"/>
      <c r="G661" s="184"/>
      <c r="H661" s="147"/>
      <c r="I661" s="328"/>
      <c r="J661" s="296"/>
      <c r="K661" s="179"/>
      <c r="L661" s="180"/>
      <c r="M661" s="179"/>
      <c r="N661" s="184"/>
    </row>
    <row r="662" spans="1:14" ht="21.75" customHeight="1" x14ac:dyDescent="0.5">
      <c r="A662" s="147"/>
      <c r="B662" s="328"/>
      <c r="C662" s="296"/>
      <c r="D662" s="180"/>
      <c r="E662" s="180"/>
      <c r="F662" s="179"/>
      <c r="G662" s="184"/>
      <c r="H662" s="147"/>
      <c r="I662" s="328"/>
      <c r="J662" s="296"/>
      <c r="K662" s="179"/>
      <c r="L662" s="180"/>
      <c r="M662" s="179"/>
      <c r="N662" s="184"/>
    </row>
    <row r="663" spans="1:14" ht="21.75" customHeight="1" x14ac:dyDescent="0.5">
      <c r="A663" s="147"/>
      <c r="B663" s="328"/>
      <c r="C663" s="296"/>
      <c r="D663" s="180"/>
      <c r="E663" s="180"/>
      <c r="F663" s="179"/>
      <c r="G663" s="184"/>
      <c r="H663" s="147"/>
      <c r="I663" s="328"/>
      <c r="J663" s="296"/>
      <c r="K663" s="179"/>
      <c r="L663" s="180"/>
      <c r="M663" s="179"/>
      <c r="N663" s="184"/>
    </row>
    <row r="664" spans="1:14" ht="21.75" customHeight="1" x14ac:dyDescent="0.5">
      <c r="A664" s="147"/>
      <c r="B664" s="328"/>
      <c r="C664" s="296"/>
      <c r="D664" s="180"/>
      <c r="E664" s="180"/>
      <c r="F664" s="179"/>
      <c r="G664" s="184"/>
      <c r="H664" s="147"/>
      <c r="I664" s="328"/>
      <c r="J664" s="296"/>
      <c r="K664" s="179"/>
      <c r="L664" s="180"/>
      <c r="M664" s="179"/>
      <c r="N664" s="184"/>
    </row>
    <row r="665" spans="1:14" ht="21.75" customHeight="1" x14ac:dyDescent="0.5">
      <c r="A665" s="147"/>
      <c r="B665" s="328"/>
      <c r="C665" s="296"/>
      <c r="D665" s="180"/>
      <c r="E665" s="180"/>
      <c r="F665" s="179"/>
      <c r="G665" s="184"/>
      <c r="H665" s="147"/>
      <c r="I665" s="328"/>
      <c r="J665" s="296"/>
      <c r="K665" s="179"/>
      <c r="L665" s="180"/>
      <c r="M665" s="179"/>
      <c r="N665" s="184"/>
    </row>
    <row r="666" spans="1:14" ht="21.75" customHeight="1" x14ac:dyDescent="0.5">
      <c r="A666" s="147"/>
      <c r="B666" s="328"/>
      <c r="C666" s="296"/>
      <c r="D666" s="180"/>
      <c r="E666" s="180"/>
      <c r="F666" s="179"/>
      <c r="G666" s="184"/>
      <c r="H666" s="147"/>
      <c r="I666" s="328"/>
      <c r="J666" s="296"/>
      <c r="K666" s="179"/>
      <c r="L666" s="180"/>
      <c r="M666" s="179"/>
      <c r="N666" s="184"/>
    </row>
    <row r="667" spans="1:14" ht="21.75" customHeight="1" x14ac:dyDescent="0.5">
      <c r="A667" s="147"/>
      <c r="B667" s="328"/>
      <c r="C667" s="296"/>
      <c r="D667" s="180"/>
      <c r="E667" s="180"/>
      <c r="F667" s="179"/>
      <c r="G667" s="184"/>
      <c r="H667" s="147"/>
      <c r="I667" s="328"/>
      <c r="J667" s="296"/>
      <c r="K667" s="179"/>
      <c r="L667" s="180"/>
      <c r="M667" s="179"/>
      <c r="N667" s="184"/>
    </row>
    <row r="668" spans="1:14" ht="21.75" customHeight="1" x14ac:dyDescent="0.5">
      <c r="A668" s="147"/>
      <c r="B668" s="328"/>
      <c r="C668" s="296"/>
      <c r="D668" s="180"/>
      <c r="E668" s="180"/>
      <c r="F668" s="179"/>
      <c r="G668" s="184"/>
      <c r="H668" s="147"/>
      <c r="I668" s="328"/>
      <c r="J668" s="296"/>
      <c r="K668" s="179"/>
      <c r="L668" s="180"/>
      <c r="M668" s="179"/>
      <c r="N668" s="184"/>
    </row>
    <row r="669" spans="1:14" ht="21.75" customHeight="1" x14ac:dyDescent="0.5">
      <c r="A669" s="147"/>
      <c r="B669" s="328"/>
      <c r="C669" s="296"/>
      <c r="D669" s="180"/>
      <c r="E669" s="180"/>
      <c r="F669" s="179"/>
      <c r="G669" s="184"/>
      <c r="H669" s="147"/>
      <c r="I669" s="328"/>
      <c r="J669" s="296"/>
      <c r="K669" s="179"/>
      <c r="L669" s="180"/>
      <c r="M669" s="179"/>
      <c r="N669" s="184"/>
    </row>
    <row r="670" spans="1:14" ht="21.75" customHeight="1" x14ac:dyDescent="0.5">
      <c r="A670" s="147"/>
      <c r="B670" s="328"/>
      <c r="C670" s="296"/>
      <c r="D670" s="180"/>
      <c r="E670" s="180"/>
      <c r="F670" s="179"/>
      <c r="G670" s="184"/>
      <c r="H670" s="147"/>
      <c r="I670" s="328"/>
      <c r="J670" s="296"/>
      <c r="K670" s="179"/>
      <c r="L670" s="180"/>
      <c r="M670" s="179"/>
      <c r="N670" s="184"/>
    </row>
    <row r="671" spans="1:14" ht="21.75" customHeight="1" x14ac:dyDescent="0.5">
      <c r="A671" s="147"/>
      <c r="B671" s="328"/>
      <c r="C671" s="296"/>
      <c r="D671" s="180"/>
      <c r="E671" s="180"/>
      <c r="F671" s="179"/>
      <c r="G671" s="184"/>
      <c r="H671" s="147"/>
      <c r="I671" s="328"/>
      <c r="J671" s="296"/>
      <c r="K671" s="179"/>
      <c r="L671" s="180"/>
      <c r="M671" s="179"/>
      <c r="N671" s="184"/>
    </row>
    <row r="672" spans="1:14" ht="21.75" customHeight="1" x14ac:dyDescent="0.5">
      <c r="A672" s="147"/>
      <c r="B672" s="328"/>
      <c r="C672" s="296"/>
      <c r="D672" s="180"/>
      <c r="E672" s="180"/>
      <c r="F672" s="179"/>
      <c r="G672" s="184"/>
      <c r="H672" s="147"/>
      <c r="I672" s="328"/>
      <c r="J672" s="296"/>
      <c r="K672" s="179"/>
      <c r="L672" s="180"/>
      <c r="M672" s="179"/>
      <c r="N672" s="184"/>
    </row>
    <row r="673" spans="1:14" ht="21.75" customHeight="1" x14ac:dyDescent="0.5">
      <c r="A673" s="147"/>
      <c r="B673" s="328"/>
      <c r="C673" s="296"/>
      <c r="D673" s="180"/>
      <c r="E673" s="180"/>
      <c r="F673" s="179"/>
      <c r="G673" s="184"/>
      <c r="H673" s="147"/>
      <c r="I673" s="328"/>
      <c r="J673" s="296"/>
      <c r="K673" s="179"/>
      <c r="L673" s="180"/>
      <c r="M673" s="179"/>
      <c r="N673" s="184"/>
    </row>
    <row r="674" spans="1:14" ht="21.75" customHeight="1" x14ac:dyDescent="0.5">
      <c r="A674" s="147"/>
      <c r="B674" s="328"/>
      <c r="C674" s="296"/>
      <c r="D674" s="180"/>
      <c r="E674" s="180"/>
      <c r="F674" s="179"/>
      <c r="G674" s="184"/>
      <c r="H674" s="147"/>
      <c r="I674" s="328"/>
      <c r="J674" s="296"/>
      <c r="K674" s="179"/>
      <c r="L674" s="180"/>
      <c r="M674" s="179"/>
      <c r="N674" s="184"/>
    </row>
    <row r="675" spans="1:14" ht="21.75" customHeight="1" x14ac:dyDescent="0.5">
      <c r="A675" s="147"/>
      <c r="B675" s="328"/>
      <c r="C675" s="296"/>
      <c r="D675" s="180"/>
      <c r="E675" s="180"/>
      <c r="F675" s="179"/>
      <c r="G675" s="184"/>
      <c r="H675" s="147"/>
      <c r="I675" s="328"/>
      <c r="J675" s="296"/>
      <c r="K675" s="179"/>
      <c r="L675" s="180"/>
      <c r="M675" s="179"/>
      <c r="N675" s="184"/>
    </row>
    <row r="676" spans="1:14" ht="21.75" customHeight="1" x14ac:dyDescent="0.5">
      <c r="A676" s="147"/>
      <c r="B676" s="328"/>
      <c r="C676" s="296"/>
      <c r="D676" s="180"/>
      <c r="E676" s="180"/>
      <c r="F676" s="179"/>
      <c r="G676" s="184"/>
      <c r="H676" s="147"/>
      <c r="I676" s="328"/>
      <c r="J676" s="296"/>
      <c r="K676" s="179"/>
      <c r="L676" s="180"/>
      <c r="M676" s="179"/>
      <c r="N676" s="184"/>
    </row>
    <row r="677" spans="1:14" ht="21.75" customHeight="1" x14ac:dyDescent="0.5">
      <c r="A677" s="147"/>
      <c r="B677" s="328"/>
      <c r="C677" s="296"/>
      <c r="D677" s="180"/>
      <c r="E677" s="180"/>
      <c r="F677" s="179"/>
      <c r="G677" s="184"/>
      <c r="H677" s="147"/>
      <c r="I677" s="328"/>
      <c r="J677" s="296"/>
      <c r="K677" s="179"/>
      <c r="L677" s="180"/>
      <c r="M677" s="179"/>
      <c r="N677" s="184"/>
    </row>
    <row r="678" spans="1:14" ht="21.75" customHeight="1" x14ac:dyDescent="0.5">
      <c r="A678" s="147"/>
      <c r="B678" s="328"/>
      <c r="C678" s="296"/>
      <c r="D678" s="180"/>
      <c r="E678" s="180"/>
      <c r="F678" s="179"/>
      <c r="G678" s="184"/>
      <c r="H678" s="147"/>
      <c r="I678" s="328"/>
      <c r="J678" s="296"/>
      <c r="K678" s="179"/>
      <c r="L678" s="180"/>
      <c r="M678" s="179"/>
      <c r="N678" s="184"/>
    </row>
    <row r="679" spans="1:14" ht="21.75" customHeight="1" x14ac:dyDescent="0.5">
      <c r="A679" s="147"/>
      <c r="B679" s="328"/>
      <c r="C679" s="296"/>
      <c r="D679" s="180"/>
      <c r="E679" s="180"/>
      <c r="F679" s="179"/>
      <c r="G679" s="184"/>
      <c r="H679" s="147"/>
      <c r="I679" s="328"/>
      <c r="J679" s="296"/>
      <c r="K679" s="179"/>
      <c r="L679" s="180"/>
      <c r="M679" s="179"/>
      <c r="N679" s="184"/>
    </row>
    <row r="680" spans="1:14" ht="21.75" customHeight="1" x14ac:dyDescent="0.5">
      <c r="A680" s="147"/>
      <c r="B680" s="328"/>
      <c r="C680" s="296"/>
      <c r="D680" s="180"/>
      <c r="E680" s="180"/>
      <c r="F680" s="179"/>
      <c r="G680" s="184"/>
      <c r="H680" s="147"/>
      <c r="I680" s="328"/>
      <c r="J680" s="296"/>
      <c r="K680" s="179"/>
      <c r="L680" s="180"/>
      <c r="M680" s="179"/>
      <c r="N680" s="184"/>
    </row>
    <row r="681" spans="1:14" ht="21.75" customHeight="1" x14ac:dyDescent="0.5">
      <c r="A681" s="147"/>
      <c r="B681" s="328"/>
      <c r="C681" s="296"/>
      <c r="D681" s="180"/>
      <c r="E681" s="180"/>
      <c r="F681" s="179"/>
      <c r="G681" s="184"/>
      <c r="H681" s="147"/>
      <c r="I681" s="328"/>
      <c r="J681" s="296"/>
      <c r="K681" s="179"/>
      <c r="L681" s="180"/>
      <c r="M681" s="179"/>
      <c r="N681" s="184"/>
    </row>
    <row r="682" spans="1:14" ht="21.75" customHeight="1" x14ac:dyDescent="0.5">
      <c r="A682" s="147"/>
      <c r="B682" s="328"/>
      <c r="C682" s="296"/>
      <c r="D682" s="180"/>
      <c r="E682" s="180"/>
      <c r="F682" s="179"/>
      <c r="G682" s="184"/>
      <c r="H682" s="147"/>
      <c r="I682" s="328"/>
      <c r="J682" s="296"/>
      <c r="K682" s="179"/>
      <c r="L682" s="180"/>
      <c r="M682" s="179"/>
      <c r="N682" s="184"/>
    </row>
    <row r="683" spans="1:14" ht="21.75" customHeight="1" x14ac:dyDescent="0.5">
      <c r="A683" s="147"/>
      <c r="B683" s="328"/>
      <c r="C683" s="296"/>
      <c r="D683" s="180"/>
      <c r="E683" s="180"/>
      <c r="F683" s="179"/>
      <c r="G683" s="184"/>
      <c r="H683" s="147"/>
      <c r="I683" s="328"/>
      <c r="J683" s="296"/>
      <c r="K683" s="179"/>
      <c r="L683" s="180"/>
      <c r="M683" s="179"/>
      <c r="N683" s="184"/>
    </row>
    <row r="684" spans="1:14" ht="21.75" customHeight="1" x14ac:dyDescent="0.5">
      <c r="A684" s="147"/>
      <c r="B684" s="328"/>
      <c r="C684" s="296"/>
      <c r="D684" s="180"/>
      <c r="E684" s="180"/>
      <c r="F684" s="179"/>
      <c r="G684" s="184"/>
      <c r="H684" s="147"/>
      <c r="I684" s="328"/>
      <c r="J684" s="296"/>
      <c r="K684" s="179"/>
      <c r="L684" s="180"/>
      <c r="M684" s="179"/>
      <c r="N684" s="184"/>
    </row>
    <row r="685" spans="1:14" ht="21.75" customHeight="1" x14ac:dyDescent="0.5">
      <c r="A685" s="147"/>
      <c r="B685" s="328"/>
      <c r="C685" s="296"/>
      <c r="D685" s="180"/>
      <c r="E685" s="180"/>
      <c r="F685" s="179"/>
      <c r="G685" s="184"/>
      <c r="H685" s="147"/>
      <c r="I685" s="328"/>
      <c r="J685" s="296"/>
      <c r="K685" s="179"/>
      <c r="L685" s="180"/>
      <c r="M685" s="179"/>
      <c r="N685" s="184"/>
    </row>
    <row r="686" spans="1:14" ht="21.75" customHeight="1" x14ac:dyDescent="0.5">
      <c r="A686" s="147"/>
      <c r="B686" s="328"/>
      <c r="C686" s="296"/>
      <c r="D686" s="180"/>
      <c r="E686" s="180"/>
      <c r="F686" s="179"/>
      <c r="G686" s="184"/>
      <c r="H686" s="147"/>
      <c r="I686" s="328"/>
      <c r="J686" s="296"/>
      <c r="K686" s="179"/>
      <c r="L686" s="180"/>
      <c r="M686" s="179"/>
      <c r="N686" s="184"/>
    </row>
    <row r="687" spans="1:14" ht="21.75" customHeight="1" x14ac:dyDescent="0.5">
      <c r="A687" s="147"/>
      <c r="B687" s="328"/>
      <c r="C687" s="296"/>
      <c r="D687" s="180"/>
      <c r="E687" s="180"/>
      <c r="F687" s="179"/>
      <c r="G687" s="184"/>
      <c r="H687" s="147"/>
      <c r="I687" s="328"/>
      <c r="J687" s="296"/>
      <c r="K687" s="179"/>
      <c r="L687" s="180"/>
      <c r="M687" s="179"/>
      <c r="N687" s="184"/>
    </row>
    <row r="688" spans="1:14" ht="21.75" customHeight="1" x14ac:dyDescent="0.5">
      <c r="A688" s="147"/>
      <c r="B688" s="328"/>
      <c r="C688" s="296"/>
      <c r="D688" s="180"/>
      <c r="E688" s="180"/>
      <c r="F688" s="179"/>
      <c r="G688" s="184"/>
      <c r="H688" s="147"/>
      <c r="I688" s="328"/>
      <c r="J688" s="296"/>
      <c r="K688" s="179"/>
      <c r="L688" s="180"/>
      <c r="M688" s="179"/>
      <c r="N688" s="184"/>
    </row>
    <row r="689" spans="1:14" ht="21.75" customHeight="1" x14ac:dyDescent="0.5">
      <c r="A689" s="147"/>
      <c r="B689" s="328"/>
      <c r="C689" s="296"/>
      <c r="D689" s="180"/>
      <c r="E689" s="180"/>
      <c r="F689" s="179"/>
      <c r="G689" s="184"/>
      <c r="H689" s="147"/>
      <c r="I689" s="328"/>
      <c r="J689" s="296"/>
      <c r="K689" s="179"/>
      <c r="L689" s="180"/>
      <c r="M689" s="179"/>
      <c r="N689" s="184"/>
    </row>
    <row r="690" spans="1:14" ht="21.75" customHeight="1" x14ac:dyDescent="0.5">
      <c r="A690" s="147"/>
      <c r="B690" s="328"/>
      <c r="C690" s="296"/>
      <c r="D690" s="180"/>
      <c r="E690" s="180"/>
      <c r="F690" s="179"/>
      <c r="G690" s="184"/>
      <c r="H690" s="147"/>
      <c r="I690" s="328"/>
      <c r="J690" s="296"/>
      <c r="K690" s="179"/>
      <c r="L690" s="180"/>
      <c r="M690" s="179"/>
      <c r="N690" s="184"/>
    </row>
    <row r="691" spans="1:14" ht="21.75" customHeight="1" x14ac:dyDescent="0.5">
      <c r="A691" s="147"/>
      <c r="B691" s="328"/>
      <c r="C691" s="296"/>
      <c r="D691" s="180"/>
      <c r="E691" s="180"/>
      <c r="F691" s="179"/>
      <c r="G691" s="184"/>
      <c r="H691" s="147"/>
      <c r="I691" s="328"/>
      <c r="J691" s="296"/>
      <c r="K691" s="179"/>
      <c r="L691" s="180"/>
      <c r="M691" s="179"/>
      <c r="N691" s="184"/>
    </row>
    <row r="692" spans="1:14" ht="21.75" customHeight="1" x14ac:dyDescent="0.5">
      <c r="A692" s="147"/>
      <c r="B692" s="328"/>
      <c r="C692" s="296"/>
      <c r="D692" s="180"/>
      <c r="E692" s="180"/>
      <c r="F692" s="179"/>
      <c r="G692" s="184"/>
      <c r="H692" s="147"/>
      <c r="I692" s="328"/>
      <c r="J692" s="296"/>
      <c r="K692" s="179"/>
      <c r="L692" s="180"/>
      <c r="M692" s="179"/>
      <c r="N692" s="184"/>
    </row>
    <row r="693" spans="1:14" ht="21.75" customHeight="1" x14ac:dyDescent="0.5">
      <c r="A693" s="147"/>
      <c r="B693" s="328"/>
      <c r="C693" s="296"/>
      <c r="D693" s="180"/>
      <c r="E693" s="180"/>
      <c r="F693" s="179"/>
      <c r="G693" s="184"/>
      <c r="H693" s="147"/>
      <c r="I693" s="328"/>
      <c r="J693" s="296"/>
      <c r="K693" s="179"/>
      <c r="L693" s="180"/>
      <c r="M693" s="179"/>
      <c r="N693" s="184"/>
    </row>
    <row r="694" spans="1:14" ht="21.75" customHeight="1" x14ac:dyDescent="0.5">
      <c r="A694" s="147"/>
      <c r="B694" s="328"/>
      <c r="C694" s="296"/>
      <c r="D694" s="180"/>
      <c r="E694" s="180"/>
      <c r="F694" s="179"/>
      <c r="G694" s="184"/>
      <c r="H694" s="147"/>
      <c r="I694" s="328"/>
      <c r="J694" s="296"/>
      <c r="K694" s="179"/>
      <c r="L694" s="180"/>
      <c r="M694" s="179"/>
      <c r="N694" s="184"/>
    </row>
    <row r="695" spans="1:14" ht="21.75" customHeight="1" x14ac:dyDescent="0.5">
      <c r="A695" s="147"/>
      <c r="B695" s="328"/>
      <c r="C695" s="296"/>
      <c r="D695" s="180"/>
      <c r="E695" s="180"/>
      <c r="F695" s="179"/>
      <c r="G695" s="184"/>
      <c r="H695" s="147"/>
      <c r="I695" s="328"/>
      <c r="J695" s="296"/>
      <c r="K695" s="179"/>
      <c r="L695" s="180"/>
      <c r="M695" s="179"/>
      <c r="N695" s="184"/>
    </row>
    <row r="696" spans="1:14" ht="21.75" customHeight="1" x14ac:dyDescent="0.5">
      <c r="A696" s="147"/>
      <c r="B696" s="328"/>
      <c r="C696" s="296"/>
      <c r="D696" s="180"/>
      <c r="E696" s="180"/>
      <c r="F696" s="179"/>
      <c r="G696" s="184"/>
      <c r="H696" s="147"/>
      <c r="I696" s="328"/>
      <c r="J696" s="296"/>
      <c r="K696" s="179"/>
      <c r="L696" s="180"/>
      <c r="M696" s="179"/>
      <c r="N696" s="184"/>
    </row>
    <row r="697" spans="1:14" ht="21.75" customHeight="1" x14ac:dyDescent="0.5">
      <c r="A697" s="147"/>
      <c r="B697" s="328"/>
      <c r="C697" s="296"/>
      <c r="D697" s="180"/>
      <c r="E697" s="180"/>
      <c r="F697" s="179"/>
      <c r="G697" s="184"/>
      <c r="H697" s="147"/>
      <c r="I697" s="328"/>
      <c r="J697" s="296"/>
      <c r="K697" s="179"/>
      <c r="L697" s="180"/>
      <c r="M697" s="179"/>
      <c r="N697" s="184"/>
    </row>
    <row r="698" spans="1:14" ht="21.75" customHeight="1" x14ac:dyDescent="0.5">
      <c r="A698" s="147"/>
      <c r="B698" s="328"/>
      <c r="C698" s="296"/>
      <c r="D698" s="180"/>
      <c r="E698" s="180"/>
      <c r="F698" s="179"/>
      <c r="G698" s="184"/>
      <c r="H698" s="147"/>
      <c r="I698" s="328"/>
      <c r="J698" s="296"/>
      <c r="K698" s="179"/>
      <c r="L698" s="180"/>
      <c r="M698" s="179"/>
      <c r="N698" s="184"/>
    </row>
    <row r="699" spans="1:14" ht="21.75" customHeight="1" x14ac:dyDescent="0.5">
      <c r="A699" s="147"/>
      <c r="B699" s="328"/>
      <c r="C699" s="296"/>
      <c r="D699" s="180"/>
      <c r="E699" s="180"/>
      <c r="F699" s="179"/>
      <c r="G699" s="184"/>
      <c r="H699" s="147"/>
      <c r="I699" s="328"/>
      <c r="J699" s="296"/>
      <c r="K699" s="179"/>
      <c r="L699" s="180"/>
      <c r="M699" s="179"/>
      <c r="N699" s="184"/>
    </row>
    <row r="700" spans="1:14" ht="21.75" customHeight="1" x14ac:dyDescent="0.5">
      <c r="A700" s="147"/>
      <c r="B700" s="328"/>
      <c r="C700" s="296"/>
      <c r="D700" s="180"/>
      <c r="E700" s="180"/>
      <c r="F700" s="179"/>
      <c r="G700" s="184"/>
      <c r="H700" s="147"/>
      <c r="I700" s="328"/>
      <c r="J700" s="296"/>
      <c r="K700" s="179"/>
      <c r="L700" s="180"/>
      <c r="M700" s="179"/>
      <c r="N700" s="184"/>
    </row>
    <row r="701" spans="1:14" ht="21.75" customHeight="1" x14ac:dyDescent="0.5">
      <c r="A701" s="147"/>
      <c r="B701" s="328"/>
      <c r="C701" s="296"/>
      <c r="D701" s="180"/>
      <c r="E701" s="180"/>
      <c r="F701" s="179"/>
      <c r="G701" s="184"/>
      <c r="H701" s="147"/>
      <c r="I701" s="328"/>
      <c r="J701" s="296"/>
      <c r="K701" s="179"/>
      <c r="L701" s="180"/>
      <c r="M701" s="179"/>
      <c r="N701" s="184"/>
    </row>
    <row r="702" spans="1:14" ht="21.75" customHeight="1" x14ac:dyDescent="0.5">
      <c r="A702" s="147"/>
      <c r="B702" s="328"/>
      <c r="C702" s="296"/>
      <c r="D702" s="180"/>
      <c r="E702" s="180"/>
      <c r="F702" s="179"/>
      <c r="G702" s="184"/>
      <c r="H702" s="147"/>
      <c r="I702" s="328"/>
      <c r="J702" s="296"/>
      <c r="K702" s="179"/>
      <c r="L702" s="180"/>
      <c r="M702" s="179"/>
      <c r="N702" s="184"/>
    </row>
    <row r="703" spans="1:14" ht="21.75" customHeight="1" x14ac:dyDescent="0.5">
      <c r="A703" s="147"/>
      <c r="B703" s="328"/>
      <c r="C703" s="296"/>
      <c r="D703" s="180"/>
      <c r="E703" s="180"/>
      <c r="F703" s="179"/>
      <c r="G703" s="184"/>
      <c r="H703" s="147"/>
      <c r="I703" s="328"/>
      <c r="J703" s="296"/>
      <c r="K703" s="179"/>
      <c r="L703" s="180"/>
      <c r="M703" s="179"/>
      <c r="N703" s="184"/>
    </row>
    <row r="704" spans="1:14" ht="21.75" customHeight="1" x14ac:dyDescent="0.5">
      <c r="A704" s="147"/>
      <c r="B704" s="328"/>
      <c r="C704" s="296"/>
      <c r="D704" s="180"/>
      <c r="E704" s="180"/>
      <c r="F704" s="179"/>
      <c r="G704" s="184"/>
      <c r="H704" s="147"/>
      <c r="I704" s="328"/>
      <c r="J704" s="296"/>
      <c r="K704" s="179"/>
      <c r="L704" s="180"/>
      <c r="M704" s="179"/>
      <c r="N704" s="184"/>
    </row>
    <row r="705" spans="1:14" ht="21.75" customHeight="1" x14ac:dyDescent="0.5">
      <c r="A705" s="147"/>
      <c r="B705" s="328"/>
      <c r="C705" s="296"/>
      <c r="D705" s="180"/>
      <c r="E705" s="180"/>
      <c r="F705" s="179"/>
      <c r="G705" s="184"/>
      <c r="H705" s="147"/>
      <c r="I705" s="328"/>
      <c r="J705" s="296"/>
      <c r="K705" s="179"/>
      <c r="L705" s="180"/>
      <c r="M705" s="179"/>
      <c r="N705" s="184"/>
    </row>
    <row r="706" spans="1:14" ht="21.75" customHeight="1" x14ac:dyDescent="0.5">
      <c r="A706" s="147"/>
      <c r="B706" s="328"/>
      <c r="C706" s="296"/>
      <c r="D706" s="180"/>
      <c r="E706" s="180"/>
      <c r="F706" s="179"/>
      <c r="G706" s="184"/>
      <c r="H706" s="147"/>
      <c r="I706" s="328"/>
      <c r="J706" s="296"/>
      <c r="K706" s="179"/>
      <c r="L706" s="180"/>
      <c r="M706" s="179"/>
      <c r="N706" s="184"/>
    </row>
    <row r="707" spans="1:14" ht="21.75" customHeight="1" x14ac:dyDescent="0.5">
      <c r="A707" s="147"/>
      <c r="B707" s="328"/>
      <c r="C707" s="296"/>
      <c r="D707" s="180"/>
      <c r="E707" s="180"/>
      <c r="F707" s="179"/>
      <c r="G707" s="184"/>
      <c r="H707" s="147"/>
      <c r="I707" s="328"/>
      <c r="J707" s="296"/>
      <c r="K707" s="179"/>
      <c r="L707" s="180"/>
      <c r="M707" s="179"/>
      <c r="N707" s="184"/>
    </row>
    <row r="708" spans="1:14" ht="21.75" customHeight="1" x14ac:dyDescent="0.5">
      <c r="A708" s="147"/>
      <c r="B708" s="328"/>
      <c r="C708" s="296"/>
      <c r="D708" s="180"/>
      <c r="E708" s="180"/>
      <c r="F708" s="179"/>
      <c r="G708" s="184"/>
      <c r="H708" s="147"/>
      <c r="I708" s="328"/>
      <c r="J708" s="296"/>
      <c r="K708" s="179"/>
      <c r="L708" s="180"/>
      <c r="M708" s="179"/>
      <c r="N708" s="184"/>
    </row>
    <row r="709" spans="1:14" ht="21.75" customHeight="1" x14ac:dyDescent="0.5">
      <c r="A709" s="147"/>
      <c r="B709" s="328"/>
      <c r="C709" s="296"/>
      <c r="D709" s="180"/>
      <c r="E709" s="180"/>
      <c r="F709" s="179"/>
      <c r="G709" s="184"/>
      <c r="H709" s="147"/>
      <c r="I709" s="328"/>
      <c r="J709" s="296"/>
      <c r="K709" s="179"/>
      <c r="L709" s="180"/>
      <c r="M709" s="179"/>
      <c r="N709" s="184"/>
    </row>
    <row r="710" spans="1:14" ht="21.75" customHeight="1" x14ac:dyDescent="0.5">
      <c r="A710" s="147"/>
      <c r="B710" s="328"/>
      <c r="C710" s="296"/>
      <c r="D710" s="180"/>
      <c r="E710" s="180"/>
      <c r="F710" s="179"/>
      <c r="G710" s="184"/>
      <c r="H710" s="147"/>
      <c r="I710" s="328"/>
      <c r="J710" s="296"/>
      <c r="K710" s="179"/>
      <c r="L710" s="180"/>
      <c r="M710" s="179"/>
      <c r="N710" s="184"/>
    </row>
    <row r="711" spans="1:14" ht="21.75" customHeight="1" x14ac:dyDescent="0.5">
      <c r="A711" s="147"/>
      <c r="B711" s="328"/>
      <c r="C711" s="296"/>
      <c r="D711" s="180"/>
      <c r="E711" s="180"/>
      <c r="F711" s="179"/>
      <c r="G711" s="184"/>
      <c r="H711" s="147"/>
      <c r="I711" s="328"/>
      <c r="J711" s="296"/>
      <c r="K711" s="179"/>
      <c r="L711" s="180"/>
      <c r="M711" s="179"/>
      <c r="N711" s="184"/>
    </row>
    <row r="712" spans="1:14" ht="21.75" customHeight="1" x14ac:dyDescent="0.5">
      <c r="A712" s="147"/>
      <c r="B712" s="328"/>
      <c r="C712" s="296"/>
      <c r="D712" s="180"/>
      <c r="E712" s="180"/>
      <c r="F712" s="179"/>
      <c r="G712" s="184"/>
      <c r="H712" s="147"/>
      <c r="I712" s="328"/>
      <c r="J712" s="296"/>
      <c r="K712" s="179"/>
      <c r="L712" s="180"/>
      <c r="M712" s="179"/>
      <c r="N712" s="184"/>
    </row>
    <row r="713" spans="1:14" ht="21.75" customHeight="1" x14ac:dyDescent="0.5">
      <c r="A713" s="147"/>
      <c r="B713" s="328"/>
      <c r="C713" s="296"/>
      <c r="D713" s="180"/>
      <c r="E713" s="180"/>
      <c r="F713" s="179"/>
      <c r="G713" s="184"/>
      <c r="H713" s="147"/>
      <c r="I713" s="328"/>
      <c r="J713" s="296"/>
      <c r="K713" s="179"/>
      <c r="L713" s="180"/>
      <c r="M713" s="179"/>
      <c r="N713" s="184"/>
    </row>
    <row r="714" spans="1:14" ht="21.75" customHeight="1" x14ac:dyDescent="0.5">
      <c r="A714" s="147"/>
      <c r="B714" s="328"/>
      <c r="C714" s="296"/>
      <c r="D714" s="180"/>
      <c r="E714" s="180"/>
      <c r="F714" s="179"/>
      <c r="G714" s="184"/>
      <c r="H714" s="147"/>
      <c r="I714" s="328"/>
      <c r="J714" s="296"/>
      <c r="K714" s="179"/>
      <c r="L714" s="180"/>
      <c r="M714" s="179"/>
      <c r="N714" s="184"/>
    </row>
    <row r="715" spans="1:14" ht="21.75" customHeight="1" x14ac:dyDescent="0.5">
      <c r="A715" s="147"/>
      <c r="B715" s="328"/>
      <c r="C715" s="296"/>
      <c r="D715" s="180"/>
      <c r="E715" s="180"/>
      <c r="F715" s="179"/>
      <c r="G715" s="184"/>
      <c r="H715" s="147"/>
      <c r="I715" s="328"/>
      <c r="J715" s="296"/>
      <c r="K715" s="179"/>
      <c r="L715" s="180"/>
      <c r="M715" s="179"/>
      <c r="N715" s="184"/>
    </row>
    <row r="716" spans="1:14" ht="21.75" customHeight="1" x14ac:dyDescent="0.5">
      <c r="A716" s="147"/>
      <c r="B716" s="328"/>
      <c r="C716" s="296"/>
      <c r="D716" s="180"/>
      <c r="E716" s="180"/>
      <c r="F716" s="179"/>
      <c r="G716" s="184"/>
      <c r="H716" s="147"/>
      <c r="I716" s="328"/>
      <c r="J716" s="296"/>
      <c r="K716" s="179"/>
      <c r="L716" s="180"/>
      <c r="M716" s="179"/>
      <c r="N716" s="184"/>
    </row>
    <row r="717" spans="1:14" ht="21.75" customHeight="1" x14ac:dyDescent="0.5">
      <c r="A717" s="147"/>
      <c r="B717" s="328"/>
      <c r="C717" s="296"/>
      <c r="D717" s="180"/>
      <c r="E717" s="180"/>
      <c r="F717" s="179"/>
      <c r="G717" s="184"/>
      <c r="H717" s="147"/>
      <c r="I717" s="328"/>
      <c r="J717" s="296"/>
      <c r="K717" s="179"/>
      <c r="L717" s="180"/>
      <c r="M717" s="179"/>
      <c r="N717" s="184"/>
    </row>
    <row r="718" spans="1:14" ht="21.75" customHeight="1" x14ac:dyDescent="0.5">
      <c r="A718" s="147"/>
      <c r="B718" s="328"/>
      <c r="C718" s="296"/>
      <c r="D718" s="180"/>
      <c r="E718" s="180"/>
      <c r="F718" s="179"/>
      <c r="G718" s="184"/>
      <c r="H718" s="147"/>
      <c r="I718" s="328"/>
      <c r="J718" s="296"/>
      <c r="K718" s="179"/>
      <c r="L718" s="180"/>
      <c r="M718" s="179"/>
      <c r="N718" s="184"/>
    </row>
    <row r="719" spans="1:14" ht="21.75" customHeight="1" x14ac:dyDescent="0.5">
      <c r="A719" s="147"/>
      <c r="B719" s="328"/>
      <c r="C719" s="296"/>
      <c r="D719" s="180"/>
      <c r="E719" s="180"/>
      <c r="F719" s="179"/>
      <c r="G719" s="184"/>
      <c r="H719" s="147"/>
      <c r="I719" s="328"/>
      <c r="J719" s="296"/>
      <c r="K719" s="179"/>
      <c r="L719" s="180"/>
      <c r="M719" s="179"/>
      <c r="N719" s="184"/>
    </row>
    <row r="720" spans="1:14" ht="21.75" customHeight="1" x14ac:dyDescent="0.5">
      <c r="A720" s="147"/>
      <c r="B720" s="328"/>
      <c r="C720" s="296"/>
      <c r="D720" s="180"/>
      <c r="E720" s="180"/>
      <c r="F720" s="179"/>
      <c r="G720" s="184"/>
      <c r="H720" s="147"/>
      <c r="I720" s="328"/>
      <c r="J720" s="296"/>
      <c r="K720" s="179"/>
      <c r="L720" s="180"/>
      <c r="M720" s="179"/>
      <c r="N720" s="184"/>
    </row>
    <row r="721" spans="1:14" ht="21.75" customHeight="1" x14ac:dyDescent="0.5">
      <c r="A721" s="147"/>
      <c r="B721" s="328"/>
      <c r="C721" s="296"/>
      <c r="D721" s="180"/>
      <c r="E721" s="180"/>
      <c r="F721" s="179"/>
      <c r="G721" s="184"/>
      <c r="H721" s="147"/>
      <c r="I721" s="328"/>
      <c r="J721" s="296"/>
      <c r="K721" s="179"/>
      <c r="L721" s="180"/>
      <c r="M721" s="179"/>
      <c r="N721" s="184"/>
    </row>
    <row r="722" spans="1:14" ht="21.75" customHeight="1" x14ac:dyDescent="0.5">
      <c r="A722" s="147"/>
      <c r="B722" s="328"/>
      <c r="C722" s="296"/>
      <c r="D722" s="180"/>
      <c r="E722" s="180"/>
      <c r="F722" s="179"/>
      <c r="G722" s="184"/>
      <c r="H722" s="147"/>
      <c r="I722" s="328"/>
      <c r="J722" s="296"/>
      <c r="K722" s="179"/>
      <c r="L722" s="180"/>
      <c r="M722" s="179"/>
      <c r="N722" s="184"/>
    </row>
    <row r="723" spans="1:14" ht="21.75" customHeight="1" x14ac:dyDescent="0.5">
      <c r="A723" s="147"/>
      <c r="B723" s="328"/>
      <c r="C723" s="296"/>
      <c r="D723" s="180"/>
      <c r="E723" s="180"/>
      <c r="F723" s="179"/>
      <c r="G723" s="184"/>
      <c r="H723" s="147"/>
      <c r="I723" s="328"/>
      <c r="J723" s="296"/>
      <c r="K723" s="179"/>
      <c r="L723" s="180"/>
      <c r="M723" s="179"/>
      <c r="N723" s="184"/>
    </row>
    <row r="724" spans="1:14" ht="21.75" customHeight="1" x14ac:dyDescent="0.5">
      <c r="A724" s="147"/>
      <c r="B724" s="328"/>
      <c r="C724" s="296"/>
      <c r="D724" s="180"/>
      <c r="E724" s="180"/>
      <c r="F724" s="179"/>
      <c r="G724" s="184"/>
      <c r="H724" s="147"/>
      <c r="I724" s="328"/>
      <c r="J724" s="296"/>
      <c r="K724" s="179"/>
      <c r="L724" s="180"/>
      <c r="M724" s="179"/>
      <c r="N724" s="184"/>
    </row>
    <row r="725" spans="1:14" ht="21.75" customHeight="1" x14ac:dyDescent="0.5">
      <c r="A725" s="147"/>
      <c r="B725" s="328"/>
      <c r="C725" s="296"/>
      <c r="D725" s="180"/>
      <c r="E725" s="180"/>
      <c r="F725" s="179"/>
      <c r="G725" s="184"/>
      <c r="H725" s="147"/>
      <c r="I725" s="328"/>
      <c r="J725" s="296"/>
      <c r="K725" s="179"/>
      <c r="L725" s="180"/>
      <c r="M725" s="179"/>
      <c r="N725" s="184"/>
    </row>
    <row r="726" spans="1:14" ht="21.75" customHeight="1" x14ac:dyDescent="0.5">
      <c r="A726" s="147"/>
      <c r="B726" s="328"/>
      <c r="C726" s="296"/>
      <c r="D726" s="180"/>
      <c r="E726" s="180"/>
      <c r="F726" s="179"/>
      <c r="G726" s="184"/>
      <c r="H726" s="147"/>
      <c r="I726" s="328"/>
      <c r="J726" s="296"/>
      <c r="K726" s="179"/>
      <c r="L726" s="180"/>
      <c r="M726" s="179"/>
      <c r="N726" s="184"/>
    </row>
    <row r="727" spans="1:14" ht="21.75" customHeight="1" x14ac:dyDescent="0.5">
      <c r="A727" s="147"/>
      <c r="B727" s="328"/>
      <c r="C727" s="296"/>
      <c r="D727" s="180"/>
      <c r="E727" s="180"/>
      <c r="F727" s="179"/>
      <c r="G727" s="184"/>
      <c r="H727" s="147"/>
      <c r="I727" s="328"/>
      <c r="J727" s="296"/>
      <c r="K727" s="179"/>
      <c r="L727" s="180"/>
      <c r="M727" s="179"/>
      <c r="N727" s="184"/>
    </row>
    <row r="728" spans="1:14" ht="21.75" customHeight="1" x14ac:dyDescent="0.5">
      <c r="A728" s="147"/>
      <c r="B728" s="328"/>
      <c r="C728" s="296"/>
      <c r="D728" s="180"/>
      <c r="E728" s="180"/>
      <c r="F728" s="179"/>
      <c r="G728" s="184"/>
      <c r="H728" s="147"/>
      <c r="I728" s="328"/>
      <c r="J728" s="296"/>
      <c r="K728" s="179"/>
      <c r="L728" s="180"/>
      <c r="M728" s="179"/>
      <c r="N728" s="184"/>
    </row>
    <row r="729" spans="1:14" ht="21.75" customHeight="1" x14ac:dyDescent="0.5">
      <c r="A729" s="147"/>
      <c r="B729" s="328"/>
      <c r="C729" s="296"/>
      <c r="D729" s="180"/>
      <c r="E729" s="180"/>
      <c r="F729" s="179"/>
      <c r="G729" s="184"/>
      <c r="H729" s="147"/>
      <c r="I729" s="328"/>
      <c r="J729" s="296"/>
      <c r="K729" s="179"/>
      <c r="L729" s="180"/>
      <c r="M729" s="179"/>
      <c r="N729" s="184"/>
    </row>
    <row r="730" spans="1:14" ht="21.75" customHeight="1" x14ac:dyDescent="0.5">
      <c r="A730" s="147"/>
      <c r="B730" s="328"/>
      <c r="C730" s="296"/>
      <c r="D730" s="180"/>
      <c r="E730" s="180"/>
      <c r="F730" s="179"/>
      <c r="G730" s="184"/>
      <c r="H730" s="147"/>
      <c r="I730" s="328"/>
      <c r="J730" s="296"/>
      <c r="K730" s="179"/>
      <c r="L730" s="180"/>
      <c r="M730" s="179"/>
      <c r="N730" s="184"/>
    </row>
    <row r="731" spans="1:14" ht="21.75" customHeight="1" x14ac:dyDescent="0.5">
      <c r="A731" s="147"/>
      <c r="B731" s="328"/>
      <c r="C731" s="296"/>
      <c r="D731" s="180"/>
      <c r="E731" s="180"/>
      <c r="F731" s="179"/>
      <c r="G731" s="184"/>
      <c r="H731" s="147"/>
      <c r="I731" s="328"/>
      <c r="J731" s="296"/>
      <c r="K731" s="179"/>
      <c r="L731" s="180"/>
      <c r="M731" s="179"/>
      <c r="N731" s="184"/>
    </row>
    <row r="732" spans="1:14" ht="21.75" customHeight="1" x14ac:dyDescent="0.5">
      <c r="A732" s="147"/>
      <c r="B732" s="328"/>
      <c r="C732" s="296"/>
      <c r="D732" s="180"/>
      <c r="E732" s="180"/>
      <c r="F732" s="179"/>
      <c r="G732" s="184"/>
      <c r="H732" s="147"/>
      <c r="I732" s="328"/>
      <c r="J732" s="296"/>
      <c r="K732" s="179"/>
      <c r="L732" s="180"/>
      <c r="M732" s="179"/>
      <c r="N732" s="184"/>
    </row>
    <row r="733" spans="1:14" ht="21.75" customHeight="1" x14ac:dyDescent="0.5">
      <c r="A733" s="147"/>
      <c r="B733" s="328"/>
      <c r="C733" s="296"/>
      <c r="D733" s="180"/>
      <c r="E733" s="180"/>
      <c r="F733" s="179"/>
      <c r="G733" s="184"/>
      <c r="H733" s="147"/>
      <c r="I733" s="328"/>
      <c r="J733" s="296"/>
      <c r="K733" s="179"/>
      <c r="L733" s="180"/>
      <c r="M733" s="179"/>
      <c r="N733" s="184"/>
    </row>
    <row r="734" spans="1:14" ht="21.75" customHeight="1" x14ac:dyDescent="0.5">
      <c r="A734" s="147"/>
      <c r="B734" s="328"/>
      <c r="C734" s="296"/>
      <c r="D734" s="180"/>
      <c r="E734" s="180"/>
      <c r="F734" s="179"/>
      <c r="G734" s="184"/>
      <c r="H734" s="147"/>
      <c r="I734" s="328"/>
      <c r="J734" s="296"/>
      <c r="K734" s="179"/>
      <c r="L734" s="180"/>
      <c r="M734" s="179"/>
      <c r="N734" s="184"/>
    </row>
    <row r="735" spans="1:14" ht="21.75" customHeight="1" x14ac:dyDescent="0.5">
      <c r="A735" s="147"/>
      <c r="B735" s="328"/>
      <c r="C735" s="296"/>
      <c r="D735" s="180"/>
      <c r="E735" s="180"/>
      <c r="F735" s="179"/>
      <c r="G735" s="184"/>
      <c r="H735" s="147"/>
      <c r="I735" s="328"/>
      <c r="J735" s="296"/>
      <c r="K735" s="179"/>
      <c r="L735" s="180"/>
      <c r="M735" s="179"/>
      <c r="N735" s="184"/>
    </row>
    <row r="736" spans="1:14" ht="21.75" customHeight="1" x14ac:dyDescent="0.5">
      <c r="A736" s="147"/>
      <c r="B736" s="328"/>
      <c r="C736" s="296"/>
      <c r="D736" s="180"/>
      <c r="E736" s="180"/>
      <c r="F736" s="179"/>
      <c r="G736" s="184"/>
      <c r="H736" s="147"/>
      <c r="I736" s="328"/>
      <c r="J736" s="296"/>
      <c r="K736" s="179"/>
      <c r="L736" s="180"/>
      <c r="M736" s="179"/>
      <c r="N736" s="184"/>
    </row>
    <row r="737" spans="1:14" ht="21.75" customHeight="1" x14ac:dyDescent="0.5">
      <c r="A737" s="147"/>
      <c r="B737" s="328"/>
      <c r="C737" s="296"/>
      <c r="D737" s="180"/>
      <c r="E737" s="180"/>
      <c r="F737" s="179"/>
      <c r="G737" s="184"/>
      <c r="H737" s="147"/>
      <c r="I737" s="328"/>
      <c r="J737" s="296"/>
      <c r="K737" s="179"/>
      <c r="L737" s="180"/>
      <c r="M737" s="179"/>
      <c r="N737" s="184"/>
    </row>
    <row r="738" spans="1:14" ht="21.75" customHeight="1" x14ac:dyDescent="0.5">
      <c r="A738" s="147"/>
      <c r="B738" s="328"/>
      <c r="C738" s="296"/>
      <c r="D738" s="180"/>
      <c r="E738" s="180"/>
      <c r="F738" s="179"/>
      <c r="G738" s="184"/>
      <c r="H738" s="147"/>
      <c r="I738" s="328"/>
      <c r="J738" s="296"/>
      <c r="K738" s="179"/>
      <c r="L738" s="180"/>
      <c r="M738" s="179"/>
      <c r="N738" s="184"/>
    </row>
    <row r="739" spans="1:14" ht="21.75" customHeight="1" x14ac:dyDescent="0.5">
      <c r="A739" s="147"/>
      <c r="B739" s="328"/>
      <c r="C739" s="296"/>
      <c r="D739" s="180"/>
      <c r="E739" s="180"/>
      <c r="F739" s="179"/>
      <c r="G739" s="184"/>
      <c r="H739" s="147"/>
      <c r="I739" s="328"/>
      <c r="J739" s="296"/>
      <c r="K739" s="179"/>
      <c r="L739" s="180"/>
      <c r="M739" s="179"/>
      <c r="N739" s="184"/>
    </row>
    <row r="740" spans="1:14" ht="21.75" customHeight="1" x14ac:dyDescent="0.5">
      <c r="A740" s="147"/>
      <c r="B740" s="328"/>
      <c r="C740" s="296"/>
      <c r="D740" s="180"/>
      <c r="E740" s="180"/>
      <c r="F740" s="179"/>
      <c r="G740" s="184"/>
      <c r="H740" s="147"/>
      <c r="I740" s="328"/>
      <c r="J740" s="296"/>
      <c r="K740" s="179"/>
      <c r="L740" s="180"/>
      <c r="M740" s="179"/>
      <c r="N740" s="184"/>
    </row>
    <row r="741" spans="1:14" ht="21.75" customHeight="1" x14ac:dyDescent="0.5">
      <c r="A741" s="147"/>
      <c r="B741" s="328"/>
      <c r="C741" s="296"/>
      <c r="D741" s="180"/>
      <c r="E741" s="180"/>
      <c r="F741" s="179"/>
      <c r="G741" s="184"/>
      <c r="H741" s="147"/>
      <c r="I741" s="328"/>
      <c r="J741" s="296"/>
      <c r="K741" s="179"/>
      <c r="L741" s="180"/>
      <c r="M741" s="179"/>
      <c r="N741" s="184"/>
    </row>
    <row r="742" spans="1:14" ht="21.75" customHeight="1" x14ac:dyDescent="0.5">
      <c r="A742" s="147"/>
      <c r="B742" s="328"/>
      <c r="C742" s="296"/>
      <c r="D742" s="180"/>
      <c r="E742" s="180"/>
      <c r="F742" s="179"/>
      <c r="G742" s="184"/>
      <c r="H742" s="147"/>
      <c r="I742" s="328"/>
      <c r="J742" s="296"/>
      <c r="K742" s="179"/>
      <c r="L742" s="180"/>
      <c r="M742" s="179"/>
      <c r="N742" s="184"/>
    </row>
    <row r="743" spans="1:14" ht="21.75" customHeight="1" x14ac:dyDescent="0.5">
      <c r="A743" s="147"/>
      <c r="B743" s="328"/>
      <c r="C743" s="296"/>
      <c r="D743" s="180"/>
      <c r="E743" s="180"/>
      <c r="F743" s="179"/>
      <c r="G743" s="184"/>
      <c r="H743" s="147"/>
      <c r="I743" s="328"/>
      <c r="J743" s="296"/>
      <c r="K743" s="179"/>
      <c r="L743" s="180"/>
      <c r="M743" s="179"/>
      <c r="N743" s="184"/>
    </row>
    <row r="744" spans="1:14" ht="21.75" customHeight="1" x14ac:dyDescent="0.5">
      <c r="A744" s="147"/>
      <c r="B744" s="328"/>
      <c r="C744" s="296"/>
      <c r="D744" s="180"/>
      <c r="E744" s="180"/>
      <c r="F744" s="179"/>
      <c r="G744" s="184"/>
      <c r="H744" s="147"/>
      <c r="I744" s="328"/>
      <c r="J744" s="296"/>
      <c r="K744" s="179"/>
      <c r="L744" s="180"/>
      <c r="M744" s="179"/>
      <c r="N744" s="184"/>
    </row>
    <row r="745" spans="1:14" ht="21.75" customHeight="1" x14ac:dyDescent="0.5">
      <c r="A745" s="147"/>
      <c r="B745" s="328"/>
      <c r="C745" s="296"/>
      <c r="D745" s="180"/>
      <c r="E745" s="180"/>
      <c r="F745" s="179"/>
      <c r="G745" s="184"/>
      <c r="H745" s="147"/>
      <c r="I745" s="328"/>
      <c r="J745" s="296"/>
      <c r="K745" s="179"/>
      <c r="L745" s="180"/>
      <c r="M745" s="179"/>
      <c r="N745" s="184"/>
    </row>
    <row r="746" spans="1:14" ht="21.75" customHeight="1" x14ac:dyDescent="0.5">
      <c r="A746" s="147"/>
      <c r="B746" s="328"/>
      <c r="C746" s="296"/>
      <c r="D746" s="180"/>
      <c r="E746" s="180"/>
      <c r="F746" s="179"/>
      <c r="G746" s="184"/>
      <c r="H746" s="147"/>
      <c r="I746" s="328"/>
      <c r="J746" s="296"/>
      <c r="K746" s="179"/>
      <c r="L746" s="180"/>
      <c r="M746" s="179"/>
      <c r="N746" s="184"/>
    </row>
    <row r="747" spans="1:14" ht="21.75" customHeight="1" x14ac:dyDescent="0.5">
      <c r="A747" s="147"/>
      <c r="B747" s="328"/>
      <c r="C747" s="296"/>
      <c r="D747" s="180"/>
      <c r="E747" s="180"/>
      <c r="F747" s="179"/>
      <c r="G747" s="184"/>
      <c r="H747" s="147"/>
      <c r="I747" s="328"/>
      <c r="J747" s="296"/>
      <c r="K747" s="179"/>
      <c r="L747" s="180"/>
      <c r="M747" s="179"/>
      <c r="N747" s="184"/>
    </row>
    <row r="748" spans="1:14" ht="21.75" customHeight="1" x14ac:dyDescent="0.5">
      <c r="A748" s="147"/>
      <c r="B748" s="328"/>
      <c r="C748" s="296"/>
      <c r="D748" s="180"/>
      <c r="E748" s="180"/>
      <c r="F748" s="179"/>
      <c r="G748" s="184"/>
      <c r="H748" s="147"/>
      <c r="I748" s="328"/>
      <c r="J748" s="296"/>
      <c r="K748" s="179"/>
      <c r="L748" s="180"/>
      <c r="M748" s="179"/>
      <c r="N748" s="184"/>
    </row>
    <row r="749" spans="1:14" ht="21.75" customHeight="1" x14ac:dyDescent="0.5">
      <c r="A749" s="147"/>
      <c r="B749" s="328"/>
      <c r="C749" s="296"/>
      <c r="D749" s="180"/>
      <c r="E749" s="180"/>
      <c r="F749" s="179"/>
      <c r="G749" s="184"/>
      <c r="H749" s="147"/>
      <c r="I749" s="328"/>
      <c r="J749" s="296"/>
      <c r="K749" s="179"/>
      <c r="L749" s="180"/>
      <c r="M749" s="179"/>
      <c r="N749" s="184"/>
    </row>
    <row r="750" spans="1:14" ht="21.75" customHeight="1" x14ac:dyDescent="0.5">
      <c r="A750" s="147"/>
      <c r="B750" s="328"/>
      <c r="C750" s="296"/>
      <c r="D750" s="180"/>
      <c r="E750" s="180"/>
      <c r="F750" s="179"/>
      <c r="G750" s="184"/>
      <c r="H750" s="147"/>
      <c r="I750" s="328"/>
      <c r="J750" s="296"/>
      <c r="K750" s="179"/>
      <c r="L750" s="180"/>
      <c r="M750" s="179"/>
      <c r="N750" s="184"/>
    </row>
    <row r="751" spans="1:14" ht="21.75" customHeight="1" x14ac:dyDescent="0.5">
      <c r="A751" s="147"/>
      <c r="B751" s="328"/>
      <c r="C751" s="296"/>
      <c r="D751" s="180"/>
      <c r="E751" s="180"/>
      <c r="F751" s="179"/>
      <c r="G751" s="184"/>
      <c r="H751" s="147"/>
      <c r="I751" s="328"/>
      <c r="J751" s="296"/>
      <c r="K751" s="179"/>
      <c r="L751" s="180"/>
      <c r="M751" s="179"/>
      <c r="N751" s="184"/>
    </row>
    <row r="752" spans="1:14" ht="21.75" customHeight="1" x14ac:dyDescent="0.5">
      <c r="A752" s="147"/>
      <c r="B752" s="328"/>
      <c r="C752" s="296"/>
      <c r="D752" s="180"/>
      <c r="E752" s="180"/>
      <c r="F752" s="179"/>
      <c r="G752" s="184"/>
      <c r="H752" s="147"/>
      <c r="I752" s="328"/>
      <c r="J752" s="296"/>
      <c r="K752" s="179"/>
      <c r="L752" s="180"/>
      <c r="M752" s="179"/>
      <c r="N752" s="184"/>
    </row>
    <row r="753" spans="1:14" ht="21.75" customHeight="1" x14ac:dyDescent="0.5">
      <c r="A753" s="147"/>
      <c r="B753" s="328"/>
      <c r="C753" s="296"/>
      <c r="D753" s="180"/>
      <c r="E753" s="180"/>
      <c r="F753" s="179"/>
      <c r="G753" s="184"/>
      <c r="H753" s="147"/>
      <c r="I753" s="328"/>
      <c r="J753" s="296"/>
      <c r="K753" s="179"/>
      <c r="L753" s="180"/>
      <c r="M753" s="179"/>
      <c r="N753" s="184"/>
    </row>
    <row r="754" spans="1:14" ht="21.75" customHeight="1" x14ac:dyDescent="0.5">
      <c r="A754" s="147"/>
      <c r="B754" s="328"/>
      <c r="C754" s="296"/>
      <c r="D754" s="180"/>
      <c r="E754" s="180"/>
      <c r="F754" s="179"/>
      <c r="G754" s="184"/>
      <c r="H754" s="147"/>
      <c r="I754" s="328"/>
      <c r="J754" s="296"/>
      <c r="K754" s="179"/>
      <c r="L754" s="180"/>
      <c r="M754" s="179"/>
      <c r="N754" s="184"/>
    </row>
    <row r="755" spans="1:14" ht="21.75" customHeight="1" x14ac:dyDescent="0.5">
      <c r="A755" s="147"/>
      <c r="B755" s="328"/>
      <c r="C755" s="296"/>
      <c r="D755" s="180"/>
      <c r="E755" s="180"/>
      <c r="F755" s="179"/>
      <c r="G755" s="184"/>
      <c r="H755" s="147"/>
      <c r="I755" s="328"/>
      <c r="J755" s="296"/>
      <c r="K755" s="179"/>
      <c r="L755" s="180"/>
      <c r="M755" s="179"/>
      <c r="N755" s="184"/>
    </row>
    <row r="756" spans="1:14" ht="21.75" customHeight="1" x14ac:dyDescent="0.5">
      <c r="A756" s="147"/>
      <c r="B756" s="328"/>
      <c r="C756" s="296"/>
      <c r="D756" s="180"/>
      <c r="E756" s="180"/>
      <c r="F756" s="179"/>
      <c r="G756" s="184"/>
      <c r="H756" s="147"/>
      <c r="I756" s="328"/>
      <c r="J756" s="296"/>
      <c r="K756" s="179"/>
      <c r="L756" s="180"/>
      <c r="M756" s="179"/>
      <c r="N756" s="184"/>
    </row>
    <row r="757" spans="1:14" ht="21.75" customHeight="1" x14ac:dyDescent="0.5">
      <c r="A757" s="147"/>
      <c r="B757" s="328"/>
      <c r="C757" s="296"/>
      <c r="D757" s="180"/>
      <c r="E757" s="180"/>
      <c r="F757" s="179"/>
      <c r="G757" s="184"/>
      <c r="H757" s="147"/>
      <c r="I757" s="328"/>
      <c r="J757" s="296"/>
      <c r="K757" s="179"/>
      <c r="L757" s="180"/>
      <c r="M757" s="179"/>
      <c r="N757" s="184"/>
    </row>
    <row r="758" spans="1:14" ht="21.75" customHeight="1" x14ac:dyDescent="0.5">
      <c r="A758" s="147"/>
      <c r="B758" s="328"/>
      <c r="C758" s="296"/>
      <c r="D758" s="180"/>
      <c r="E758" s="180"/>
      <c r="F758" s="179"/>
      <c r="G758" s="184"/>
      <c r="H758" s="147"/>
      <c r="I758" s="328"/>
      <c r="J758" s="296"/>
      <c r="K758" s="179"/>
      <c r="L758" s="180"/>
      <c r="M758" s="179"/>
      <c r="N758" s="184"/>
    </row>
    <row r="759" spans="1:14" ht="21.75" customHeight="1" x14ac:dyDescent="0.5">
      <c r="A759" s="147"/>
      <c r="B759" s="328"/>
      <c r="C759" s="296"/>
      <c r="D759" s="180"/>
      <c r="E759" s="180"/>
      <c r="F759" s="179"/>
      <c r="G759" s="184"/>
      <c r="H759" s="147"/>
      <c r="I759" s="328"/>
      <c r="J759" s="296"/>
      <c r="K759" s="179"/>
      <c r="L759" s="180"/>
      <c r="M759" s="179"/>
      <c r="N759" s="184"/>
    </row>
    <row r="760" spans="1:14" ht="21.75" customHeight="1" x14ac:dyDescent="0.5">
      <c r="A760" s="147"/>
      <c r="B760" s="328"/>
      <c r="C760" s="296"/>
      <c r="D760" s="180"/>
      <c r="E760" s="180"/>
      <c r="F760" s="179"/>
      <c r="G760" s="184"/>
      <c r="H760" s="147"/>
      <c r="I760" s="328"/>
      <c r="J760" s="296"/>
      <c r="K760" s="179"/>
      <c r="L760" s="180"/>
      <c r="M760" s="179"/>
      <c r="N760" s="184"/>
    </row>
    <row r="761" spans="1:14" ht="21.75" customHeight="1" x14ac:dyDescent="0.5">
      <c r="A761" s="147"/>
      <c r="B761" s="328"/>
      <c r="C761" s="296"/>
      <c r="D761" s="180"/>
      <c r="E761" s="180"/>
      <c r="F761" s="179"/>
      <c r="G761" s="184"/>
      <c r="H761" s="147"/>
      <c r="I761" s="328"/>
      <c r="J761" s="296"/>
      <c r="K761" s="179"/>
      <c r="L761" s="180"/>
      <c r="M761" s="179"/>
      <c r="N761" s="184"/>
    </row>
    <row r="762" spans="1:14" ht="21.75" customHeight="1" x14ac:dyDescent="0.5">
      <c r="A762" s="147"/>
      <c r="B762" s="328"/>
      <c r="C762" s="296"/>
      <c r="D762" s="180"/>
      <c r="E762" s="180"/>
      <c r="F762" s="179"/>
      <c r="G762" s="184"/>
      <c r="H762" s="147"/>
      <c r="I762" s="328"/>
      <c r="J762" s="296"/>
      <c r="K762" s="179"/>
      <c r="L762" s="180"/>
      <c r="M762" s="179"/>
      <c r="N762" s="184"/>
    </row>
    <row r="763" spans="1:14" ht="21.75" customHeight="1" x14ac:dyDescent="0.5">
      <c r="A763" s="147"/>
      <c r="B763" s="328"/>
      <c r="C763" s="296"/>
      <c r="D763" s="180"/>
      <c r="E763" s="180"/>
      <c r="F763" s="179"/>
      <c r="G763" s="184"/>
      <c r="H763" s="147"/>
      <c r="I763" s="328"/>
      <c r="J763" s="296"/>
      <c r="K763" s="179"/>
      <c r="L763" s="180"/>
      <c r="M763" s="179"/>
      <c r="N763" s="184"/>
    </row>
    <row r="764" spans="1:14" ht="21.75" customHeight="1" x14ac:dyDescent="0.5">
      <c r="A764" s="147"/>
      <c r="B764" s="328"/>
      <c r="C764" s="296"/>
      <c r="D764" s="180"/>
      <c r="E764" s="180"/>
      <c r="F764" s="179"/>
      <c r="G764" s="184"/>
      <c r="H764" s="147"/>
      <c r="I764" s="328"/>
      <c r="J764" s="296"/>
      <c r="K764" s="179"/>
      <c r="L764" s="180"/>
      <c r="M764" s="179"/>
      <c r="N764" s="184"/>
    </row>
    <row r="765" spans="1:14" ht="21.75" customHeight="1" x14ac:dyDescent="0.5">
      <c r="A765" s="147"/>
      <c r="B765" s="328"/>
      <c r="C765" s="296"/>
      <c r="D765" s="180"/>
      <c r="E765" s="180"/>
      <c r="F765" s="179"/>
      <c r="G765" s="184"/>
      <c r="H765" s="147"/>
      <c r="I765" s="328"/>
      <c r="J765" s="296"/>
      <c r="K765" s="179"/>
      <c r="L765" s="180"/>
      <c r="M765" s="179"/>
      <c r="N765" s="184"/>
    </row>
    <row r="766" spans="1:14" ht="21.75" customHeight="1" x14ac:dyDescent="0.5">
      <c r="A766" s="147"/>
      <c r="B766" s="328"/>
      <c r="C766" s="296"/>
      <c r="D766" s="180"/>
      <c r="E766" s="180"/>
      <c r="F766" s="179"/>
      <c r="G766" s="184"/>
      <c r="H766" s="147"/>
      <c r="I766" s="328"/>
      <c r="J766" s="296"/>
      <c r="K766" s="179"/>
      <c r="L766" s="180"/>
      <c r="M766" s="179"/>
      <c r="N766" s="184"/>
    </row>
    <row r="767" spans="1:14" ht="21.75" customHeight="1" x14ac:dyDescent="0.5">
      <c r="A767" s="147"/>
      <c r="B767" s="328"/>
      <c r="C767" s="296"/>
      <c r="D767" s="180"/>
      <c r="E767" s="180"/>
      <c r="F767" s="179"/>
      <c r="G767" s="184"/>
      <c r="H767" s="147"/>
      <c r="I767" s="328"/>
      <c r="J767" s="296"/>
      <c r="K767" s="179"/>
      <c r="L767" s="180"/>
      <c r="M767" s="179"/>
      <c r="N767" s="184"/>
    </row>
    <row r="768" spans="1:14" ht="21.75" customHeight="1" x14ac:dyDescent="0.5">
      <c r="A768" s="147"/>
      <c r="B768" s="328"/>
      <c r="C768" s="296"/>
      <c r="D768" s="180"/>
      <c r="E768" s="180"/>
      <c r="F768" s="179"/>
      <c r="G768" s="184"/>
      <c r="H768" s="147"/>
      <c r="I768" s="328"/>
      <c r="J768" s="296"/>
      <c r="K768" s="179"/>
      <c r="L768" s="180"/>
      <c r="M768" s="179"/>
      <c r="N768" s="184"/>
    </row>
    <row r="769" spans="1:14" ht="21.75" customHeight="1" x14ac:dyDescent="0.5">
      <c r="A769" s="147"/>
      <c r="B769" s="328"/>
      <c r="C769" s="296"/>
      <c r="D769" s="180"/>
      <c r="E769" s="180"/>
      <c r="F769" s="179"/>
      <c r="G769" s="184"/>
      <c r="H769" s="147"/>
      <c r="I769" s="328"/>
      <c r="J769" s="296"/>
      <c r="K769" s="179"/>
      <c r="L769" s="180"/>
      <c r="M769" s="179"/>
      <c r="N769" s="184"/>
    </row>
    <row r="770" spans="1:14" ht="21.75" customHeight="1" x14ac:dyDescent="0.5">
      <c r="A770" s="147"/>
      <c r="B770" s="328"/>
      <c r="C770" s="296"/>
      <c r="D770" s="180"/>
      <c r="E770" s="180"/>
      <c r="F770" s="179"/>
      <c r="G770" s="184"/>
      <c r="H770" s="147"/>
      <c r="I770" s="328"/>
      <c r="J770" s="296"/>
      <c r="K770" s="179"/>
      <c r="L770" s="180"/>
      <c r="M770" s="179"/>
      <c r="N770" s="184"/>
    </row>
    <row r="771" spans="1:14" ht="21.75" customHeight="1" x14ac:dyDescent="0.5">
      <c r="A771" s="147"/>
      <c r="B771" s="328"/>
      <c r="C771" s="296"/>
      <c r="D771" s="180"/>
      <c r="E771" s="180"/>
      <c r="F771" s="179"/>
      <c r="G771" s="184"/>
      <c r="H771" s="147"/>
      <c r="I771" s="328"/>
      <c r="J771" s="296"/>
      <c r="K771" s="179"/>
      <c r="L771" s="180"/>
      <c r="M771" s="179"/>
      <c r="N771" s="184"/>
    </row>
    <row r="772" spans="1:14" ht="21.75" customHeight="1" x14ac:dyDescent="0.5">
      <c r="A772" s="147"/>
      <c r="B772" s="328"/>
      <c r="C772" s="296"/>
      <c r="D772" s="180"/>
      <c r="E772" s="180"/>
      <c r="F772" s="179"/>
      <c r="G772" s="184"/>
      <c r="H772" s="147"/>
      <c r="I772" s="328"/>
      <c r="J772" s="296"/>
      <c r="K772" s="179"/>
      <c r="L772" s="180"/>
      <c r="M772" s="179"/>
      <c r="N772" s="184"/>
    </row>
    <row r="773" spans="1:14" ht="21.75" customHeight="1" x14ac:dyDescent="0.5">
      <c r="A773" s="147"/>
      <c r="B773" s="328"/>
      <c r="C773" s="296"/>
      <c r="D773" s="180"/>
      <c r="E773" s="180"/>
      <c r="F773" s="179"/>
      <c r="G773" s="184"/>
      <c r="H773" s="147"/>
      <c r="I773" s="328"/>
      <c r="J773" s="296"/>
      <c r="K773" s="179"/>
      <c r="L773" s="180"/>
      <c r="M773" s="179"/>
      <c r="N773" s="184"/>
    </row>
    <row r="774" spans="1:14" ht="21.75" customHeight="1" x14ac:dyDescent="0.5">
      <c r="A774" s="147"/>
      <c r="B774" s="328"/>
      <c r="C774" s="296"/>
      <c r="D774" s="180"/>
      <c r="E774" s="180"/>
      <c r="F774" s="179"/>
      <c r="G774" s="184"/>
      <c r="H774" s="147"/>
      <c r="I774" s="328"/>
      <c r="J774" s="296"/>
      <c r="K774" s="179"/>
      <c r="L774" s="180"/>
      <c r="M774" s="179"/>
      <c r="N774" s="184"/>
    </row>
    <row r="775" spans="1:14" ht="21.75" customHeight="1" x14ac:dyDescent="0.5">
      <c r="A775" s="147"/>
      <c r="B775" s="328"/>
      <c r="C775" s="296"/>
      <c r="D775" s="180"/>
      <c r="E775" s="180"/>
      <c r="F775" s="179"/>
      <c r="G775" s="184"/>
      <c r="H775" s="147"/>
      <c r="I775" s="328"/>
      <c r="J775" s="296"/>
      <c r="K775" s="179"/>
      <c r="L775" s="180"/>
      <c r="M775" s="179"/>
      <c r="N775" s="184"/>
    </row>
    <row r="776" spans="1:14" ht="21.75" customHeight="1" x14ac:dyDescent="0.5">
      <c r="A776" s="147"/>
      <c r="B776" s="328"/>
      <c r="C776" s="296"/>
      <c r="D776" s="180"/>
      <c r="E776" s="180"/>
      <c r="F776" s="179"/>
      <c r="G776" s="184"/>
      <c r="H776" s="147"/>
      <c r="I776" s="328"/>
      <c r="J776" s="296"/>
      <c r="K776" s="179"/>
      <c r="L776" s="180"/>
      <c r="M776" s="179"/>
      <c r="N776" s="184"/>
    </row>
    <row r="777" spans="1:14" ht="21.75" customHeight="1" x14ac:dyDescent="0.5">
      <c r="A777" s="147"/>
      <c r="B777" s="328"/>
      <c r="C777" s="296"/>
      <c r="D777" s="180"/>
      <c r="E777" s="180"/>
      <c r="F777" s="179"/>
      <c r="G777" s="184"/>
      <c r="H777" s="147"/>
      <c r="I777" s="328"/>
      <c r="J777" s="296"/>
      <c r="K777" s="179"/>
      <c r="L777" s="180"/>
      <c r="M777" s="179"/>
      <c r="N777" s="184"/>
    </row>
    <row r="778" spans="1:14" ht="21.75" customHeight="1" x14ac:dyDescent="0.5">
      <c r="A778" s="147"/>
      <c r="B778" s="328"/>
      <c r="C778" s="296"/>
      <c r="D778" s="180"/>
      <c r="E778" s="180"/>
      <c r="F778" s="179"/>
      <c r="G778" s="184"/>
      <c r="H778" s="147"/>
      <c r="I778" s="328"/>
      <c r="J778" s="296"/>
      <c r="K778" s="179"/>
      <c r="L778" s="180"/>
      <c r="M778" s="179"/>
      <c r="N778" s="184"/>
    </row>
    <row r="779" spans="1:14" ht="21.75" customHeight="1" x14ac:dyDescent="0.5">
      <c r="A779" s="147"/>
      <c r="B779" s="328"/>
      <c r="C779" s="296"/>
      <c r="D779" s="180"/>
      <c r="E779" s="180"/>
      <c r="F779" s="179"/>
      <c r="G779" s="184"/>
      <c r="H779" s="147"/>
      <c r="I779" s="328"/>
      <c r="J779" s="296"/>
      <c r="K779" s="179"/>
      <c r="L779" s="180"/>
      <c r="M779" s="179"/>
      <c r="N779" s="184"/>
    </row>
    <row r="780" spans="1:14" ht="21.75" customHeight="1" x14ac:dyDescent="0.5">
      <c r="A780" s="147"/>
      <c r="B780" s="328"/>
      <c r="C780" s="296"/>
      <c r="D780" s="180"/>
      <c r="E780" s="180"/>
      <c r="F780" s="179"/>
      <c r="G780" s="184"/>
      <c r="H780" s="147"/>
      <c r="I780" s="328"/>
      <c r="J780" s="296"/>
      <c r="K780" s="179"/>
      <c r="L780" s="180"/>
      <c r="M780" s="179"/>
      <c r="N780" s="184"/>
    </row>
    <row r="781" spans="1:14" ht="21.75" customHeight="1" x14ac:dyDescent="0.5">
      <c r="A781" s="147"/>
      <c r="B781" s="328"/>
      <c r="C781" s="296"/>
      <c r="D781" s="180"/>
      <c r="E781" s="180"/>
      <c r="F781" s="179"/>
      <c r="G781" s="184"/>
      <c r="H781" s="147"/>
      <c r="I781" s="328"/>
      <c r="J781" s="296"/>
      <c r="K781" s="179"/>
      <c r="L781" s="180"/>
      <c r="M781" s="179"/>
      <c r="N781" s="184"/>
    </row>
    <row r="782" spans="1:14" ht="21.75" customHeight="1" x14ac:dyDescent="0.5">
      <c r="A782" s="147"/>
      <c r="B782" s="328"/>
      <c r="C782" s="296"/>
      <c r="D782" s="180"/>
      <c r="E782" s="180"/>
      <c r="F782" s="179"/>
      <c r="G782" s="184"/>
      <c r="H782" s="147"/>
      <c r="I782" s="328"/>
      <c r="J782" s="296"/>
      <c r="K782" s="179"/>
      <c r="L782" s="180"/>
      <c r="M782" s="179"/>
      <c r="N782" s="184"/>
    </row>
    <row r="783" spans="1:14" ht="21.75" customHeight="1" x14ac:dyDescent="0.5">
      <c r="A783" s="147"/>
      <c r="B783" s="328"/>
      <c r="C783" s="296"/>
      <c r="D783" s="180"/>
      <c r="E783" s="180"/>
      <c r="F783" s="179"/>
      <c r="G783" s="184"/>
      <c r="H783" s="147"/>
      <c r="I783" s="328"/>
      <c r="J783" s="296"/>
      <c r="K783" s="179"/>
      <c r="L783" s="180"/>
      <c r="M783" s="179"/>
      <c r="N783" s="184"/>
    </row>
    <row r="784" spans="1:14" ht="21.75" customHeight="1" x14ac:dyDescent="0.5">
      <c r="A784" s="147"/>
      <c r="B784" s="328"/>
      <c r="C784" s="296"/>
      <c r="D784" s="180"/>
      <c r="E784" s="180"/>
      <c r="F784" s="179"/>
      <c r="G784" s="184"/>
      <c r="H784" s="147"/>
      <c r="I784" s="328"/>
      <c r="J784" s="296"/>
      <c r="K784" s="179"/>
      <c r="L784" s="180"/>
      <c r="M784" s="179"/>
      <c r="N784" s="184"/>
    </row>
    <row r="785" spans="1:14" ht="21.75" customHeight="1" x14ac:dyDescent="0.5">
      <c r="A785" s="147"/>
      <c r="B785" s="328"/>
      <c r="C785" s="296"/>
      <c r="D785" s="180"/>
      <c r="E785" s="180"/>
      <c r="F785" s="179"/>
      <c r="G785" s="184"/>
      <c r="H785" s="147"/>
      <c r="I785" s="328"/>
      <c r="J785" s="296"/>
      <c r="K785" s="179"/>
      <c r="L785" s="180"/>
      <c r="M785" s="179"/>
      <c r="N785" s="184"/>
    </row>
    <row r="786" spans="1:14" ht="21.75" customHeight="1" x14ac:dyDescent="0.5">
      <c r="A786" s="147"/>
      <c r="B786" s="328"/>
      <c r="C786" s="296"/>
      <c r="D786" s="180"/>
      <c r="E786" s="180"/>
      <c r="F786" s="179"/>
      <c r="G786" s="184"/>
      <c r="H786" s="147"/>
      <c r="I786" s="328"/>
      <c r="J786" s="296"/>
      <c r="K786" s="179"/>
      <c r="L786" s="180"/>
      <c r="M786" s="179"/>
      <c r="N786" s="184"/>
    </row>
    <row r="787" spans="1:14" ht="21.75" customHeight="1" x14ac:dyDescent="0.5">
      <c r="A787" s="147"/>
      <c r="B787" s="328"/>
      <c r="C787" s="296"/>
      <c r="D787" s="180"/>
      <c r="E787" s="180"/>
      <c r="F787" s="179"/>
      <c r="G787" s="184"/>
      <c r="H787" s="147"/>
      <c r="I787" s="328"/>
      <c r="J787" s="296"/>
      <c r="K787" s="179"/>
      <c r="L787" s="180"/>
      <c r="M787" s="179"/>
      <c r="N787" s="184"/>
    </row>
    <row r="788" spans="1:14" ht="21.75" customHeight="1" x14ac:dyDescent="0.5">
      <c r="A788" s="147"/>
      <c r="B788" s="328"/>
      <c r="C788" s="296"/>
      <c r="D788" s="180"/>
      <c r="E788" s="180"/>
      <c r="F788" s="179"/>
      <c r="G788" s="184"/>
      <c r="H788" s="147"/>
      <c r="I788" s="328"/>
      <c r="J788" s="296"/>
      <c r="K788" s="179"/>
      <c r="L788" s="180"/>
      <c r="M788" s="179"/>
      <c r="N788" s="184"/>
    </row>
    <row r="789" spans="1:14" ht="21.75" customHeight="1" x14ac:dyDescent="0.5">
      <c r="A789" s="147"/>
      <c r="B789" s="328"/>
      <c r="C789" s="296"/>
      <c r="D789" s="180"/>
      <c r="E789" s="180"/>
      <c r="F789" s="179"/>
      <c r="G789" s="184"/>
      <c r="H789" s="147"/>
      <c r="I789" s="328"/>
      <c r="J789" s="296"/>
      <c r="K789" s="179"/>
      <c r="L789" s="180"/>
      <c r="M789" s="179"/>
      <c r="N789" s="184"/>
    </row>
    <row r="790" spans="1:14" ht="21.75" customHeight="1" x14ac:dyDescent="0.5">
      <c r="A790" s="147"/>
      <c r="B790" s="328"/>
      <c r="C790" s="296"/>
      <c r="D790" s="180"/>
      <c r="E790" s="180"/>
      <c r="F790" s="179"/>
      <c r="G790" s="184"/>
      <c r="H790" s="147"/>
      <c r="I790" s="328"/>
      <c r="J790" s="296"/>
      <c r="K790" s="179"/>
      <c r="L790" s="180"/>
      <c r="M790" s="179"/>
      <c r="N790" s="184"/>
    </row>
    <row r="791" spans="1:14" ht="21.75" customHeight="1" x14ac:dyDescent="0.5">
      <c r="A791" s="147"/>
      <c r="B791" s="328"/>
      <c r="C791" s="296"/>
      <c r="D791" s="180"/>
      <c r="E791" s="180"/>
      <c r="F791" s="179"/>
      <c r="G791" s="184"/>
      <c r="H791" s="147"/>
      <c r="I791" s="328"/>
      <c r="J791" s="296"/>
      <c r="K791" s="179"/>
      <c r="L791" s="180"/>
      <c r="M791" s="179"/>
      <c r="N791" s="184"/>
    </row>
    <row r="792" spans="1:14" ht="21.75" customHeight="1" x14ac:dyDescent="0.5">
      <c r="A792" s="147"/>
      <c r="B792" s="328"/>
      <c r="C792" s="296"/>
      <c r="D792" s="180"/>
      <c r="E792" s="180"/>
      <c r="F792" s="179"/>
      <c r="G792" s="184"/>
      <c r="H792" s="147"/>
      <c r="I792" s="328"/>
      <c r="J792" s="296"/>
      <c r="K792" s="179"/>
      <c r="L792" s="180"/>
      <c r="M792" s="179"/>
      <c r="N792" s="184"/>
    </row>
    <row r="793" spans="1:14" ht="21.75" customHeight="1" x14ac:dyDescent="0.5">
      <c r="A793" s="147"/>
      <c r="B793" s="328"/>
      <c r="C793" s="296"/>
      <c r="D793" s="180"/>
      <c r="E793" s="180"/>
      <c r="F793" s="179"/>
      <c r="G793" s="184"/>
      <c r="H793" s="147"/>
      <c r="I793" s="328"/>
      <c r="J793" s="296"/>
      <c r="K793" s="179"/>
      <c r="L793" s="180"/>
      <c r="M793" s="179"/>
      <c r="N793" s="184"/>
    </row>
    <row r="794" spans="1:14" ht="21.75" customHeight="1" x14ac:dyDescent="0.5">
      <c r="A794" s="147"/>
      <c r="B794" s="328"/>
      <c r="C794" s="296"/>
      <c r="D794" s="180"/>
      <c r="E794" s="180"/>
      <c r="F794" s="179"/>
      <c r="G794" s="184"/>
      <c r="H794" s="147"/>
      <c r="I794" s="328"/>
      <c r="J794" s="296"/>
      <c r="K794" s="179"/>
      <c r="L794" s="180"/>
      <c r="M794" s="179"/>
      <c r="N794" s="184"/>
    </row>
    <row r="795" spans="1:14" ht="21.75" customHeight="1" x14ac:dyDescent="0.5">
      <c r="A795" s="147"/>
      <c r="B795" s="328"/>
      <c r="C795" s="296"/>
      <c r="D795" s="180"/>
      <c r="E795" s="180"/>
      <c r="F795" s="179"/>
      <c r="G795" s="184"/>
      <c r="H795" s="147"/>
      <c r="I795" s="328"/>
      <c r="J795" s="296"/>
      <c r="K795" s="179"/>
      <c r="L795" s="180"/>
      <c r="M795" s="179"/>
      <c r="N795" s="184"/>
    </row>
    <row r="796" spans="1:14" ht="21.75" customHeight="1" x14ac:dyDescent="0.5">
      <c r="A796" s="147"/>
      <c r="B796" s="328"/>
      <c r="C796" s="296"/>
      <c r="D796" s="180"/>
      <c r="E796" s="180"/>
      <c r="F796" s="179"/>
      <c r="G796" s="184"/>
      <c r="H796" s="147"/>
      <c r="I796" s="328"/>
      <c r="J796" s="296"/>
      <c r="K796" s="179"/>
      <c r="L796" s="180"/>
      <c r="M796" s="179"/>
      <c r="N796" s="184"/>
    </row>
    <row r="797" spans="1:14" ht="21.75" customHeight="1" x14ac:dyDescent="0.5">
      <c r="A797" s="147"/>
      <c r="B797" s="328"/>
      <c r="C797" s="296"/>
      <c r="D797" s="180"/>
      <c r="E797" s="180"/>
      <c r="F797" s="179"/>
      <c r="G797" s="184"/>
      <c r="H797" s="147"/>
      <c r="I797" s="328"/>
      <c r="J797" s="296"/>
      <c r="K797" s="179"/>
      <c r="L797" s="180"/>
      <c r="M797" s="179"/>
      <c r="N797" s="184"/>
    </row>
    <row r="798" spans="1:14" ht="21.75" customHeight="1" x14ac:dyDescent="0.5">
      <c r="A798" s="147"/>
      <c r="B798" s="328"/>
      <c r="C798" s="296"/>
      <c r="D798" s="180"/>
      <c r="E798" s="180"/>
      <c r="F798" s="179"/>
      <c r="G798" s="184"/>
      <c r="H798" s="147"/>
      <c r="I798" s="328"/>
      <c r="J798" s="296"/>
      <c r="K798" s="179"/>
      <c r="L798" s="180"/>
      <c r="M798" s="179"/>
      <c r="N798" s="184"/>
    </row>
    <row r="799" spans="1:14" ht="21.75" customHeight="1" x14ac:dyDescent="0.5">
      <c r="A799" s="147"/>
      <c r="B799" s="328"/>
      <c r="C799" s="296"/>
      <c r="D799" s="180"/>
      <c r="E799" s="180"/>
      <c r="F799" s="179"/>
      <c r="G799" s="184"/>
      <c r="H799" s="147"/>
      <c r="I799" s="328"/>
      <c r="J799" s="296"/>
      <c r="K799" s="179"/>
      <c r="L799" s="180"/>
      <c r="M799" s="179"/>
      <c r="N799" s="184"/>
    </row>
    <row r="800" spans="1:14" ht="21.75" customHeight="1" x14ac:dyDescent="0.5">
      <c r="A800" s="147"/>
      <c r="B800" s="328"/>
      <c r="C800" s="296"/>
      <c r="D800" s="180"/>
      <c r="E800" s="180"/>
      <c r="F800" s="179"/>
      <c r="G800" s="184"/>
      <c r="H800" s="147"/>
      <c r="I800" s="328"/>
      <c r="J800" s="296"/>
      <c r="K800" s="179"/>
      <c r="L800" s="180"/>
      <c r="M800" s="179"/>
      <c r="N800" s="184"/>
    </row>
    <row r="801" spans="1:14" ht="21.75" customHeight="1" x14ac:dyDescent="0.5">
      <c r="A801" s="147"/>
      <c r="B801" s="328"/>
      <c r="C801" s="296"/>
      <c r="D801" s="180"/>
      <c r="E801" s="180"/>
      <c r="F801" s="179"/>
      <c r="G801" s="184"/>
      <c r="H801" s="147"/>
      <c r="I801" s="328"/>
      <c r="J801" s="296"/>
      <c r="K801" s="179"/>
      <c r="L801" s="180"/>
      <c r="M801" s="179"/>
      <c r="N801" s="184"/>
    </row>
    <row r="802" spans="1:14" ht="21.75" customHeight="1" x14ac:dyDescent="0.5">
      <c r="A802" s="147"/>
      <c r="B802" s="328"/>
      <c r="C802" s="296"/>
      <c r="D802" s="180"/>
      <c r="E802" s="180"/>
      <c r="F802" s="179"/>
      <c r="G802" s="184"/>
      <c r="H802" s="147"/>
      <c r="I802" s="328"/>
      <c r="J802" s="296"/>
      <c r="K802" s="179"/>
      <c r="L802" s="180"/>
      <c r="M802" s="179"/>
      <c r="N802" s="184"/>
    </row>
    <row r="803" spans="1:14" ht="21.75" customHeight="1" x14ac:dyDescent="0.5">
      <c r="A803" s="147"/>
      <c r="B803" s="328"/>
      <c r="C803" s="296"/>
      <c r="D803" s="180"/>
      <c r="E803" s="180"/>
      <c r="F803" s="179"/>
      <c r="G803" s="184"/>
      <c r="H803" s="147"/>
      <c r="I803" s="328"/>
      <c r="J803" s="296"/>
      <c r="K803" s="179"/>
      <c r="L803" s="180"/>
      <c r="M803" s="179"/>
      <c r="N803" s="184"/>
    </row>
    <row r="804" spans="1:14" ht="21.75" customHeight="1" x14ac:dyDescent="0.5">
      <c r="A804" s="147"/>
      <c r="B804" s="328"/>
      <c r="C804" s="296"/>
      <c r="D804" s="180"/>
      <c r="E804" s="180"/>
      <c r="F804" s="179"/>
      <c r="G804" s="184"/>
      <c r="H804" s="147"/>
      <c r="I804" s="328"/>
      <c r="J804" s="296"/>
      <c r="K804" s="179"/>
      <c r="L804" s="180"/>
      <c r="M804" s="179"/>
      <c r="N804" s="184"/>
    </row>
    <row r="805" spans="1:14" ht="21.75" customHeight="1" x14ac:dyDescent="0.5">
      <c r="A805" s="147"/>
      <c r="B805" s="328"/>
      <c r="C805" s="296"/>
      <c r="D805" s="180"/>
      <c r="E805" s="180"/>
      <c r="F805" s="179"/>
      <c r="G805" s="184"/>
      <c r="H805" s="147"/>
      <c r="I805" s="328"/>
      <c r="J805" s="296"/>
      <c r="K805" s="179"/>
      <c r="L805" s="180"/>
      <c r="M805" s="179"/>
      <c r="N805" s="184"/>
    </row>
    <row r="806" spans="1:14" ht="21.75" customHeight="1" x14ac:dyDescent="0.5">
      <c r="A806" s="147"/>
      <c r="B806" s="328"/>
      <c r="C806" s="296"/>
      <c r="D806" s="180"/>
      <c r="E806" s="180"/>
      <c r="F806" s="179"/>
      <c r="G806" s="184"/>
      <c r="H806" s="147"/>
      <c r="I806" s="328"/>
      <c r="J806" s="296"/>
      <c r="K806" s="179"/>
      <c r="L806" s="180"/>
      <c r="M806" s="179"/>
      <c r="N806" s="184"/>
    </row>
    <row r="807" spans="1:14" ht="21.75" customHeight="1" x14ac:dyDescent="0.5">
      <c r="A807" s="147"/>
      <c r="B807" s="328"/>
      <c r="C807" s="296"/>
      <c r="D807" s="180"/>
      <c r="E807" s="180"/>
      <c r="F807" s="179"/>
      <c r="G807" s="184"/>
      <c r="H807" s="147"/>
      <c r="I807" s="328"/>
      <c r="J807" s="296"/>
      <c r="K807" s="179"/>
      <c r="L807" s="180"/>
      <c r="M807" s="179"/>
      <c r="N807" s="184"/>
    </row>
    <row r="808" spans="1:14" ht="21.75" customHeight="1" x14ac:dyDescent="0.5">
      <c r="A808" s="147"/>
      <c r="B808" s="328"/>
      <c r="C808" s="296"/>
      <c r="D808" s="180"/>
      <c r="E808" s="180"/>
      <c r="F808" s="179"/>
      <c r="G808" s="184"/>
      <c r="H808" s="147"/>
      <c r="I808" s="328"/>
      <c r="J808" s="296"/>
      <c r="K808" s="179"/>
      <c r="L808" s="180"/>
      <c r="M808" s="179"/>
      <c r="N808" s="184"/>
    </row>
    <row r="809" spans="1:14" ht="21.75" customHeight="1" x14ac:dyDescent="0.5">
      <c r="A809" s="147"/>
      <c r="B809" s="328"/>
      <c r="C809" s="296"/>
      <c r="D809" s="180"/>
      <c r="E809" s="180"/>
      <c r="F809" s="179"/>
      <c r="G809" s="184"/>
      <c r="H809" s="147"/>
      <c r="I809" s="328"/>
      <c r="J809" s="296"/>
      <c r="K809" s="179"/>
      <c r="L809" s="180"/>
      <c r="M809" s="179"/>
      <c r="N809" s="184"/>
    </row>
    <row r="810" spans="1:14" ht="21.75" customHeight="1" x14ac:dyDescent="0.5">
      <c r="A810" s="147"/>
      <c r="B810" s="328"/>
      <c r="C810" s="296"/>
      <c r="D810" s="180"/>
      <c r="E810" s="180"/>
      <c r="F810" s="179"/>
      <c r="G810" s="184"/>
      <c r="H810" s="147"/>
      <c r="I810" s="328"/>
      <c r="J810" s="296"/>
      <c r="K810" s="179"/>
      <c r="L810" s="180"/>
      <c r="M810" s="179"/>
      <c r="N810" s="184"/>
    </row>
    <row r="811" spans="1:14" ht="21.75" customHeight="1" x14ac:dyDescent="0.5">
      <c r="A811" s="147"/>
      <c r="B811" s="328"/>
      <c r="C811" s="296"/>
      <c r="D811" s="180"/>
      <c r="E811" s="180"/>
      <c r="F811" s="179"/>
      <c r="G811" s="184"/>
      <c r="H811" s="147"/>
      <c r="I811" s="328"/>
      <c r="J811" s="296"/>
      <c r="K811" s="179"/>
      <c r="L811" s="180"/>
      <c r="M811" s="179"/>
      <c r="N811" s="184"/>
    </row>
    <row r="812" spans="1:14" ht="21.75" customHeight="1" x14ac:dyDescent="0.5">
      <c r="A812" s="147"/>
      <c r="B812" s="328"/>
      <c r="C812" s="296"/>
      <c r="D812" s="180"/>
      <c r="E812" s="180"/>
      <c r="F812" s="179"/>
      <c r="G812" s="184"/>
      <c r="H812" s="147"/>
      <c r="I812" s="328"/>
      <c r="J812" s="296"/>
      <c r="K812" s="179"/>
      <c r="L812" s="180"/>
      <c r="M812" s="179"/>
      <c r="N812" s="184"/>
    </row>
    <row r="813" spans="1:14" ht="21.75" customHeight="1" x14ac:dyDescent="0.5">
      <c r="A813" s="147"/>
      <c r="B813" s="328"/>
      <c r="C813" s="296"/>
      <c r="D813" s="180"/>
      <c r="E813" s="180"/>
      <c r="F813" s="179"/>
      <c r="G813" s="184"/>
      <c r="H813" s="147"/>
      <c r="I813" s="328"/>
      <c r="J813" s="296"/>
      <c r="K813" s="179"/>
      <c r="L813" s="180"/>
      <c r="M813" s="179"/>
      <c r="N813" s="184"/>
    </row>
    <row r="814" spans="1:14" ht="21.75" customHeight="1" x14ac:dyDescent="0.5">
      <c r="A814" s="147"/>
      <c r="B814" s="328"/>
      <c r="C814" s="296"/>
      <c r="D814" s="180"/>
      <c r="E814" s="180"/>
      <c r="F814" s="179"/>
      <c r="G814" s="184"/>
      <c r="H814" s="147"/>
      <c r="I814" s="328"/>
      <c r="J814" s="296"/>
      <c r="K814" s="179"/>
      <c r="L814" s="180"/>
      <c r="M814" s="179"/>
      <c r="N814" s="184"/>
    </row>
    <row r="815" spans="1:14" ht="21.75" customHeight="1" x14ac:dyDescent="0.5">
      <c r="A815" s="147"/>
      <c r="B815" s="328"/>
      <c r="C815" s="296"/>
      <c r="D815" s="180"/>
      <c r="E815" s="180"/>
      <c r="F815" s="179"/>
      <c r="G815" s="184"/>
      <c r="H815" s="147"/>
      <c r="I815" s="328"/>
      <c r="J815" s="296"/>
      <c r="K815" s="179"/>
      <c r="L815" s="180"/>
      <c r="M815" s="179"/>
      <c r="N815" s="184"/>
    </row>
    <row r="816" spans="1:14" ht="21.75" customHeight="1" x14ac:dyDescent="0.5">
      <c r="A816" s="147"/>
      <c r="B816" s="328"/>
      <c r="C816" s="296"/>
      <c r="D816" s="180"/>
      <c r="E816" s="180"/>
      <c r="F816" s="179"/>
      <c r="G816" s="184"/>
      <c r="H816" s="147"/>
      <c r="I816" s="328"/>
      <c r="J816" s="296"/>
      <c r="K816" s="179"/>
      <c r="L816" s="180"/>
      <c r="M816" s="179"/>
      <c r="N816" s="184"/>
    </row>
    <row r="817" spans="1:14" ht="21.75" customHeight="1" x14ac:dyDescent="0.5">
      <c r="A817" s="147"/>
      <c r="B817" s="328"/>
      <c r="C817" s="296"/>
      <c r="D817" s="180"/>
      <c r="E817" s="180"/>
      <c r="F817" s="179"/>
      <c r="G817" s="184"/>
      <c r="H817" s="147"/>
      <c r="I817" s="328"/>
      <c r="J817" s="296"/>
      <c r="K817" s="179"/>
      <c r="L817" s="180"/>
      <c r="M817" s="179"/>
      <c r="N817" s="184"/>
    </row>
    <row r="818" spans="1:14" ht="21.75" customHeight="1" x14ac:dyDescent="0.5">
      <c r="A818" s="147"/>
      <c r="B818" s="328"/>
      <c r="C818" s="296"/>
      <c r="D818" s="180"/>
      <c r="E818" s="180"/>
      <c r="F818" s="179"/>
      <c r="G818" s="184"/>
      <c r="H818" s="147"/>
      <c r="I818" s="328"/>
      <c r="J818" s="296"/>
      <c r="K818" s="179"/>
      <c r="L818" s="180"/>
      <c r="M818" s="179"/>
      <c r="N818" s="184"/>
    </row>
    <row r="819" spans="1:14" ht="21.75" customHeight="1" x14ac:dyDescent="0.5">
      <c r="A819" s="147"/>
      <c r="B819" s="328"/>
      <c r="C819" s="296"/>
      <c r="D819" s="180"/>
      <c r="E819" s="180"/>
      <c r="F819" s="179"/>
      <c r="G819" s="184"/>
      <c r="H819" s="147"/>
      <c r="I819" s="328"/>
      <c r="J819" s="296"/>
      <c r="K819" s="179"/>
      <c r="L819" s="180"/>
      <c r="M819" s="179"/>
      <c r="N819" s="184"/>
    </row>
    <row r="820" spans="1:14" ht="21.75" customHeight="1" x14ac:dyDescent="0.5">
      <c r="A820" s="147"/>
      <c r="B820" s="328"/>
      <c r="C820" s="296"/>
      <c r="D820" s="180"/>
      <c r="E820" s="180"/>
      <c r="F820" s="179"/>
      <c r="G820" s="184"/>
      <c r="H820" s="147"/>
      <c r="I820" s="328"/>
      <c r="J820" s="296"/>
      <c r="K820" s="179"/>
      <c r="L820" s="180"/>
      <c r="M820" s="179"/>
      <c r="N820" s="184"/>
    </row>
    <row r="821" spans="1:14" ht="21.75" customHeight="1" x14ac:dyDescent="0.5">
      <c r="A821" s="147"/>
      <c r="B821" s="328"/>
      <c r="C821" s="296"/>
      <c r="D821" s="180"/>
      <c r="E821" s="180"/>
      <c r="F821" s="179"/>
      <c r="G821" s="184"/>
      <c r="H821" s="147"/>
      <c r="I821" s="328"/>
      <c r="J821" s="296"/>
      <c r="K821" s="179"/>
      <c r="L821" s="180"/>
      <c r="M821" s="179"/>
      <c r="N821" s="184"/>
    </row>
    <row r="822" spans="1:14" ht="21.75" customHeight="1" x14ac:dyDescent="0.5">
      <c r="A822" s="147"/>
      <c r="B822" s="328"/>
      <c r="C822" s="296"/>
      <c r="D822" s="180"/>
      <c r="E822" s="180"/>
      <c r="F822" s="179"/>
      <c r="G822" s="184"/>
      <c r="H822" s="147"/>
      <c r="I822" s="328"/>
      <c r="J822" s="296"/>
      <c r="K822" s="179"/>
      <c r="L822" s="180"/>
      <c r="M822" s="179"/>
      <c r="N822" s="184"/>
    </row>
    <row r="823" spans="1:14" ht="21.75" customHeight="1" x14ac:dyDescent="0.5">
      <c r="A823" s="147"/>
      <c r="B823" s="328"/>
      <c r="C823" s="296"/>
      <c r="D823" s="180"/>
      <c r="E823" s="180"/>
      <c r="F823" s="179"/>
      <c r="G823" s="184"/>
      <c r="H823" s="147"/>
      <c r="I823" s="328"/>
      <c r="J823" s="296"/>
      <c r="K823" s="179"/>
      <c r="L823" s="180"/>
      <c r="M823" s="179"/>
      <c r="N823" s="184"/>
    </row>
    <row r="824" spans="1:14" ht="21.75" customHeight="1" x14ac:dyDescent="0.5">
      <c r="A824" s="147"/>
      <c r="B824" s="328"/>
      <c r="C824" s="296"/>
      <c r="D824" s="180"/>
      <c r="E824" s="180"/>
      <c r="F824" s="179"/>
      <c r="G824" s="184"/>
      <c r="H824" s="147"/>
      <c r="I824" s="328"/>
      <c r="J824" s="296"/>
      <c r="K824" s="179"/>
      <c r="L824" s="180"/>
      <c r="M824" s="179"/>
      <c r="N824" s="184"/>
    </row>
    <row r="825" spans="1:14" ht="21.75" customHeight="1" x14ac:dyDescent="0.5">
      <c r="A825" s="147"/>
      <c r="B825" s="328"/>
      <c r="C825" s="296"/>
      <c r="D825" s="180"/>
      <c r="E825" s="180"/>
      <c r="F825" s="179"/>
      <c r="G825" s="184"/>
      <c r="H825" s="147"/>
      <c r="I825" s="328"/>
      <c r="J825" s="296"/>
      <c r="K825" s="179"/>
      <c r="L825" s="180"/>
      <c r="M825" s="179"/>
      <c r="N825" s="184"/>
    </row>
    <row r="826" spans="1:14" ht="21.75" customHeight="1" x14ac:dyDescent="0.5">
      <c r="A826" s="147"/>
      <c r="B826" s="328"/>
      <c r="C826" s="296"/>
      <c r="D826" s="180"/>
      <c r="E826" s="180"/>
      <c r="F826" s="179"/>
      <c r="G826" s="184"/>
      <c r="H826" s="147"/>
      <c r="I826" s="328"/>
      <c r="J826" s="296"/>
      <c r="K826" s="179"/>
      <c r="L826" s="180"/>
      <c r="M826" s="179"/>
      <c r="N826" s="184"/>
    </row>
    <row r="827" spans="1:14" ht="21.75" customHeight="1" x14ac:dyDescent="0.5">
      <c r="A827" s="147"/>
      <c r="B827" s="328"/>
      <c r="C827" s="296"/>
      <c r="D827" s="180"/>
      <c r="E827" s="180"/>
      <c r="F827" s="179"/>
      <c r="G827" s="184"/>
      <c r="H827" s="147"/>
      <c r="I827" s="328"/>
      <c r="J827" s="296"/>
      <c r="K827" s="179"/>
      <c r="L827" s="180"/>
      <c r="M827" s="179"/>
      <c r="N827" s="184"/>
    </row>
    <row r="828" spans="1:14" ht="21.75" customHeight="1" x14ac:dyDescent="0.5">
      <c r="A828" s="147"/>
      <c r="B828" s="328"/>
      <c r="C828" s="296"/>
      <c r="D828" s="180"/>
      <c r="E828" s="180"/>
      <c r="F828" s="179"/>
      <c r="G828" s="184"/>
      <c r="H828" s="147"/>
      <c r="I828" s="328"/>
      <c r="J828" s="296"/>
      <c r="K828" s="179"/>
      <c r="L828" s="180"/>
      <c r="M828" s="179"/>
      <c r="N828" s="184"/>
    </row>
    <row r="829" spans="1:14" ht="21.75" customHeight="1" x14ac:dyDescent="0.5">
      <c r="A829" s="147"/>
      <c r="B829" s="328"/>
      <c r="C829" s="296"/>
      <c r="D829" s="180"/>
      <c r="E829" s="180"/>
      <c r="F829" s="179"/>
      <c r="G829" s="184"/>
      <c r="H829" s="147"/>
      <c r="I829" s="328"/>
      <c r="J829" s="296"/>
      <c r="K829" s="179"/>
      <c r="L829" s="180"/>
      <c r="M829" s="179"/>
      <c r="N829" s="184"/>
    </row>
    <row r="830" spans="1:14" ht="21.75" customHeight="1" x14ac:dyDescent="0.5">
      <c r="A830" s="147"/>
      <c r="B830" s="328"/>
      <c r="C830" s="296"/>
      <c r="D830" s="180"/>
      <c r="E830" s="180"/>
      <c r="F830" s="179"/>
      <c r="G830" s="184"/>
      <c r="H830" s="147"/>
      <c r="I830" s="328"/>
      <c r="J830" s="296"/>
      <c r="K830" s="179"/>
      <c r="L830" s="180"/>
      <c r="M830" s="179"/>
      <c r="N830" s="184"/>
    </row>
    <row r="831" spans="1:14" ht="21.75" customHeight="1" x14ac:dyDescent="0.5">
      <c r="A831" s="147"/>
      <c r="B831" s="328"/>
      <c r="C831" s="296"/>
      <c r="D831" s="180"/>
      <c r="E831" s="180"/>
      <c r="F831" s="179"/>
      <c r="G831" s="184"/>
      <c r="H831" s="147"/>
      <c r="I831" s="328"/>
      <c r="J831" s="296"/>
      <c r="K831" s="179"/>
      <c r="L831" s="180"/>
      <c r="M831" s="179"/>
      <c r="N831" s="184"/>
    </row>
    <row r="832" spans="1:14" ht="21.75" customHeight="1" x14ac:dyDescent="0.5">
      <c r="A832" s="147"/>
      <c r="B832" s="328"/>
      <c r="C832" s="296"/>
      <c r="D832" s="180"/>
      <c r="E832" s="180"/>
      <c r="F832" s="179"/>
      <c r="G832" s="184"/>
      <c r="H832" s="147"/>
      <c r="I832" s="328"/>
      <c r="J832" s="296"/>
      <c r="K832" s="179"/>
      <c r="L832" s="180"/>
      <c r="M832" s="179"/>
      <c r="N832" s="184"/>
    </row>
    <row r="833" spans="1:14" ht="21.75" customHeight="1" x14ac:dyDescent="0.5">
      <c r="A833" s="147"/>
      <c r="B833" s="328"/>
      <c r="C833" s="296"/>
      <c r="D833" s="180"/>
      <c r="E833" s="180"/>
      <c r="F833" s="179"/>
      <c r="G833" s="184"/>
      <c r="H833" s="147"/>
      <c r="I833" s="328"/>
      <c r="J833" s="296"/>
      <c r="K833" s="179"/>
      <c r="L833" s="180"/>
      <c r="M833" s="179"/>
      <c r="N833" s="184"/>
    </row>
    <row r="834" spans="1:14" ht="21.75" customHeight="1" x14ac:dyDescent="0.5">
      <c r="A834" s="147"/>
      <c r="B834" s="328"/>
      <c r="C834" s="296"/>
      <c r="D834" s="180"/>
      <c r="E834" s="180"/>
      <c r="F834" s="179"/>
      <c r="G834" s="184"/>
      <c r="H834" s="147"/>
      <c r="I834" s="328"/>
      <c r="J834" s="296"/>
      <c r="K834" s="179"/>
      <c r="L834" s="180"/>
      <c r="M834" s="179"/>
      <c r="N834" s="184"/>
    </row>
    <row r="835" spans="1:14" ht="21.75" customHeight="1" x14ac:dyDescent="0.5">
      <c r="A835" s="147"/>
      <c r="B835" s="328"/>
      <c r="C835" s="296"/>
      <c r="D835" s="180"/>
      <c r="E835" s="180"/>
      <c r="F835" s="179"/>
      <c r="G835" s="184"/>
      <c r="H835" s="147"/>
      <c r="I835" s="328"/>
      <c r="J835" s="296"/>
      <c r="K835" s="179"/>
      <c r="L835" s="180"/>
      <c r="M835" s="179"/>
      <c r="N835" s="184"/>
    </row>
    <row r="836" spans="1:14" ht="21.75" customHeight="1" x14ac:dyDescent="0.5">
      <c r="A836" s="147"/>
      <c r="B836" s="328"/>
      <c r="C836" s="296"/>
      <c r="D836" s="180"/>
      <c r="E836" s="180"/>
      <c r="F836" s="179"/>
      <c r="G836" s="184"/>
      <c r="H836" s="147"/>
      <c r="I836" s="328"/>
      <c r="J836" s="296"/>
      <c r="K836" s="179"/>
      <c r="L836" s="180"/>
      <c r="M836" s="179"/>
      <c r="N836" s="184"/>
    </row>
    <row r="837" spans="1:14" ht="21.75" customHeight="1" x14ac:dyDescent="0.5">
      <c r="A837" s="147"/>
      <c r="B837" s="328"/>
      <c r="C837" s="296"/>
      <c r="D837" s="180"/>
      <c r="E837" s="180"/>
      <c r="F837" s="179"/>
      <c r="G837" s="184"/>
      <c r="H837" s="147"/>
      <c r="I837" s="328"/>
      <c r="J837" s="296"/>
      <c r="K837" s="179"/>
      <c r="L837" s="180"/>
      <c r="M837" s="179"/>
      <c r="N837" s="184"/>
    </row>
    <row r="838" spans="1:14" ht="21.75" customHeight="1" x14ac:dyDescent="0.5">
      <c r="A838" s="147"/>
      <c r="B838" s="328"/>
      <c r="C838" s="296"/>
      <c r="D838" s="180"/>
      <c r="E838" s="180"/>
      <c r="F838" s="179"/>
      <c r="G838" s="184"/>
      <c r="H838" s="147"/>
      <c r="I838" s="328"/>
      <c r="J838" s="296"/>
      <c r="K838" s="179"/>
      <c r="L838" s="180"/>
      <c r="M838" s="179"/>
      <c r="N838" s="184"/>
    </row>
    <row r="839" spans="1:14" ht="21.75" customHeight="1" x14ac:dyDescent="0.5">
      <c r="A839" s="147"/>
      <c r="B839" s="328"/>
      <c r="C839" s="296"/>
      <c r="D839" s="180"/>
      <c r="E839" s="180"/>
      <c r="F839" s="179"/>
      <c r="G839" s="184"/>
      <c r="H839" s="147"/>
      <c r="I839" s="328"/>
      <c r="J839" s="296"/>
      <c r="K839" s="179"/>
      <c r="L839" s="180"/>
      <c r="M839" s="179"/>
      <c r="N839" s="184"/>
    </row>
    <row r="840" spans="1:14" ht="21.75" customHeight="1" x14ac:dyDescent="0.5">
      <c r="A840" s="147"/>
      <c r="B840" s="328"/>
      <c r="C840" s="296"/>
      <c r="D840" s="180"/>
      <c r="E840" s="180"/>
      <c r="F840" s="179"/>
      <c r="G840" s="184"/>
      <c r="H840" s="147"/>
      <c r="I840" s="328"/>
      <c r="J840" s="296"/>
      <c r="K840" s="179"/>
      <c r="L840" s="180"/>
      <c r="M840" s="179"/>
      <c r="N840" s="184"/>
    </row>
    <row r="841" spans="1:14" ht="21.75" customHeight="1" x14ac:dyDescent="0.5">
      <c r="A841" s="147"/>
      <c r="B841" s="328"/>
      <c r="C841" s="296"/>
      <c r="D841" s="180"/>
      <c r="E841" s="180"/>
      <c r="F841" s="179"/>
      <c r="G841" s="184"/>
      <c r="H841" s="147"/>
      <c r="I841" s="328"/>
      <c r="J841" s="296"/>
      <c r="K841" s="179"/>
      <c r="L841" s="180"/>
      <c r="M841" s="179"/>
      <c r="N841" s="184"/>
    </row>
    <row r="842" spans="1:14" ht="21.75" customHeight="1" x14ac:dyDescent="0.5">
      <c r="A842" s="147"/>
      <c r="B842" s="328"/>
      <c r="C842" s="296"/>
      <c r="D842" s="180"/>
      <c r="E842" s="180"/>
      <c r="F842" s="179"/>
      <c r="G842" s="184"/>
      <c r="H842" s="147"/>
      <c r="I842" s="328"/>
      <c r="J842" s="296"/>
      <c r="K842" s="179"/>
      <c r="L842" s="180"/>
      <c r="M842" s="179"/>
      <c r="N842" s="184"/>
    </row>
    <row r="843" spans="1:14" ht="21.75" customHeight="1" x14ac:dyDescent="0.5">
      <c r="A843" s="147"/>
      <c r="B843" s="328"/>
      <c r="C843" s="296"/>
      <c r="D843" s="180"/>
      <c r="E843" s="180"/>
      <c r="F843" s="179"/>
      <c r="G843" s="184"/>
      <c r="H843" s="147"/>
      <c r="I843" s="328"/>
      <c r="J843" s="296"/>
      <c r="K843" s="179"/>
      <c r="L843" s="180"/>
      <c r="M843" s="179"/>
      <c r="N843" s="184"/>
    </row>
    <row r="844" spans="1:14" ht="21.75" customHeight="1" x14ac:dyDescent="0.5">
      <c r="A844" s="147"/>
      <c r="B844" s="328"/>
      <c r="C844" s="296"/>
      <c r="D844" s="180"/>
      <c r="E844" s="180"/>
      <c r="F844" s="179"/>
      <c r="G844" s="184"/>
      <c r="H844" s="147"/>
      <c r="I844" s="328"/>
      <c r="J844" s="296"/>
      <c r="K844" s="179"/>
      <c r="L844" s="180"/>
      <c r="M844" s="179"/>
      <c r="N844" s="184"/>
    </row>
    <row r="845" spans="1:14" ht="21.75" customHeight="1" x14ac:dyDescent="0.5">
      <c r="A845" s="147"/>
      <c r="B845" s="328"/>
      <c r="C845" s="296"/>
      <c r="D845" s="180"/>
      <c r="E845" s="180"/>
      <c r="F845" s="179"/>
      <c r="G845" s="184"/>
      <c r="H845" s="147"/>
      <c r="I845" s="328"/>
      <c r="J845" s="296"/>
      <c r="K845" s="179"/>
      <c r="L845" s="180"/>
      <c r="M845" s="179"/>
      <c r="N845" s="184"/>
    </row>
    <row r="846" spans="1:14" ht="21.75" customHeight="1" x14ac:dyDescent="0.5">
      <c r="A846" s="147"/>
      <c r="B846" s="328"/>
      <c r="C846" s="296"/>
      <c r="D846" s="180"/>
      <c r="E846" s="180"/>
      <c r="F846" s="179"/>
      <c r="G846" s="184"/>
      <c r="H846" s="147"/>
      <c r="I846" s="328"/>
      <c r="J846" s="296"/>
      <c r="K846" s="179"/>
      <c r="L846" s="180"/>
      <c r="M846" s="179"/>
      <c r="N846" s="184"/>
    </row>
    <row r="847" spans="1:14" ht="21.75" customHeight="1" x14ac:dyDescent="0.5">
      <c r="A847" s="147"/>
      <c r="B847" s="328"/>
      <c r="C847" s="296"/>
      <c r="D847" s="180"/>
      <c r="E847" s="180"/>
      <c r="F847" s="179"/>
      <c r="G847" s="184"/>
      <c r="H847" s="147"/>
      <c r="I847" s="328"/>
      <c r="J847" s="296"/>
      <c r="K847" s="179"/>
      <c r="L847" s="180"/>
      <c r="M847" s="179"/>
      <c r="N847" s="184"/>
    </row>
    <row r="848" spans="1:14" ht="21.75" customHeight="1" x14ac:dyDescent="0.5">
      <c r="A848" s="147"/>
      <c r="B848" s="328"/>
      <c r="C848" s="296"/>
      <c r="D848" s="180"/>
      <c r="E848" s="180"/>
      <c r="F848" s="179"/>
      <c r="G848" s="184"/>
      <c r="H848" s="147"/>
      <c r="I848" s="328"/>
      <c r="J848" s="296"/>
      <c r="K848" s="179"/>
      <c r="L848" s="180"/>
      <c r="M848" s="179"/>
      <c r="N848" s="184"/>
    </row>
    <row r="849" spans="1:14" ht="21.75" customHeight="1" x14ac:dyDescent="0.5">
      <c r="A849" s="147"/>
      <c r="B849" s="328"/>
      <c r="C849" s="296"/>
      <c r="D849" s="180"/>
      <c r="E849" s="180"/>
      <c r="F849" s="179"/>
      <c r="G849" s="184"/>
      <c r="H849" s="147"/>
      <c r="I849" s="328"/>
      <c r="J849" s="296"/>
      <c r="K849" s="179"/>
      <c r="L849" s="180"/>
      <c r="M849" s="179"/>
      <c r="N849" s="184"/>
    </row>
    <row r="850" spans="1:14" ht="21.75" customHeight="1" x14ac:dyDescent="0.5">
      <c r="A850" s="147"/>
      <c r="B850" s="328"/>
      <c r="C850" s="296"/>
      <c r="D850" s="180"/>
      <c r="E850" s="180"/>
      <c r="F850" s="179"/>
      <c r="G850" s="184"/>
      <c r="H850" s="147"/>
      <c r="I850" s="328"/>
      <c r="J850" s="296"/>
      <c r="K850" s="179"/>
      <c r="L850" s="180"/>
      <c r="M850" s="179"/>
      <c r="N850" s="184"/>
    </row>
    <row r="851" spans="1:14" ht="21.75" customHeight="1" x14ac:dyDescent="0.5">
      <c r="A851" s="147"/>
      <c r="B851" s="328"/>
      <c r="C851" s="296"/>
      <c r="D851" s="180"/>
      <c r="E851" s="180"/>
      <c r="F851" s="179"/>
      <c r="G851" s="184"/>
      <c r="H851" s="147"/>
      <c r="I851" s="328"/>
      <c r="J851" s="296"/>
      <c r="K851" s="179"/>
      <c r="L851" s="180"/>
      <c r="M851" s="179"/>
      <c r="N851" s="184"/>
    </row>
    <row r="852" spans="1:14" ht="21.75" customHeight="1" x14ac:dyDescent="0.5">
      <c r="A852" s="147"/>
      <c r="B852" s="328"/>
      <c r="C852" s="296"/>
      <c r="D852" s="180"/>
      <c r="E852" s="180"/>
      <c r="F852" s="179"/>
      <c r="G852" s="184"/>
      <c r="H852" s="147"/>
      <c r="I852" s="328"/>
      <c r="J852" s="296"/>
      <c r="K852" s="179"/>
      <c r="L852" s="180"/>
      <c r="M852" s="179"/>
      <c r="N852" s="184"/>
    </row>
    <row r="853" spans="1:14" ht="21.75" customHeight="1" x14ac:dyDescent="0.5">
      <c r="A853" s="147"/>
      <c r="B853" s="328"/>
      <c r="C853" s="296"/>
      <c r="D853" s="180"/>
      <c r="E853" s="180"/>
      <c r="F853" s="179"/>
      <c r="G853" s="184"/>
      <c r="H853" s="147"/>
      <c r="I853" s="328"/>
      <c r="J853" s="296"/>
      <c r="K853" s="179"/>
      <c r="L853" s="180"/>
      <c r="M853" s="179"/>
      <c r="N853" s="184"/>
    </row>
    <row r="854" spans="1:14" ht="21.75" customHeight="1" x14ac:dyDescent="0.5">
      <c r="A854" s="147"/>
      <c r="B854" s="328"/>
      <c r="C854" s="296"/>
      <c r="D854" s="180"/>
      <c r="E854" s="180"/>
      <c r="F854" s="179"/>
      <c r="G854" s="184"/>
      <c r="H854" s="147"/>
      <c r="I854" s="328"/>
      <c r="J854" s="296"/>
      <c r="K854" s="179"/>
      <c r="L854" s="180"/>
      <c r="M854" s="179"/>
      <c r="N854" s="184"/>
    </row>
    <row r="855" spans="1:14" ht="21.75" customHeight="1" x14ac:dyDescent="0.5">
      <c r="A855" s="147"/>
      <c r="B855" s="328"/>
      <c r="C855" s="296"/>
      <c r="D855" s="180"/>
      <c r="E855" s="180"/>
      <c r="F855" s="179"/>
      <c r="G855" s="184"/>
      <c r="H855" s="147"/>
      <c r="I855" s="328"/>
      <c r="J855" s="296"/>
      <c r="K855" s="179"/>
      <c r="L855" s="180"/>
      <c r="M855" s="179"/>
      <c r="N855" s="184"/>
    </row>
    <row r="856" spans="1:14" ht="21.75" customHeight="1" x14ac:dyDescent="0.5">
      <c r="A856" s="147"/>
      <c r="B856" s="328"/>
      <c r="C856" s="296"/>
      <c r="D856" s="180"/>
      <c r="E856" s="180"/>
      <c r="F856" s="179"/>
      <c r="G856" s="184"/>
      <c r="H856" s="147"/>
      <c r="I856" s="328"/>
      <c r="J856" s="296"/>
      <c r="K856" s="179"/>
      <c r="L856" s="180"/>
      <c r="M856" s="179"/>
      <c r="N856" s="184"/>
    </row>
    <row r="857" spans="1:14" ht="21.75" customHeight="1" x14ac:dyDescent="0.5">
      <c r="A857" s="147"/>
      <c r="B857" s="328"/>
      <c r="C857" s="296"/>
      <c r="D857" s="180"/>
      <c r="E857" s="180"/>
      <c r="F857" s="179"/>
      <c r="G857" s="184"/>
      <c r="H857" s="147"/>
      <c r="I857" s="328"/>
      <c r="J857" s="296"/>
      <c r="K857" s="179"/>
      <c r="L857" s="180"/>
      <c r="M857" s="179"/>
      <c r="N857" s="184"/>
    </row>
    <row r="858" spans="1:14" ht="21.75" customHeight="1" x14ac:dyDescent="0.5">
      <c r="A858" s="147"/>
      <c r="B858" s="328"/>
      <c r="C858" s="296"/>
      <c r="D858" s="180"/>
      <c r="E858" s="180"/>
      <c r="F858" s="179"/>
      <c r="G858" s="184"/>
      <c r="H858" s="147"/>
      <c r="I858" s="328"/>
      <c r="J858" s="296"/>
      <c r="K858" s="179"/>
      <c r="L858" s="180"/>
      <c r="M858" s="179"/>
      <c r="N858" s="184"/>
    </row>
    <row r="859" spans="1:14" ht="21.75" customHeight="1" x14ac:dyDescent="0.5">
      <c r="A859" s="147"/>
      <c r="B859" s="328"/>
      <c r="C859" s="296"/>
      <c r="D859" s="180"/>
      <c r="E859" s="180"/>
      <c r="F859" s="179"/>
      <c r="G859" s="184"/>
      <c r="H859" s="147"/>
      <c r="I859" s="328"/>
      <c r="J859" s="296"/>
      <c r="K859" s="179"/>
      <c r="L859" s="180"/>
      <c r="M859" s="179"/>
      <c r="N859" s="184"/>
    </row>
    <row r="860" spans="1:14" ht="21.75" customHeight="1" x14ac:dyDescent="0.5">
      <c r="A860" s="147"/>
      <c r="B860" s="328"/>
      <c r="C860" s="296"/>
      <c r="D860" s="180"/>
      <c r="E860" s="180"/>
      <c r="F860" s="179"/>
      <c r="G860" s="184"/>
      <c r="H860" s="147"/>
      <c r="I860" s="328"/>
      <c r="J860" s="296"/>
      <c r="K860" s="179"/>
      <c r="L860" s="180"/>
      <c r="M860" s="179"/>
      <c r="N860" s="184"/>
    </row>
    <row r="861" spans="1:14" ht="21.75" customHeight="1" x14ac:dyDescent="0.5">
      <c r="A861" s="147"/>
      <c r="B861" s="328"/>
      <c r="C861" s="296"/>
      <c r="D861" s="180"/>
      <c r="E861" s="180"/>
      <c r="F861" s="179"/>
      <c r="G861" s="184"/>
      <c r="H861" s="147"/>
      <c r="I861" s="328"/>
      <c r="J861" s="296"/>
      <c r="K861" s="179"/>
      <c r="L861" s="180"/>
      <c r="M861" s="179"/>
      <c r="N861" s="184"/>
    </row>
    <row r="862" spans="1:14" ht="21.75" customHeight="1" x14ac:dyDescent="0.5">
      <c r="A862" s="147"/>
      <c r="B862" s="328"/>
      <c r="C862" s="296"/>
      <c r="D862" s="180"/>
      <c r="E862" s="180"/>
      <c r="F862" s="179"/>
      <c r="G862" s="184"/>
      <c r="H862" s="147"/>
      <c r="I862" s="328"/>
      <c r="J862" s="296"/>
      <c r="K862" s="179"/>
      <c r="L862" s="180"/>
      <c r="M862" s="179"/>
      <c r="N862" s="184"/>
    </row>
    <row r="863" spans="1:14" ht="21.75" customHeight="1" x14ac:dyDescent="0.5">
      <c r="A863" s="147"/>
      <c r="B863" s="328"/>
      <c r="C863" s="296"/>
      <c r="D863" s="180"/>
      <c r="E863" s="180"/>
      <c r="F863" s="179"/>
      <c r="G863" s="184"/>
      <c r="H863" s="147"/>
      <c r="I863" s="328"/>
      <c r="J863" s="296"/>
      <c r="K863" s="179"/>
      <c r="L863" s="180"/>
      <c r="M863" s="179"/>
      <c r="N863" s="184"/>
    </row>
    <row r="864" spans="1:14" ht="21.75" customHeight="1" x14ac:dyDescent="0.5">
      <c r="A864" s="147"/>
      <c r="B864" s="328"/>
      <c r="C864" s="296"/>
      <c r="D864" s="180"/>
      <c r="E864" s="180"/>
      <c r="F864" s="179"/>
      <c r="G864" s="184"/>
      <c r="H864" s="147"/>
      <c r="I864" s="328"/>
      <c r="J864" s="296"/>
      <c r="K864" s="179"/>
      <c r="L864" s="180"/>
      <c r="M864" s="179"/>
      <c r="N864" s="184"/>
    </row>
    <row r="865" spans="1:14" ht="21.75" customHeight="1" x14ac:dyDescent="0.5">
      <c r="A865" s="147"/>
      <c r="B865" s="328"/>
      <c r="C865" s="296"/>
      <c r="D865" s="180"/>
      <c r="E865" s="180"/>
      <c r="F865" s="179"/>
      <c r="G865" s="184"/>
      <c r="H865" s="147"/>
      <c r="I865" s="328"/>
      <c r="J865" s="296"/>
      <c r="K865" s="179"/>
      <c r="L865" s="180"/>
      <c r="M865" s="179"/>
      <c r="N865" s="184"/>
    </row>
    <row r="866" spans="1:14" ht="21.75" customHeight="1" x14ac:dyDescent="0.5">
      <c r="A866" s="147"/>
      <c r="B866" s="328"/>
      <c r="C866" s="296"/>
      <c r="D866" s="180"/>
      <c r="E866" s="180"/>
      <c r="F866" s="179"/>
      <c r="G866" s="184"/>
      <c r="H866" s="147"/>
      <c r="I866" s="328"/>
      <c r="J866" s="296"/>
      <c r="K866" s="179"/>
      <c r="L866" s="180"/>
      <c r="M866" s="179"/>
      <c r="N866" s="184"/>
    </row>
    <row r="867" spans="1:14" ht="21.75" customHeight="1" x14ac:dyDescent="0.5">
      <c r="A867" s="147"/>
      <c r="B867" s="328"/>
      <c r="C867" s="296"/>
      <c r="D867" s="180"/>
      <c r="E867" s="180"/>
      <c r="F867" s="179"/>
      <c r="G867" s="184"/>
      <c r="H867" s="147"/>
      <c r="I867" s="328"/>
      <c r="J867" s="296"/>
      <c r="K867" s="179"/>
      <c r="L867" s="180"/>
      <c r="M867" s="179"/>
      <c r="N867" s="184"/>
    </row>
    <row r="868" spans="1:14" ht="21.75" customHeight="1" x14ac:dyDescent="0.5">
      <c r="A868" s="147"/>
      <c r="B868" s="328"/>
      <c r="C868" s="296"/>
      <c r="D868" s="180"/>
      <c r="E868" s="180"/>
      <c r="F868" s="179"/>
      <c r="G868" s="184"/>
      <c r="H868" s="147"/>
      <c r="I868" s="328"/>
      <c r="J868" s="296"/>
      <c r="K868" s="179"/>
      <c r="L868" s="180"/>
      <c r="M868" s="179"/>
      <c r="N868" s="184"/>
    </row>
    <row r="869" spans="1:14" ht="21.75" customHeight="1" x14ac:dyDescent="0.5">
      <c r="A869" s="147"/>
      <c r="B869" s="328"/>
      <c r="C869" s="296"/>
      <c r="D869" s="180"/>
      <c r="E869" s="180"/>
      <c r="F869" s="179"/>
      <c r="G869" s="184"/>
      <c r="H869" s="147"/>
      <c r="I869" s="328"/>
      <c r="J869" s="296"/>
      <c r="K869" s="179"/>
      <c r="L869" s="180"/>
      <c r="M869" s="179"/>
      <c r="N869" s="184"/>
    </row>
    <row r="870" spans="1:14" ht="21.75" customHeight="1" x14ac:dyDescent="0.5">
      <c r="A870" s="147"/>
      <c r="B870" s="328"/>
      <c r="C870" s="296"/>
      <c r="D870" s="180"/>
      <c r="E870" s="180"/>
      <c r="F870" s="179"/>
      <c r="G870" s="184"/>
      <c r="H870" s="147"/>
      <c r="I870" s="328"/>
      <c r="J870" s="296"/>
      <c r="K870" s="179"/>
      <c r="L870" s="180"/>
      <c r="M870" s="179"/>
      <c r="N870" s="184"/>
    </row>
    <row r="871" spans="1:14" ht="21.75" customHeight="1" x14ac:dyDescent="0.5">
      <c r="A871" s="147"/>
      <c r="B871" s="328"/>
      <c r="C871" s="296"/>
      <c r="D871" s="180"/>
      <c r="E871" s="180"/>
      <c r="F871" s="179"/>
      <c r="G871" s="184"/>
      <c r="H871" s="147"/>
      <c r="I871" s="328"/>
      <c r="J871" s="296"/>
      <c r="K871" s="179"/>
      <c r="L871" s="180"/>
      <c r="M871" s="179"/>
      <c r="N871" s="184"/>
    </row>
    <row r="872" spans="1:14" ht="21.75" customHeight="1" x14ac:dyDescent="0.5">
      <c r="A872" s="147"/>
      <c r="B872" s="328"/>
      <c r="C872" s="296"/>
      <c r="D872" s="180"/>
      <c r="E872" s="180"/>
      <c r="F872" s="179"/>
      <c r="G872" s="184"/>
      <c r="H872" s="147"/>
      <c r="I872" s="328"/>
      <c r="J872" s="296"/>
      <c r="K872" s="179"/>
      <c r="L872" s="180"/>
      <c r="M872" s="179"/>
      <c r="N872" s="184"/>
    </row>
    <row r="873" spans="1:14" ht="21.75" customHeight="1" x14ac:dyDescent="0.5">
      <c r="A873" s="147"/>
      <c r="B873" s="328"/>
      <c r="C873" s="296"/>
      <c r="D873" s="180"/>
      <c r="E873" s="180"/>
      <c r="F873" s="179"/>
      <c r="G873" s="184"/>
      <c r="H873" s="147"/>
      <c r="I873" s="328"/>
      <c r="J873" s="296"/>
      <c r="K873" s="179"/>
      <c r="L873" s="180"/>
      <c r="M873" s="179"/>
      <c r="N873" s="184"/>
    </row>
    <row r="874" spans="1:14" ht="21.75" customHeight="1" x14ac:dyDescent="0.5">
      <c r="A874" s="147"/>
      <c r="B874" s="328"/>
      <c r="C874" s="296"/>
      <c r="D874" s="180"/>
      <c r="E874" s="180"/>
      <c r="F874" s="179"/>
      <c r="G874" s="184"/>
      <c r="H874" s="147"/>
      <c r="I874" s="328"/>
      <c r="J874" s="296"/>
      <c r="K874" s="179"/>
      <c r="L874" s="180"/>
      <c r="M874" s="179"/>
      <c r="N874" s="184"/>
    </row>
    <row r="875" spans="1:14" ht="21.75" customHeight="1" x14ac:dyDescent="0.5">
      <c r="A875" s="147"/>
      <c r="B875" s="328"/>
      <c r="C875" s="296"/>
      <c r="D875" s="180"/>
      <c r="E875" s="180"/>
      <c r="F875" s="179"/>
      <c r="G875" s="184"/>
      <c r="H875" s="147"/>
      <c r="I875" s="328"/>
      <c r="J875" s="296"/>
      <c r="K875" s="179"/>
      <c r="L875" s="180"/>
      <c r="M875" s="179"/>
      <c r="N875" s="184"/>
    </row>
    <row r="876" spans="1:14" ht="21.75" customHeight="1" x14ac:dyDescent="0.5">
      <c r="A876" s="147"/>
      <c r="B876" s="328"/>
      <c r="C876" s="296"/>
      <c r="D876" s="180"/>
      <c r="E876" s="180"/>
      <c r="F876" s="179"/>
      <c r="G876" s="184"/>
      <c r="H876" s="147"/>
      <c r="I876" s="328"/>
      <c r="J876" s="296"/>
      <c r="K876" s="179"/>
      <c r="L876" s="180"/>
      <c r="M876" s="179"/>
      <c r="N876" s="184"/>
    </row>
    <row r="877" spans="1:14" ht="21.75" customHeight="1" x14ac:dyDescent="0.5">
      <c r="A877" s="147"/>
      <c r="B877" s="328"/>
      <c r="C877" s="296"/>
      <c r="D877" s="180"/>
      <c r="E877" s="180"/>
      <c r="F877" s="179"/>
      <c r="G877" s="184"/>
      <c r="H877" s="147"/>
      <c r="I877" s="328"/>
      <c r="J877" s="296"/>
      <c r="K877" s="179"/>
      <c r="L877" s="180"/>
      <c r="M877" s="179"/>
      <c r="N877" s="184"/>
    </row>
    <row r="878" spans="1:14" ht="21.75" customHeight="1" x14ac:dyDescent="0.5">
      <c r="A878" s="147"/>
      <c r="B878" s="328"/>
      <c r="C878" s="296"/>
      <c r="D878" s="180"/>
      <c r="E878" s="180"/>
      <c r="F878" s="179"/>
      <c r="G878" s="184"/>
      <c r="H878" s="147"/>
      <c r="I878" s="328"/>
      <c r="J878" s="296"/>
      <c r="K878" s="179"/>
      <c r="L878" s="180"/>
      <c r="M878" s="179"/>
      <c r="N878" s="184"/>
    </row>
    <row r="879" spans="1:14" ht="21.75" customHeight="1" x14ac:dyDescent="0.5">
      <c r="A879" s="147"/>
      <c r="B879" s="328"/>
      <c r="C879" s="296"/>
      <c r="D879" s="180"/>
      <c r="E879" s="180"/>
      <c r="F879" s="179"/>
      <c r="G879" s="184"/>
      <c r="H879" s="147"/>
      <c r="I879" s="328"/>
      <c r="J879" s="296"/>
      <c r="K879" s="179"/>
      <c r="L879" s="180"/>
      <c r="M879" s="179"/>
      <c r="N879" s="184"/>
    </row>
    <row r="880" spans="1:14" ht="21.75" customHeight="1" x14ac:dyDescent="0.5">
      <c r="A880" s="147"/>
      <c r="B880" s="328"/>
      <c r="C880" s="296"/>
      <c r="D880" s="180"/>
      <c r="E880" s="180"/>
      <c r="F880" s="179"/>
      <c r="G880" s="184"/>
      <c r="H880" s="147"/>
      <c r="I880" s="328"/>
      <c r="J880" s="296"/>
      <c r="K880" s="179"/>
      <c r="L880" s="180"/>
      <c r="M880" s="179"/>
      <c r="N880" s="184"/>
    </row>
    <row r="881" spans="1:14" ht="21.75" customHeight="1" x14ac:dyDescent="0.5">
      <c r="A881" s="147"/>
      <c r="B881" s="328"/>
      <c r="C881" s="296"/>
      <c r="D881" s="180"/>
      <c r="E881" s="180"/>
      <c r="F881" s="179"/>
      <c r="G881" s="184"/>
      <c r="H881" s="147"/>
      <c r="I881" s="328"/>
      <c r="J881" s="296"/>
      <c r="K881" s="179"/>
      <c r="L881" s="180"/>
      <c r="M881" s="179"/>
      <c r="N881" s="184"/>
    </row>
    <row r="882" spans="1:14" ht="21.75" customHeight="1" x14ac:dyDescent="0.5">
      <c r="A882" s="147"/>
      <c r="B882" s="328"/>
      <c r="C882" s="296"/>
      <c r="D882" s="180"/>
      <c r="E882" s="180"/>
      <c r="F882" s="179"/>
      <c r="G882" s="184"/>
      <c r="H882" s="147"/>
      <c r="I882" s="328"/>
      <c r="J882" s="296"/>
      <c r="K882" s="179"/>
      <c r="L882" s="180"/>
      <c r="M882" s="179"/>
      <c r="N882" s="184"/>
    </row>
    <row r="883" spans="1:14" ht="21.75" customHeight="1" x14ac:dyDescent="0.5">
      <c r="A883" s="147"/>
      <c r="B883" s="328"/>
      <c r="C883" s="296"/>
      <c r="D883" s="180"/>
      <c r="E883" s="180"/>
      <c r="F883" s="179"/>
      <c r="G883" s="184"/>
      <c r="H883" s="147"/>
      <c r="I883" s="328"/>
      <c r="J883" s="296"/>
      <c r="K883" s="179"/>
      <c r="L883" s="180"/>
      <c r="M883" s="179"/>
      <c r="N883" s="184"/>
    </row>
    <row r="884" spans="1:14" ht="21.75" customHeight="1" x14ac:dyDescent="0.5">
      <c r="A884" s="147"/>
      <c r="B884" s="328"/>
      <c r="C884" s="296"/>
      <c r="D884" s="180"/>
      <c r="E884" s="180"/>
      <c r="F884" s="179"/>
      <c r="G884" s="184"/>
      <c r="H884" s="147"/>
      <c r="I884" s="328"/>
      <c r="J884" s="296"/>
      <c r="K884" s="179"/>
      <c r="L884" s="180"/>
      <c r="M884" s="179"/>
      <c r="N884" s="184"/>
    </row>
    <row r="885" spans="1:14" ht="21.75" customHeight="1" x14ac:dyDescent="0.5">
      <c r="A885" s="147"/>
      <c r="B885" s="328"/>
      <c r="C885" s="296"/>
      <c r="D885" s="180"/>
      <c r="E885" s="180"/>
      <c r="F885" s="179"/>
      <c r="G885" s="184"/>
      <c r="H885" s="147"/>
      <c r="I885" s="328"/>
      <c r="J885" s="296"/>
      <c r="K885" s="179"/>
      <c r="L885" s="180"/>
      <c r="M885" s="179"/>
      <c r="N885" s="184"/>
    </row>
    <row r="886" spans="1:14" ht="21.75" customHeight="1" x14ac:dyDescent="0.5">
      <c r="A886" s="147"/>
      <c r="B886" s="328"/>
      <c r="C886" s="296"/>
      <c r="D886" s="180"/>
      <c r="E886" s="180"/>
      <c r="F886" s="179"/>
      <c r="G886" s="184"/>
      <c r="H886" s="147"/>
      <c r="I886" s="328"/>
      <c r="J886" s="296"/>
      <c r="K886" s="179"/>
      <c r="L886" s="180"/>
      <c r="M886" s="179"/>
      <c r="N886" s="184"/>
    </row>
    <row r="887" spans="1:14" ht="21.75" customHeight="1" x14ac:dyDescent="0.5">
      <c r="A887" s="147"/>
      <c r="B887" s="328"/>
      <c r="C887" s="296"/>
      <c r="D887" s="180"/>
      <c r="E887" s="180"/>
      <c r="F887" s="179"/>
      <c r="G887" s="184"/>
      <c r="H887" s="147"/>
      <c r="I887" s="328"/>
      <c r="J887" s="296"/>
      <c r="K887" s="179"/>
      <c r="L887" s="180"/>
      <c r="M887" s="179"/>
      <c r="N887" s="184"/>
    </row>
    <row r="888" spans="1:14" ht="21.75" customHeight="1" x14ac:dyDescent="0.5">
      <c r="A888" s="147"/>
      <c r="B888" s="328"/>
      <c r="C888" s="296"/>
      <c r="D888" s="180"/>
      <c r="E888" s="180"/>
      <c r="F888" s="179"/>
      <c r="G888" s="184"/>
      <c r="H888" s="147"/>
      <c r="I888" s="328"/>
      <c r="J888" s="296"/>
      <c r="K888" s="179"/>
      <c r="L888" s="180"/>
      <c r="M888" s="179"/>
      <c r="N888" s="184"/>
    </row>
    <row r="889" spans="1:14" ht="21.75" customHeight="1" x14ac:dyDescent="0.5">
      <c r="A889" s="147"/>
      <c r="B889" s="328"/>
      <c r="C889" s="296"/>
      <c r="D889" s="180"/>
      <c r="E889" s="180"/>
      <c r="F889" s="179"/>
      <c r="G889" s="184"/>
      <c r="H889" s="147"/>
      <c r="I889" s="328"/>
      <c r="J889" s="296"/>
      <c r="K889" s="179"/>
      <c r="L889" s="180"/>
      <c r="M889" s="179"/>
      <c r="N889" s="184"/>
    </row>
    <row r="890" spans="1:14" ht="21.75" customHeight="1" x14ac:dyDescent="0.5">
      <c r="A890" s="147"/>
      <c r="B890" s="328"/>
      <c r="C890" s="296"/>
      <c r="D890" s="180"/>
      <c r="E890" s="180"/>
      <c r="F890" s="179"/>
      <c r="G890" s="184"/>
      <c r="H890" s="147"/>
      <c r="I890" s="328"/>
      <c r="J890" s="296"/>
      <c r="K890" s="179"/>
      <c r="L890" s="180"/>
      <c r="M890" s="179"/>
      <c r="N890" s="184"/>
    </row>
    <row r="891" spans="1:14" ht="21.75" customHeight="1" x14ac:dyDescent="0.5">
      <c r="A891" s="147"/>
      <c r="B891" s="328"/>
      <c r="C891" s="296"/>
      <c r="D891" s="180"/>
      <c r="E891" s="180"/>
      <c r="F891" s="179"/>
      <c r="G891" s="184"/>
      <c r="H891" s="147"/>
      <c r="I891" s="328"/>
      <c r="J891" s="296"/>
      <c r="K891" s="179"/>
      <c r="L891" s="180"/>
      <c r="M891" s="179"/>
      <c r="N891" s="184"/>
    </row>
    <row r="892" spans="1:14" ht="21.75" customHeight="1" x14ac:dyDescent="0.5">
      <c r="A892" s="147"/>
      <c r="B892" s="328"/>
      <c r="C892" s="296"/>
      <c r="D892" s="180"/>
      <c r="E892" s="180"/>
      <c r="F892" s="179"/>
      <c r="G892" s="184"/>
      <c r="H892" s="147"/>
      <c r="I892" s="328"/>
      <c r="J892" s="296"/>
      <c r="K892" s="179"/>
      <c r="L892" s="180"/>
      <c r="M892" s="179"/>
      <c r="N892" s="184"/>
    </row>
    <row r="893" spans="1:14" ht="21.75" customHeight="1" x14ac:dyDescent="0.5">
      <c r="A893" s="147"/>
      <c r="B893" s="328"/>
      <c r="C893" s="296"/>
      <c r="D893" s="180"/>
      <c r="E893" s="180"/>
      <c r="F893" s="179"/>
      <c r="G893" s="184"/>
      <c r="H893" s="147"/>
      <c r="I893" s="328"/>
      <c r="J893" s="296"/>
      <c r="K893" s="179"/>
      <c r="L893" s="180"/>
      <c r="M893" s="179"/>
      <c r="N893" s="184"/>
    </row>
    <row r="894" spans="1:14" ht="21.75" customHeight="1" x14ac:dyDescent="0.5">
      <c r="A894" s="147"/>
      <c r="B894" s="328"/>
      <c r="C894" s="296"/>
      <c r="D894" s="180"/>
      <c r="E894" s="180"/>
      <c r="F894" s="179"/>
      <c r="G894" s="184"/>
      <c r="H894" s="147"/>
      <c r="I894" s="328"/>
      <c r="J894" s="296"/>
      <c r="K894" s="179"/>
      <c r="L894" s="180"/>
      <c r="M894" s="179"/>
      <c r="N894" s="184"/>
    </row>
    <row r="895" spans="1:14" ht="21.75" customHeight="1" x14ac:dyDescent="0.5">
      <c r="A895" s="147"/>
      <c r="B895" s="328"/>
      <c r="C895" s="296"/>
      <c r="D895" s="180"/>
      <c r="E895" s="180"/>
      <c r="F895" s="179"/>
      <c r="G895" s="184"/>
      <c r="H895" s="147"/>
      <c r="I895" s="328"/>
      <c r="J895" s="296"/>
      <c r="K895" s="179"/>
      <c r="L895" s="180"/>
      <c r="M895" s="179"/>
      <c r="N895" s="184"/>
    </row>
    <row r="896" spans="1:14" ht="21.75" customHeight="1" x14ac:dyDescent="0.5">
      <c r="A896" s="147"/>
      <c r="B896" s="328"/>
      <c r="C896" s="296"/>
      <c r="D896" s="180"/>
      <c r="E896" s="180"/>
      <c r="F896" s="179"/>
      <c r="G896" s="184"/>
      <c r="H896" s="147"/>
      <c r="I896" s="328"/>
      <c r="J896" s="296"/>
      <c r="K896" s="179"/>
      <c r="L896" s="180"/>
      <c r="M896" s="179"/>
      <c r="N896" s="184"/>
    </row>
    <row r="897" spans="1:14" ht="21.75" customHeight="1" x14ac:dyDescent="0.5">
      <c r="A897" s="147"/>
      <c r="B897" s="328"/>
      <c r="C897" s="296"/>
      <c r="D897" s="180"/>
      <c r="E897" s="180"/>
      <c r="F897" s="179"/>
      <c r="G897" s="184"/>
      <c r="H897" s="147"/>
      <c r="I897" s="328"/>
      <c r="J897" s="296"/>
      <c r="K897" s="179"/>
      <c r="L897" s="180"/>
      <c r="M897" s="179"/>
      <c r="N897" s="184"/>
    </row>
    <row r="898" spans="1:14" ht="21.75" customHeight="1" x14ac:dyDescent="0.5">
      <c r="A898" s="147"/>
      <c r="B898" s="328"/>
      <c r="C898" s="296"/>
      <c r="D898" s="180"/>
      <c r="E898" s="180"/>
      <c r="F898" s="179"/>
      <c r="G898" s="184"/>
      <c r="H898" s="147"/>
      <c r="I898" s="328"/>
      <c r="J898" s="296"/>
      <c r="K898" s="179"/>
      <c r="L898" s="180"/>
      <c r="M898" s="179"/>
      <c r="N898" s="184"/>
    </row>
    <row r="899" spans="1:14" ht="21.75" customHeight="1" x14ac:dyDescent="0.5">
      <c r="A899" s="147"/>
      <c r="B899" s="328"/>
      <c r="C899" s="296"/>
      <c r="D899" s="180"/>
      <c r="E899" s="180"/>
      <c r="F899" s="179"/>
      <c r="G899" s="184"/>
      <c r="H899" s="147"/>
      <c r="I899" s="328"/>
      <c r="J899" s="296"/>
      <c r="K899" s="179"/>
      <c r="L899" s="180"/>
      <c r="M899" s="179"/>
      <c r="N899" s="184"/>
    </row>
    <row r="900" spans="1:14" ht="21.75" customHeight="1" x14ac:dyDescent="0.5">
      <c r="A900" s="147"/>
      <c r="B900" s="328"/>
      <c r="C900" s="296"/>
      <c r="D900" s="180"/>
      <c r="E900" s="180"/>
      <c r="F900" s="179"/>
      <c r="G900" s="184"/>
      <c r="H900" s="147"/>
      <c r="I900" s="328"/>
      <c r="J900" s="296"/>
      <c r="K900" s="179"/>
      <c r="L900" s="180"/>
      <c r="M900" s="179"/>
      <c r="N900" s="184"/>
    </row>
    <row r="901" spans="1:14" ht="21.75" customHeight="1" x14ac:dyDescent="0.5">
      <c r="A901" s="147"/>
      <c r="B901" s="328"/>
      <c r="C901" s="296"/>
      <c r="D901" s="180"/>
      <c r="E901" s="180"/>
      <c r="F901" s="179"/>
      <c r="G901" s="184"/>
      <c r="H901" s="147"/>
      <c r="I901" s="328"/>
      <c r="J901" s="296"/>
      <c r="K901" s="179"/>
      <c r="L901" s="180"/>
      <c r="M901" s="179"/>
      <c r="N901" s="184"/>
    </row>
    <row r="902" spans="1:14" ht="21.75" customHeight="1" x14ac:dyDescent="0.5">
      <c r="A902" s="147"/>
      <c r="B902" s="328"/>
      <c r="C902" s="296"/>
      <c r="D902" s="180"/>
      <c r="E902" s="180"/>
      <c r="F902" s="179"/>
      <c r="G902" s="184"/>
      <c r="H902" s="147"/>
      <c r="I902" s="328"/>
      <c r="J902" s="296"/>
      <c r="K902" s="179"/>
      <c r="L902" s="180"/>
      <c r="M902" s="179"/>
      <c r="N902" s="184"/>
    </row>
    <row r="903" spans="1:14" ht="21.75" customHeight="1" x14ac:dyDescent="0.5">
      <c r="A903" s="147"/>
      <c r="B903" s="328"/>
      <c r="C903" s="296"/>
      <c r="D903" s="180"/>
      <c r="E903" s="180"/>
      <c r="F903" s="179"/>
      <c r="G903" s="184"/>
      <c r="H903" s="147"/>
      <c r="I903" s="328"/>
      <c r="J903" s="296"/>
      <c r="K903" s="179"/>
      <c r="L903" s="180"/>
      <c r="M903" s="179"/>
      <c r="N903" s="184"/>
    </row>
    <row r="904" spans="1:14" ht="21.75" customHeight="1" x14ac:dyDescent="0.5">
      <c r="A904" s="147"/>
      <c r="B904" s="328"/>
      <c r="C904" s="296"/>
      <c r="D904" s="180"/>
      <c r="E904" s="180"/>
      <c r="F904" s="179"/>
      <c r="G904" s="184"/>
      <c r="H904" s="147"/>
      <c r="I904" s="328"/>
      <c r="J904" s="296"/>
      <c r="K904" s="179"/>
      <c r="L904" s="180"/>
      <c r="M904" s="179"/>
      <c r="N904" s="184"/>
    </row>
    <row r="905" spans="1:14" ht="21.75" customHeight="1" x14ac:dyDescent="0.5">
      <c r="A905" s="147"/>
      <c r="B905" s="328"/>
      <c r="C905" s="296"/>
      <c r="D905" s="180"/>
      <c r="E905" s="180"/>
      <c r="F905" s="179"/>
      <c r="G905" s="184"/>
      <c r="H905" s="147"/>
      <c r="I905" s="328"/>
      <c r="J905" s="296"/>
      <c r="K905" s="179"/>
      <c r="L905" s="180"/>
      <c r="M905" s="179"/>
      <c r="N905" s="184"/>
    </row>
    <row r="906" spans="1:14" ht="21.75" customHeight="1" x14ac:dyDescent="0.5">
      <c r="A906" s="147"/>
      <c r="B906" s="328"/>
      <c r="C906" s="296"/>
      <c r="D906" s="180"/>
      <c r="E906" s="180"/>
      <c r="F906" s="179"/>
      <c r="G906" s="184"/>
      <c r="H906" s="147"/>
      <c r="I906" s="328"/>
      <c r="J906" s="296"/>
      <c r="K906" s="179"/>
      <c r="L906" s="180"/>
      <c r="M906" s="179"/>
      <c r="N906" s="184"/>
    </row>
    <row r="907" spans="1:14" ht="21.75" customHeight="1" x14ac:dyDescent="0.5">
      <c r="A907" s="147"/>
      <c r="B907" s="328"/>
      <c r="C907" s="296"/>
      <c r="D907" s="180"/>
      <c r="E907" s="180"/>
      <c r="F907" s="179"/>
      <c r="G907" s="184"/>
      <c r="H907" s="147"/>
      <c r="I907" s="328"/>
      <c r="J907" s="296"/>
      <c r="K907" s="179"/>
      <c r="L907" s="180"/>
      <c r="M907" s="179"/>
      <c r="N907" s="184"/>
    </row>
    <row r="908" spans="1:14" ht="21.75" customHeight="1" x14ac:dyDescent="0.5">
      <c r="A908" s="147"/>
      <c r="B908" s="328"/>
      <c r="C908" s="296"/>
      <c r="D908" s="180"/>
      <c r="E908" s="180"/>
      <c r="F908" s="179"/>
      <c r="G908" s="184"/>
      <c r="H908" s="147"/>
      <c r="I908" s="328"/>
      <c r="J908" s="296"/>
      <c r="K908" s="179"/>
      <c r="L908" s="180"/>
      <c r="M908" s="179"/>
      <c r="N908" s="184"/>
    </row>
    <row r="909" spans="1:14" ht="21.75" customHeight="1" x14ac:dyDescent="0.5">
      <c r="A909" s="147"/>
      <c r="B909" s="328"/>
      <c r="C909" s="296"/>
      <c r="D909" s="180"/>
      <c r="E909" s="180"/>
      <c r="F909" s="179"/>
      <c r="G909" s="184"/>
      <c r="H909" s="147"/>
      <c r="I909" s="328"/>
      <c r="J909" s="296"/>
      <c r="K909" s="179"/>
      <c r="L909" s="180"/>
      <c r="M909" s="179"/>
      <c r="N909" s="184"/>
    </row>
    <row r="910" spans="1:14" ht="21.75" customHeight="1" x14ac:dyDescent="0.5">
      <c r="A910" s="147"/>
      <c r="B910" s="328"/>
      <c r="C910" s="296"/>
      <c r="D910" s="180"/>
      <c r="E910" s="180"/>
      <c r="F910" s="179"/>
      <c r="G910" s="184"/>
      <c r="H910" s="147"/>
      <c r="I910" s="328"/>
      <c r="J910" s="296"/>
      <c r="K910" s="179"/>
      <c r="L910" s="180"/>
      <c r="M910" s="179"/>
      <c r="N910" s="184"/>
    </row>
    <row r="911" spans="1:14" ht="21.75" customHeight="1" x14ac:dyDescent="0.5">
      <c r="A911" s="147"/>
      <c r="B911" s="328"/>
      <c r="C911" s="296"/>
      <c r="D911" s="180"/>
      <c r="E911" s="180"/>
      <c r="F911" s="179"/>
      <c r="G911" s="184"/>
      <c r="H911" s="147"/>
      <c r="I911" s="328"/>
      <c r="J911" s="296"/>
      <c r="K911" s="179"/>
      <c r="L911" s="180"/>
      <c r="M911" s="179"/>
      <c r="N911" s="184"/>
    </row>
    <row r="912" spans="1:14" ht="21.75" customHeight="1" x14ac:dyDescent="0.5">
      <c r="A912" s="147"/>
      <c r="B912" s="328"/>
      <c r="C912" s="296"/>
      <c r="D912" s="180"/>
      <c r="E912" s="180"/>
      <c r="F912" s="179"/>
      <c r="G912" s="184"/>
      <c r="H912" s="147"/>
      <c r="I912" s="328"/>
      <c r="J912" s="296"/>
      <c r="K912" s="179"/>
      <c r="L912" s="180"/>
      <c r="M912" s="179"/>
      <c r="N912" s="184"/>
    </row>
    <row r="913" spans="1:14" ht="21.75" customHeight="1" x14ac:dyDescent="0.5">
      <c r="A913" s="147"/>
      <c r="B913" s="328"/>
      <c r="C913" s="296"/>
      <c r="D913" s="180"/>
      <c r="E913" s="180"/>
      <c r="F913" s="179"/>
      <c r="G913" s="184"/>
      <c r="H913" s="147"/>
      <c r="I913" s="328"/>
      <c r="J913" s="296"/>
      <c r="K913" s="179"/>
      <c r="L913" s="180"/>
      <c r="M913" s="179"/>
      <c r="N913" s="184"/>
    </row>
    <row r="914" spans="1:14" ht="21.75" customHeight="1" x14ac:dyDescent="0.5">
      <c r="A914" s="147"/>
      <c r="B914" s="328"/>
      <c r="C914" s="296"/>
      <c r="D914" s="180"/>
      <c r="E914" s="180"/>
      <c r="F914" s="179"/>
      <c r="G914" s="184"/>
      <c r="H914" s="147"/>
      <c r="I914" s="328"/>
      <c r="J914" s="296"/>
      <c r="K914" s="179"/>
      <c r="L914" s="180"/>
      <c r="M914" s="179"/>
      <c r="N914" s="184"/>
    </row>
    <row r="915" spans="1:14" ht="21.75" customHeight="1" x14ac:dyDescent="0.5">
      <c r="A915" s="147"/>
      <c r="B915" s="328"/>
      <c r="C915" s="296"/>
      <c r="D915" s="180"/>
      <c r="E915" s="180"/>
      <c r="F915" s="179"/>
      <c r="G915" s="184"/>
      <c r="H915" s="147"/>
      <c r="I915" s="328"/>
      <c r="J915" s="296"/>
      <c r="K915" s="179"/>
      <c r="L915" s="180"/>
      <c r="M915" s="179"/>
      <c r="N915" s="184"/>
    </row>
    <row r="916" spans="1:14" ht="21.75" customHeight="1" x14ac:dyDescent="0.5">
      <c r="A916" s="147"/>
      <c r="B916" s="328"/>
      <c r="C916" s="296"/>
      <c r="D916" s="180"/>
      <c r="E916" s="180"/>
      <c r="F916" s="179"/>
      <c r="G916" s="184"/>
      <c r="H916" s="147"/>
      <c r="I916" s="328"/>
      <c r="J916" s="296"/>
      <c r="K916" s="179"/>
      <c r="L916" s="180"/>
      <c r="M916" s="179"/>
      <c r="N916" s="184"/>
    </row>
    <row r="917" spans="1:14" ht="21.75" customHeight="1" x14ac:dyDescent="0.5">
      <c r="A917" s="147"/>
      <c r="B917" s="328"/>
      <c r="C917" s="296"/>
      <c r="D917" s="180"/>
      <c r="E917" s="180"/>
      <c r="F917" s="179"/>
      <c r="G917" s="184"/>
      <c r="H917" s="147"/>
      <c r="I917" s="328"/>
      <c r="J917" s="296"/>
      <c r="K917" s="179"/>
      <c r="L917" s="180"/>
      <c r="M917" s="179"/>
      <c r="N917" s="184"/>
    </row>
    <row r="918" spans="1:14" ht="21.75" customHeight="1" x14ac:dyDescent="0.5">
      <c r="A918" s="147"/>
      <c r="B918" s="328"/>
      <c r="C918" s="296"/>
      <c r="D918" s="180"/>
      <c r="E918" s="180"/>
      <c r="F918" s="179"/>
      <c r="G918" s="184"/>
      <c r="H918" s="147"/>
      <c r="I918" s="328"/>
      <c r="J918" s="296"/>
      <c r="K918" s="179"/>
      <c r="L918" s="180"/>
      <c r="M918" s="179"/>
      <c r="N918" s="184"/>
    </row>
    <row r="919" spans="1:14" ht="21.75" customHeight="1" x14ac:dyDescent="0.5">
      <c r="A919" s="147"/>
      <c r="B919" s="328"/>
      <c r="C919" s="296"/>
      <c r="D919" s="180"/>
      <c r="E919" s="180"/>
      <c r="F919" s="179"/>
      <c r="G919" s="184"/>
      <c r="H919" s="147"/>
      <c r="I919" s="328"/>
      <c r="J919" s="296"/>
      <c r="K919" s="179"/>
      <c r="L919" s="180"/>
      <c r="M919" s="179"/>
      <c r="N919" s="184"/>
    </row>
    <row r="920" spans="1:14" ht="21.75" customHeight="1" x14ac:dyDescent="0.5">
      <c r="A920" s="147"/>
      <c r="B920" s="328"/>
      <c r="C920" s="296"/>
      <c r="D920" s="180"/>
      <c r="E920" s="180"/>
      <c r="F920" s="179"/>
      <c r="G920" s="184"/>
      <c r="H920" s="147"/>
      <c r="I920" s="328"/>
      <c r="J920" s="296"/>
      <c r="K920" s="179"/>
      <c r="L920" s="180"/>
      <c r="M920" s="179"/>
      <c r="N920" s="184"/>
    </row>
    <row r="921" spans="1:14" ht="21.75" customHeight="1" x14ac:dyDescent="0.5">
      <c r="A921" s="147"/>
      <c r="B921" s="328"/>
      <c r="C921" s="296"/>
      <c r="D921" s="180"/>
      <c r="E921" s="180"/>
      <c r="F921" s="179"/>
      <c r="G921" s="184"/>
      <c r="H921" s="147"/>
      <c r="I921" s="328"/>
      <c r="J921" s="296"/>
      <c r="K921" s="179"/>
      <c r="L921" s="180"/>
      <c r="M921" s="179"/>
      <c r="N921" s="184"/>
    </row>
    <row r="922" spans="1:14" ht="21.75" customHeight="1" x14ac:dyDescent="0.5">
      <c r="A922" s="147"/>
      <c r="B922" s="328"/>
      <c r="C922" s="296"/>
      <c r="D922" s="180"/>
      <c r="E922" s="180"/>
      <c r="F922" s="179"/>
      <c r="G922" s="184"/>
      <c r="H922" s="147"/>
      <c r="I922" s="328"/>
      <c r="J922" s="296"/>
      <c r="K922" s="179"/>
      <c r="L922" s="180"/>
      <c r="M922" s="179"/>
      <c r="N922" s="184"/>
    </row>
    <row r="923" spans="1:14" ht="21.75" customHeight="1" x14ac:dyDescent="0.5">
      <c r="A923" s="147"/>
      <c r="B923" s="328"/>
      <c r="C923" s="296"/>
      <c r="D923" s="180"/>
      <c r="E923" s="180"/>
      <c r="F923" s="179"/>
      <c r="G923" s="184"/>
      <c r="H923" s="147"/>
      <c r="I923" s="328"/>
      <c r="J923" s="296"/>
      <c r="K923" s="179"/>
      <c r="L923" s="180"/>
      <c r="M923" s="179"/>
      <c r="N923" s="184"/>
    </row>
    <row r="924" spans="1:14" ht="21.75" customHeight="1" x14ac:dyDescent="0.5">
      <c r="A924" s="147"/>
      <c r="B924" s="328"/>
      <c r="C924" s="296"/>
      <c r="D924" s="180"/>
      <c r="E924" s="180"/>
      <c r="F924" s="179"/>
      <c r="G924" s="184"/>
      <c r="H924" s="147"/>
      <c r="I924" s="328"/>
      <c r="J924" s="296"/>
      <c r="K924" s="179"/>
      <c r="L924" s="180"/>
      <c r="M924" s="179"/>
      <c r="N924" s="184"/>
    </row>
    <row r="925" spans="1:14" ht="21.75" customHeight="1" x14ac:dyDescent="0.5">
      <c r="A925" s="147"/>
      <c r="B925" s="328"/>
      <c r="C925" s="296"/>
      <c r="D925" s="180"/>
      <c r="E925" s="180"/>
      <c r="F925" s="179"/>
      <c r="G925" s="184"/>
      <c r="H925" s="147"/>
      <c r="I925" s="328"/>
      <c r="J925" s="296"/>
      <c r="K925" s="179"/>
      <c r="L925" s="180"/>
      <c r="M925" s="179"/>
      <c r="N925" s="184"/>
    </row>
    <row r="926" spans="1:14" ht="21.75" customHeight="1" x14ac:dyDescent="0.5">
      <c r="A926" s="147"/>
      <c r="B926" s="328"/>
      <c r="C926" s="296"/>
      <c r="D926" s="180"/>
      <c r="E926" s="180"/>
      <c r="F926" s="179"/>
      <c r="G926" s="184"/>
      <c r="H926" s="147"/>
      <c r="I926" s="328"/>
      <c r="J926" s="296"/>
      <c r="K926" s="179"/>
      <c r="L926" s="180"/>
      <c r="M926" s="179"/>
      <c r="N926" s="184"/>
    </row>
    <row r="927" spans="1:14" ht="21.75" customHeight="1" x14ac:dyDescent="0.5">
      <c r="A927" s="147"/>
      <c r="B927" s="328"/>
      <c r="C927" s="296"/>
      <c r="D927" s="180"/>
      <c r="E927" s="180"/>
      <c r="F927" s="179"/>
      <c r="G927" s="184"/>
      <c r="H927" s="147"/>
      <c r="I927" s="328"/>
      <c r="J927" s="296"/>
      <c r="K927" s="179"/>
      <c r="L927" s="180"/>
      <c r="M927" s="179"/>
      <c r="N927" s="184"/>
    </row>
    <row r="928" spans="1:14" ht="21.75" customHeight="1" x14ac:dyDescent="0.5">
      <c r="A928" s="147"/>
      <c r="B928" s="328"/>
      <c r="C928" s="296"/>
      <c r="D928" s="180"/>
      <c r="E928" s="180"/>
      <c r="F928" s="179"/>
      <c r="G928" s="184"/>
      <c r="H928" s="147"/>
      <c r="I928" s="328"/>
      <c r="J928" s="296"/>
      <c r="K928" s="179"/>
      <c r="L928" s="180"/>
      <c r="M928" s="179"/>
      <c r="N928" s="184"/>
    </row>
    <row r="929" spans="1:14" ht="21.75" customHeight="1" x14ac:dyDescent="0.5">
      <c r="A929" s="147"/>
      <c r="B929" s="328"/>
      <c r="C929" s="296"/>
      <c r="D929" s="180"/>
      <c r="E929" s="180"/>
      <c r="F929" s="179"/>
      <c r="G929" s="184"/>
      <c r="H929" s="147"/>
      <c r="I929" s="328"/>
      <c r="J929" s="296"/>
      <c r="K929" s="179"/>
      <c r="L929" s="180"/>
      <c r="M929" s="179"/>
      <c r="N929" s="184"/>
    </row>
    <row r="930" spans="1:14" ht="21.75" customHeight="1" x14ac:dyDescent="0.5">
      <c r="A930" s="147"/>
      <c r="B930" s="328"/>
      <c r="C930" s="296"/>
      <c r="D930" s="180"/>
      <c r="E930" s="180"/>
      <c r="F930" s="179"/>
      <c r="G930" s="184"/>
      <c r="H930" s="147"/>
      <c r="I930" s="328"/>
      <c r="J930" s="296"/>
      <c r="K930" s="179"/>
      <c r="L930" s="180"/>
      <c r="M930" s="179"/>
      <c r="N930" s="184"/>
    </row>
    <row r="931" spans="1:14" ht="21.75" customHeight="1" x14ac:dyDescent="0.5">
      <c r="A931" s="147"/>
      <c r="B931" s="328"/>
      <c r="C931" s="296"/>
      <c r="D931" s="180"/>
      <c r="E931" s="180"/>
      <c r="F931" s="179"/>
      <c r="G931" s="184"/>
      <c r="H931" s="147"/>
      <c r="I931" s="328"/>
      <c r="J931" s="296"/>
      <c r="K931" s="179"/>
      <c r="L931" s="180"/>
      <c r="M931" s="179"/>
      <c r="N931" s="184"/>
    </row>
    <row r="932" spans="1:14" ht="21.75" customHeight="1" x14ac:dyDescent="0.5">
      <c r="A932" s="147"/>
      <c r="B932" s="328"/>
      <c r="C932" s="296"/>
      <c r="D932" s="180"/>
      <c r="E932" s="180"/>
      <c r="F932" s="179"/>
      <c r="G932" s="184"/>
      <c r="H932" s="147"/>
      <c r="I932" s="328"/>
      <c r="J932" s="296"/>
      <c r="K932" s="179"/>
      <c r="L932" s="180"/>
      <c r="M932" s="179"/>
      <c r="N932" s="184"/>
    </row>
    <row r="933" spans="1:14" ht="21.75" customHeight="1" x14ac:dyDescent="0.5">
      <c r="A933" s="147"/>
      <c r="B933" s="328"/>
      <c r="C933" s="296"/>
      <c r="D933" s="180"/>
      <c r="E933" s="180"/>
      <c r="F933" s="179"/>
      <c r="G933" s="184"/>
      <c r="H933" s="147"/>
      <c r="I933" s="328"/>
      <c r="J933" s="296"/>
      <c r="K933" s="179"/>
      <c r="L933" s="180"/>
      <c r="M933" s="179"/>
      <c r="N933" s="184"/>
    </row>
    <row r="934" spans="1:14" ht="21.75" customHeight="1" x14ac:dyDescent="0.5">
      <c r="A934" s="147"/>
      <c r="B934" s="328"/>
      <c r="C934" s="296"/>
      <c r="D934" s="180"/>
      <c r="E934" s="180"/>
      <c r="F934" s="179"/>
      <c r="G934" s="184"/>
      <c r="H934" s="147"/>
      <c r="I934" s="328"/>
      <c r="J934" s="296"/>
      <c r="K934" s="179"/>
      <c r="L934" s="180"/>
      <c r="M934" s="179"/>
      <c r="N934" s="184"/>
    </row>
    <row r="935" spans="1:14" ht="21.75" customHeight="1" x14ac:dyDescent="0.5">
      <c r="A935" s="147"/>
      <c r="B935" s="328"/>
      <c r="C935" s="296"/>
      <c r="D935" s="180"/>
      <c r="E935" s="180"/>
      <c r="F935" s="179"/>
      <c r="G935" s="184"/>
      <c r="H935" s="147"/>
      <c r="I935" s="328"/>
      <c r="J935" s="296"/>
      <c r="K935" s="179"/>
      <c r="L935" s="180"/>
      <c r="M935" s="179"/>
      <c r="N935" s="184"/>
    </row>
    <row r="936" spans="1:14" ht="21.75" customHeight="1" x14ac:dyDescent="0.5">
      <c r="A936" s="147"/>
      <c r="B936" s="328"/>
      <c r="C936" s="296"/>
      <c r="D936" s="180"/>
      <c r="E936" s="180"/>
      <c r="F936" s="179"/>
      <c r="G936" s="184"/>
      <c r="H936" s="147"/>
      <c r="I936" s="328"/>
      <c r="J936" s="296"/>
      <c r="K936" s="179"/>
      <c r="L936" s="180"/>
      <c r="M936" s="179"/>
      <c r="N936" s="184"/>
    </row>
    <row r="937" spans="1:14" ht="21.75" customHeight="1" x14ac:dyDescent="0.5">
      <c r="A937" s="147"/>
      <c r="B937" s="328"/>
      <c r="C937" s="296"/>
      <c r="D937" s="180"/>
      <c r="E937" s="180"/>
      <c r="F937" s="179"/>
      <c r="G937" s="184"/>
      <c r="H937" s="147"/>
      <c r="I937" s="328"/>
      <c r="J937" s="296"/>
      <c r="K937" s="179"/>
      <c r="L937" s="180"/>
      <c r="M937" s="179"/>
      <c r="N937" s="184"/>
    </row>
    <row r="938" spans="1:14" ht="21.75" customHeight="1" x14ac:dyDescent="0.5">
      <c r="A938" s="147"/>
      <c r="B938" s="328"/>
      <c r="C938" s="296"/>
      <c r="D938" s="180"/>
      <c r="E938" s="180"/>
      <c r="F938" s="179"/>
      <c r="G938" s="184"/>
      <c r="H938" s="147"/>
      <c r="I938" s="328"/>
      <c r="J938" s="296"/>
      <c r="K938" s="179"/>
      <c r="L938" s="180"/>
      <c r="M938" s="179"/>
      <c r="N938" s="184"/>
    </row>
    <row r="939" spans="1:14" ht="21.75" customHeight="1" x14ac:dyDescent="0.5">
      <c r="A939" s="147"/>
      <c r="B939" s="328"/>
      <c r="C939" s="296"/>
      <c r="D939" s="180"/>
      <c r="E939" s="180"/>
      <c r="F939" s="179"/>
      <c r="G939" s="184"/>
      <c r="H939" s="147"/>
      <c r="I939" s="328"/>
      <c r="J939" s="296"/>
      <c r="K939" s="179"/>
      <c r="L939" s="180"/>
      <c r="M939" s="179"/>
      <c r="N939" s="184"/>
    </row>
    <row r="940" spans="1:14" ht="21.75" customHeight="1" x14ac:dyDescent="0.5">
      <c r="A940" s="147"/>
      <c r="B940" s="328"/>
      <c r="C940" s="296"/>
      <c r="D940" s="180"/>
      <c r="E940" s="180"/>
      <c r="F940" s="179"/>
      <c r="G940" s="184"/>
      <c r="H940" s="147"/>
      <c r="I940" s="328"/>
      <c r="J940" s="296"/>
      <c r="K940" s="179"/>
      <c r="L940" s="180"/>
      <c r="M940" s="179"/>
      <c r="N940" s="184"/>
    </row>
    <row r="941" spans="1:14" ht="21.75" customHeight="1" x14ac:dyDescent="0.5">
      <c r="A941" s="147"/>
      <c r="B941" s="328"/>
      <c r="C941" s="296"/>
      <c r="D941" s="180"/>
      <c r="E941" s="180"/>
      <c r="F941" s="179"/>
      <c r="G941" s="184"/>
      <c r="H941" s="147"/>
      <c r="I941" s="328"/>
      <c r="J941" s="296"/>
      <c r="K941" s="179"/>
      <c r="L941" s="180"/>
      <c r="M941" s="179"/>
      <c r="N941" s="184"/>
    </row>
    <row r="942" spans="1:14" ht="21.75" customHeight="1" x14ac:dyDescent="0.5">
      <c r="A942" s="147"/>
      <c r="B942" s="328"/>
      <c r="C942" s="296"/>
      <c r="D942" s="180"/>
      <c r="E942" s="180"/>
      <c r="F942" s="179"/>
      <c r="G942" s="184"/>
      <c r="H942" s="147"/>
      <c r="I942" s="328"/>
      <c r="J942" s="296"/>
      <c r="K942" s="179"/>
      <c r="L942" s="180"/>
      <c r="M942" s="179"/>
      <c r="N942" s="184"/>
    </row>
    <row r="943" spans="1:14" ht="21.75" customHeight="1" x14ac:dyDescent="0.5">
      <c r="A943" s="147"/>
      <c r="B943" s="328"/>
      <c r="C943" s="296"/>
      <c r="D943" s="180"/>
      <c r="E943" s="180"/>
      <c r="F943" s="179"/>
      <c r="G943" s="184"/>
      <c r="H943" s="147"/>
      <c r="I943" s="328"/>
      <c r="J943" s="296"/>
      <c r="K943" s="179"/>
      <c r="L943" s="180"/>
      <c r="M943" s="179"/>
      <c r="N943" s="184"/>
    </row>
    <row r="944" spans="1:14" ht="21.75" customHeight="1" x14ac:dyDescent="0.5">
      <c r="A944" s="147"/>
      <c r="B944" s="328"/>
      <c r="C944" s="296"/>
      <c r="D944" s="180"/>
      <c r="E944" s="180"/>
      <c r="F944" s="179"/>
      <c r="G944" s="184"/>
      <c r="H944" s="147"/>
      <c r="I944" s="328"/>
      <c r="J944" s="296"/>
      <c r="K944" s="179"/>
      <c r="L944" s="180"/>
      <c r="M944" s="179"/>
      <c r="N944" s="184"/>
    </row>
    <row r="945" spans="1:14" ht="21.75" customHeight="1" x14ac:dyDescent="0.5">
      <c r="A945" s="147"/>
      <c r="B945" s="328"/>
      <c r="C945" s="296"/>
      <c r="D945" s="180"/>
      <c r="E945" s="180"/>
      <c r="F945" s="179"/>
      <c r="G945" s="184"/>
      <c r="H945" s="147"/>
      <c r="I945" s="328"/>
      <c r="J945" s="296"/>
      <c r="K945" s="179"/>
      <c r="L945" s="180"/>
      <c r="M945" s="179"/>
      <c r="N945" s="184"/>
    </row>
    <row r="946" spans="1:14" ht="21.75" customHeight="1" x14ac:dyDescent="0.5">
      <c r="A946" s="147"/>
      <c r="B946" s="328"/>
      <c r="C946" s="296"/>
      <c r="D946" s="180"/>
      <c r="E946" s="180"/>
      <c r="F946" s="179"/>
      <c r="G946" s="184"/>
      <c r="H946" s="147"/>
      <c r="I946" s="328"/>
      <c r="J946" s="296"/>
      <c r="K946" s="179"/>
      <c r="L946" s="180"/>
      <c r="M946" s="179"/>
      <c r="N946" s="184"/>
    </row>
    <row r="947" spans="1:14" ht="21.75" customHeight="1" x14ac:dyDescent="0.5">
      <c r="A947" s="147"/>
      <c r="B947" s="328"/>
      <c r="C947" s="296"/>
      <c r="D947" s="180"/>
      <c r="E947" s="180"/>
      <c r="F947" s="179"/>
      <c r="G947" s="184"/>
      <c r="H947" s="147"/>
      <c r="I947" s="328"/>
      <c r="J947" s="296"/>
      <c r="K947" s="179"/>
      <c r="L947" s="180"/>
      <c r="M947" s="179"/>
      <c r="N947" s="184"/>
    </row>
    <row r="948" spans="1:14" ht="21.75" customHeight="1" x14ac:dyDescent="0.5">
      <c r="A948" s="147"/>
      <c r="B948" s="328"/>
      <c r="C948" s="296"/>
      <c r="D948" s="180"/>
      <c r="E948" s="180"/>
      <c r="F948" s="179"/>
      <c r="G948" s="184"/>
      <c r="H948" s="147"/>
      <c r="I948" s="328"/>
      <c r="J948" s="296"/>
      <c r="K948" s="179"/>
      <c r="L948" s="180"/>
      <c r="M948" s="179"/>
      <c r="N948" s="184"/>
    </row>
    <row r="949" spans="1:14" ht="21.75" customHeight="1" x14ac:dyDescent="0.5">
      <c r="A949" s="147"/>
      <c r="B949" s="328"/>
      <c r="C949" s="296"/>
      <c r="D949" s="180"/>
      <c r="E949" s="180"/>
      <c r="F949" s="179"/>
      <c r="G949" s="184"/>
      <c r="H949" s="147"/>
      <c r="I949" s="328"/>
      <c r="J949" s="296"/>
      <c r="K949" s="179"/>
      <c r="L949" s="180"/>
      <c r="M949" s="179"/>
      <c r="N949" s="184"/>
    </row>
    <row r="950" spans="1:14" ht="21.75" customHeight="1" x14ac:dyDescent="0.5">
      <c r="A950" s="147"/>
      <c r="B950" s="328"/>
      <c r="C950" s="296"/>
      <c r="D950" s="180"/>
      <c r="E950" s="180"/>
      <c r="F950" s="179"/>
      <c r="G950" s="184"/>
      <c r="H950" s="147"/>
      <c r="I950" s="328"/>
      <c r="J950" s="296"/>
      <c r="K950" s="179"/>
      <c r="L950" s="180"/>
      <c r="M950" s="179"/>
      <c r="N950" s="184"/>
    </row>
    <row r="951" spans="1:14" ht="21.75" customHeight="1" x14ac:dyDescent="0.5">
      <c r="A951" s="147"/>
      <c r="B951" s="328"/>
      <c r="C951" s="296"/>
      <c r="D951" s="180"/>
      <c r="E951" s="180"/>
      <c r="F951" s="179"/>
      <c r="G951" s="184"/>
      <c r="H951" s="147"/>
      <c r="I951" s="328"/>
      <c r="J951" s="296"/>
      <c r="K951" s="179"/>
      <c r="L951" s="180"/>
      <c r="M951" s="179"/>
      <c r="N951" s="184"/>
    </row>
    <row r="952" spans="1:14" ht="21.75" customHeight="1" x14ac:dyDescent="0.5">
      <c r="A952" s="147"/>
      <c r="B952" s="328"/>
      <c r="C952" s="296"/>
      <c r="D952" s="180"/>
      <c r="E952" s="180"/>
      <c r="F952" s="179"/>
      <c r="G952" s="184"/>
      <c r="H952" s="147"/>
      <c r="I952" s="328"/>
      <c r="J952" s="296"/>
      <c r="K952" s="179"/>
      <c r="L952" s="180"/>
      <c r="M952" s="179"/>
      <c r="N952" s="184"/>
    </row>
    <row r="953" spans="1:14" ht="21.75" customHeight="1" x14ac:dyDescent="0.5">
      <c r="A953" s="147"/>
      <c r="B953" s="328"/>
      <c r="C953" s="296"/>
      <c r="D953" s="180"/>
      <c r="E953" s="180"/>
      <c r="F953" s="179"/>
      <c r="G953" s="184"/>
      <c r="H953" s="147"/>
      <c r="I953" s="328"/>
      <c r="J953" s="296"/>
      <c r="K953" s="179"/>
      <c r="L953" s="180"/>
      <c r="M953" s="179"/>
      <c r="N953" s="184"/>
    </row>
    <row r="954" spans="1:14" ht="21.75" customHeight="1" x14ac:dyDescent="0.5">
      <c r="A954" s="147"/>
      <c r="B954" s="328"/>
      <c r="C954" s="296"/>
      <c r="D954" s="180"/>
      <c r="E954" s="180"/>
      <c r="F954" s="179"/>
      <c r="G954" s="184"/>
      <c r="H954" s="147"/>
      <c r="I954" s="328"/>
      <c r="J954" s="296"/>
      <c r="K954" s="179"/>
      <c r="L954" s="180"/>
      <c r="M954" s="179"/>
      <c r="N954" s="184"/>
    </row>
    <row r="955" spans="1:14" ht="21.75" customHeight="1" x14ac:dyDescent="0.5">
      <c r="A955" s="147"/>
      <c r="B955" s="328"/>
      <c r="C955" s="296"/>
      <c r="D955" s="180"/>
      <c r="E955" s="180"/>
      <c r="F955" s="179"/>
      <c r="G955" s="184"/>
      <c r="H955" s="147"/>
      <c r="I955" s="328"/>
      <c r="J955" s="296"/>
      <c r="K955" s="179"/>
      <c r="L955" s="180"/>
      <c r="M955" s="179"/>
      <c r="N955" s="184"/>
    </row>
    <row r="956" spans="1:14" ht="21.75" customHeight="1" x14ac:dyDescent="0.5">
      <c r="A956" s="147"/>
      <c r="B956" s="328"/>
      <c r="C956" s="296"/>
      <c r="D956" s="180"/>
      <c r="E956" s="180"/>
      <c r="F956" s="179"/>
      <c r="G956" s="184"/>
      <c r="H956" s="147"/>
      <c r="I956" s="328"/>
      <c r="J956" s="296"/>
      <c r="K956" s="179"/>
      <c r="L956" s="180"/>
      <c r="M956" s="179"/>
      <c r="N956" s="184"/>
    </row>
    <row r="957" spans="1:14" ht="21.75" customHeight="1" x14ac:dyDescent="0.5">
      <c r="A957" s="147"/>
      <c r="B957" s="328"/>
      <c r="C957" s="296"/>
      <c r="D957" s="180"/>
      <c r="E957" s="180"/>
      <c r="F957" s="179"/>
      <c r="G957" s="184"/>
      <c r="H957" s="147"/>
      <c r="I957" s="328"/>
      <c r="J957" s="296"/>
      <c r="K957" s="179"/>
      <c r="L957" s="180"/>
      <c r="M957" s="179"/>
      <c r="N957" s="184"/>
    </row>
    <row r="958" spans="1:14" ht="21.75" customHeight="1" x14ac:dyDescent="0.5">
      <c r="A958" s="147"/>
      <c r="B958" s="328"/>
      <c r="C958" s="296"/>
      <c r="D958" s="180"/>
      <c r="E958" s="180"/>
      <c r="F958" s="179"/>
      <c r="G958" s="184"/>
      <c r="H958" s="147"/>
      <c r="I958" s="328"/>
      <c r="J958" s="296"/>
      <c r="K958" s="179"/>
      <c r="L958" s="180"/>
      <c r="M958" s="179"/>
      <c r="N958" s="184"/>
    </row>
    <row r="959" spans="1:14" ht="21.75" customHeight="1" x14ac:dyDescent="0.5">
      <c r="A959" s="147"/>
      <c r="B959" s="328"/>
      <c r="C959" s="296"/>
      <c r="D959" s="180"/>
      <c r="E959" s="180"/>
      <c r="F959" s="179"/>
      <c r="G959" s="184"/>
      <c r="H959" s="147"/>
      <c r="I959" s="328"/>
      <c r="J959" s="296"/>
      <c r="K959" s="179"/>
      <c r="L959" s="180"/>
      <c r="M959" s="179"/>
      <c r="N959" s="184"/>
    </row>
    <row r="960" spans="1:14" ht="21.75" customHeight="1" x14ac:dyDescent="0.5">
      <c r="A960" s="147"/>
      <c r="B960" s="328"/>
      <c r="C960" s="296"/>
      <c r="D960" s="180"/>
      <c r="E960" s="180"/>
      <c r="F960" s="179"/>
      <c r="G960" s="184"/>
      <c r="H960" s="147"/>
      <c r="I960" s="328"/>
      <c r="J960" s="296"/>
      <c r="K960" s="179"/>
      <c r="L960" s="180"/>
      <c r="M960" s="179"/>
      <c r="N960" s="184"/>
    </row>
    <row r="961" spans="1:14" ht="21.75" customHeight="1" x14ac:dyDescent="0.5">
      <c r="A961" s="147"/>
      <c r="B961" s="328"/>
      <c r="C961" s="296"/>
      <c r="D961" s="180"/>
      <c r="E961" s="180"/>
      <c r="F961" s="179"/>
      <c r="G961" s="184"/>
      <c r="H961" s="147"/>
      <c r="I961" s="328"/>
      <c r="J961" s="296"/>
      <c r="K961" s="179"/>
      <c r="L961" s="180"/>
      <c r="M961" s="179"/>
      <c r="N961" s="184"/>
    </row>
    <row r="962" spans="1:14" ht="21.75" customHeight="1" x14ac:dyDescent="0.5">
      <c r="A962" s="147"/>
      <c r="B962" s="328"/>
      <c r="C962" s="296"/>
      <c r="D962" s="180"/>
      <c r="E962" s="180"/>
      <c r="F962" s="179"/>
      <c r="G962" s="184"/>
      <c r="H962" s="147"/>
      <c r="I962" s="328"/>
      <c r="J962" s="296"/>
      <c r="K962" s="179"/>
      <c r="L962" s="180"/>
      <c r="M962" s="179"/>
      <c r="N962" s="184"/>
    </row>
    <row r="963" spans="1:14" ht="21.75" customHeight="1" x14ac:dyDescent="0.5">
      <c r="A963" s="147"/>
      <c r="B963" s="328"/>
      <c r="C963" s="296"/>
      <c r="D963" s="180"/>
      <c r="E963" s="180"/>
      <c r="F963" s="179"/>
      <c r="G963" s="184"/>
      <c r="H963" s="147"/>
      <c r="I963" s="328"/>
      <c r="J963" s="296"/>
      <c r="K963" s="179"/>
      <c r="L963" s="180"/>
      <c r="M963" s="179"/>
      <c r="N963" s="184"/>
    </row>
    <row r="964" spans="1:14" ht="21.75" customHeight="1" x14ac:dyDescent="0.5">
      <c r="A964" s="147"/>
      <c r="B964" s="328"/>
      <c r="C964" s="296"/>
      <c r="D964" s="180"/>
      <c r="E964" s="180"/>
      <c r="F964" s="179"/>
      <c r="G964" s="184"/>
      <c r="H964" s="147"/>
      <c r="I964" s="328"/>
      <c r="J964" s="296"/>
      <c r="K964" s="179"/>
      <c r="L964" s="180"/>
      <c r="M964" s="179"/>
      <c r="N964" s="184"/>
    </row>
    <row r="965" spans="1:14" ht="21.75" customHeight="1" x14ac:dyDescent="0.5">
      <c r="A965" s="147"/>
      <c r="B965" s="328"/>
      <c r="C965" s="296"/>
      <c r="D965" s="180"/>
      <c r="E965" s="180"/>
      <c r="F965" s="179"/>
      <c r="G965" s="184"/>
      <c r="H965" s="147"/>
      <c r="I965" s="328"/>
      <c r="J965" s="296"/>
      <c r="K965" s="179"/>
      <c r="L965" s="180"/>
      <c r="M965" s="179"/>
      <c r="N965" s="184"/>
    </row>
    <row r="966" spans="1:14" ht="21.75" customHeight="1" x14ac:dyDescent="0.5">
      <c r="A966" s="147"/>
      <c r="B966" s="328"/>
      <c r="C966" s="296"/>
      <c r="D966" s="180"/>
      <c r="E966" s="180"/>
      <c r="F966" s="179"/>
      <c r="G966" s="184"/>
      <c r="H966" s="147"/>
      <c r="I966" s="328"/>
      <c r="J966" s="296"/>
      <c r="K966" s="179"/>
      <c r="L966" s="180"/>
      <c r="M966" s="179"/>
      <c r="N966" s="184"/>
    </row>
    <row r="967" spans="1:14" ht="21.75" customHeight="1" x14ac:dyDescent="0.5">
      <c r="A967" s="147"/>
      <c r="B967" s="328"/>
      <c r="C967" s="296"/>
      <c r="D967" s="180"/>
      <c r="E967" s="180"/>
      <c r="F967" s="179"/>
      <c r="G967" s="184"/>
      <c r="H967" s="147"/>
      <c r="I967" s="328"/>
      <c r="J967" s="296"/>
      <c r="K967" s="179"/>
      <c r="L967" s="180"/>
      <c r="M967" s="179"/>
      <c r="N967" s="184"/>
    </row>
    <row r="968" spans="1:14" ht="21.75" customHeight="1" x14ac:dyDescent="0.5">
      <c r="A968" s="147"/>
      <c r="B968" s="328"/>
      <c r="C968" s="296"/>
      <c r="D968" s="180"/>
      <c r="E968" s="180"/>
      <c r="F968" s="179"/>
      <c r="G968" s="184"/>
      <c r="H968" s="147"/>
      <c r="I968" s="328"/>
      <c r="J968" s="296"/>
      <c r="K968" s="179"/>
      <c r="L968" s="180"/>
      <c r="M968" s="179"/>
      <c r="N968" s="184"/>
    </row>
    <row r="969" spans="1:14" ht="21.75" customHeight="1" x14ac:dyDescent="0.5">
      <c r="A969" s="147"/>
      <c r="B969" s="328"/>
      <c r="C969" s="296"/>
      <c r="D969" s="180"/>
      <c r="E969" s="180"/>
      <c r="F969" s="179"/>
      <c r="G969" s="184"/>
      <c r="H969" s="147"/>
      <c r="I969" s="328"/>
      <c r="J969" s="296"/>
      <c r="K969" s="179"/>
      <c r="L969" s="180"/>
      <c r="M969" s="179"/>
      <c r="N969" s="184"/>
    </row>
    <row r="970" spans="1:14" ht="21.75" customHeight="1" x14ac:dyDescent="0.5">
      <c r="A970" s="147"/>
      <c r="B970" s="328"/>
      <c r="C970" s="296"/>
      <c r="D970" s="180"/>
      <c r="E970" s="180"/>
      <c r="F970" s="179"/>
      <c r="G970" s="184"/>
      <c r="H970" s="147"/>
      <c r="I970" s="328"/>
      <c r="J970" s="296"/>
      <c r="K970" s="179"/>
      <c r="L970" s="180"/>
      <c r="M970" s="179"/>
      <c r="N970" s="184"/>
    </row>
    <row r="971" spans="1:14" ht="21.75" customHeight="1" x14ac:dyDescent="0.5">
      <c r="A971" s="147"/>
      <c r="B971" s="328"/>
      <c r="C971" s="296"/>
      <c r="D971" s="180"/>
      <c r="E971" s="180"/>
      <c r="F971" s="179"/>
      <c r="G971" s="184"/>
      <c r="H971" s="147"/>
      <c r="I971" s="328"/>
      <c r="J971" s="296"/>
      <c r="K971" s="179"/>
      <c r="L971" s="180"/>
      <c r="M971" s="179"/>
      <c r="N971" s="184"/>
    </row>
    <row r="972" spans="1:14" ht="21.75" customHeight="1" x14ac:dyDescent="0.5">
      <c r="A972" s="147"/>
      <c r="B972" s="328"/>
      <c r="C972" s="296"/>
      <c r="D972" s="180"/>
      <c r="E972" s="180"/>
      <c r="F972" s="179"/>
      <c r="G972" s="184"/>
      <c r="H972" s="147"/>
      <c r="I972" s="328"/>
      <c r="J972" s="296"/>
      <c r="K972" s="179"/>
      <c r="L972" s="180"/>
      <c r="M972" s="179"/>
      <c r="N972" s="184"/>
    </row>
    <row r="973" spans="1:14" ht="21.75" customHeight="1" x14ac:dyDescent="0.5">
      <c r="A973" s="147"/>
      <c r="B973" s="328"/>
      <c r="C973" s="296"/>
      <c r="D973" s="180"/>
      <c r="E973" s="180"/>
      <c r="F973" s="179"/>
      <c r="G973" s="184"/>
      <c r="H973" s="147"/>
      <c r="I973" s="328"/>
      <c r="J973" s="296"/>
      <c r="K973" s="179"/>
      <c r="L973" s="180"/>
      <c r="M973" s="179"/>
      <c r="N973" s="184"/>
    </row>
    <row r="974" spans="1:14" ht="21.75" customHeight="1" x14ac:dyDescent="0.5">
      <c r="A974" s="147"/>
      <c r="B974" s="328"/>
      <c r="C974" s="296"/>
      <c r="D974" s="180"/>
      <c r="E974" s="180"/>
      <c r="F974" s="179"/>
      <c r="G974" s="184"/>
      <c r="H974" s="147"/>
      <c r="I974" s="328"/>
      <c r="J974" s="296"/>
      <c r="K974" s="179"/>
      <c r="L974" s="180"/>
      <c r="M974" s="179"/>
      <c r="N974" s="184"/>
    </row>
    <row r="975" spans="1:14" ht="21.75" customHeight="1" x14ac:dyDescent="0.5">
      <c r="A975" s="147"/>
      <c r="B975" s="328"/>
      <c r="C975" s="296"/>
      <c r="D975" s="180"/>
      <c r="E975" s="180"/>
      <c r="F975" s="179"/>
      <c r="G975" s="184"/>
      <c r="H975" s="147"/>
      <c r="I975" s="328"/>
      <c r="J975" s="296"/>
      <c r="K975" s="179"/>
      <c r="L975" s="180"/>
      <c r="M975" s="179"/>
      <c r="N975" s="184"/>
    </row>
    <row r="976" spans="1:14" ht="21.75" customHeight="1" x14ac:dyDescent="0.5">
      <c r="A976" s="147"/>
      <c r="B976" s="328"/>
      <c r="C976" s="296"/>
      <c r="D976" s="180"/>
      <c r="E976" s="180"/>
      <c r="F976" s="179"/>
      <c r="G976" s="184"/>
      <c r="H976" s="147"/>
      <c r="I976" s="328"/>
      <c r="J976" s="296"/>
      <c r="K976" s="179"/>
      <c r="L976" s="180"/>
      <c r="M976" s="179"/>
      <c r="N976" s="184"/>
    </row>
    <row r="977" spans="1:14" ht="21.75" customHeight="1" x14ac:dyDescent="0.5">
      <c r="A977" s="147"/>
      <c r="B977" s="328"/>
      <c r="C977" s="296"/>
      <c r="D977" s="180"/>
      <c r="E977" s="180"/>
      <c r="F977" s="179"/>
      <c r="G977" s="184"/>
      <c r="H977" s="147"/>
      <c r="I977" s="328"/>
      <c r="J977" s="296"/>
      <c r="K977" s="179"/>
      <c r="L977" s="180"/>
      <c r="M977" s="179"/>
      <c r="N977" s="184"/>
    </row>
    <row r="978" spans="1:14" ht="21.75" customHeight="1" x14ac:dyDescent="0.5">
      <c r="A978" s="147"/>
      <c r="B978" s="328"/>
      <c r="C978" s="296"/>
      <c r="D978" s="180"/>
      <c r="E978" s="180"/>
      <c r="F978" s="179"/>
      <c r="G978" s="184"/>
      <c r="H978" s="147"/>
      <c r="I978" s="328"/>
      <c r="J978" s="296"/>
      <c r="K978" s="179"/>
      <c r="L978" s="180"/>
      <c r="M978" s="179"/>
      <c r="N978" s="184"/>
    </row>
    <row r="979" spans="1:14" ht="21.75" customHeight="1" x14ac:dyDescent="0.5">
      <c r="A979" s="147"/>
      <c r="B979" s="328"/>
      <c r="C979" s="296"/>
      <c r="D979" s="180"/>
      <c r="E979" s="180"/>
      <c r="F979" s="179"/>
      <c r="G979" s="184"/>
      <c r="H979" s="147"/>
      <c r="I979" s="328"/>
      <c r="J979" s="296"/>
      <c r="K979" s="179"/>
      <c r="L979" s="180"/>
      <c r="M979" s="179"/>
      <c r="N979" s="184"/>
    </row>
    <row r="980" spans="1:14" ht="21.75" customHeight="1" x14ac:dyDescent="0.5">
      <c r="A980" s="147"/>
      <c r="B980" s="328"/>
      <c r="C980" s="296"/>
      <c r="D980" s="180"/>
      <c r="E980" s="180"/>
      <c r="F980" s="179"/>
      <c r="G980" s="184"/>
      <c r="H980" s="147"/>
      <c r="I980" s="328"/>
      <c r="J980" s="296"/>
      <c r="K980" s="179"/>
      <c r="L980" s="180"/>
      <c r="M980" s="179"/>
      <c r="N980" s="184"/>
    </row>
    <row r="981" spans="1:14" ht="21.75" customHeight="1" x14ac:dyDescent="0.5">
      <c r="A981" s="147"/>
      <c r="B981" s="328"/>
      <c r="C981" s="296"/>
      <c r="D981" s="180"/>
      <c r="E981" s="180"/>
      <c r="F981" s="179"/>
      <c r="G981" s="184"/>
      <c r="H981" s="147"/>
      <c r="I981" s="328"/>
      <c r="J981" s="296"/>
      <c r="K981" s="179"/>
      <c r="L981" s="180"/>
      <c r="M981" s="179"/>
      <c r="N981" s="184"/>
    </row>
    <row r="982" spans="1:14" ht="21.75" customHeight="1" x14ac:dyDescent="0.5">
      <c r="A982" s="147"/>
      <c r="B982" s="328"/>
      <c r="C982" s="296"/>
      <c r="D982" s="180"/>
      <c r="E982" s="180"/>
      <c r="F982" s="179"/>
      <c r="G982" s="184"/>
      <c r="H982" s="147"/>
      <c r="I982" s="328"/>
      <c r="J982" s="296"/>
      <c r="K982" s="179"/>
      <c r="L982" s="180"/>
      <c r="M982" s="179"/>
      <c r="N982" s="184"/>
    </row>
    <row r="983" spans="1:14" ht="21.75" customHeight="1" x14ac:dyDescent="0.5">
      <c r="A983" s="147"/>
      <c r="B983" s="328"/>
      <c r="C983" s="296"/>
      <c r="D983" s="180"/>
      <c r="E983" s="180"/>
      <c r="F983" s="179"/>
      <c r="G983" s="184"/>
      <c r="H983" s="147"/>
      <c r="I983" s="328"/>
      <c r="J983" s="296"/>
      <c r="K983" s="179"/>
      <c r="L983" s="180"/>
      <c r="M983" s="179"/>
      <c r="N983" s="184"/>
    </row>
    <row r="984" spans="1:14" ht="21.75" customHeight="1" x14ac:dyDescent="0.5">
      <c r="A984" s="147"/>
      <c r="B984" s="328"/>
      <c r="C984" s="296"/>
      <c r="D984" s="180"/>
      <c r="E984" s="180"/>
      <c r="F984" s="179"/>
      <c r="G984" s="184"/>
      <c r="H984" s="147"/>
      <c r="I984" s="328"/>
      <c r="J984" s="296"/>
      <c r="K984" s="179"/>
      <c r="L984" s="180"/>
      <c r="M984" s="179"/>
      <c r="N984" s="184"/>
    </row>
    <row r="985" spans="1:14" ht="21.75" customHeight="1" x14ac:dyDescent="0.5">
      <c r="A985" s="147"/>
      <c r="B985" s="328"/>
      <c r="C985" s="296"/>
      <c r="D985" s="180"/>
      <c r="E985" s="180"/>
      <c r="F985" s="179"/>
      <c r="G985" s="184"/>
      <c r="H985" s="147"/>
      <c r="I985" s="328"/>
      <c r="J985" s="296"/>
      <c r="K985" s="179"/>
      <c r="L985" s="180"/>
      <c r="M985" s="179"/>
      <c r="N985" s="184"/>
    </row>
    <row r="986" spans="1:14" ht="21.75" customHeight="1" x14ac:dyDescent="0.5">
      <c r="A986" s="147"/>
      <c r="B986" s="328"/>
      <c r="C986" s="296"/>
      <c r="D986" s="180"/>
      <c r="E986" s="180"/>
      <c r="F986" s="179"/>
      <c r="G986" s="184"/>
      <c r="H986" s="147"/>
      <c r="I986" s="328"/>
      <c r="J986" s="296"/>
      <c r="K986" s="179"/>
      <c r="L986" s="180"/>
      <c r="M986" s="179"/>
      <c r="N986" s="184"/>
    </row>
    <row r="987" spans="1:14" ht="21.75" customHeight="1" x14ac:dyDescent="0.5">
      <c r="A987" s="147"/>
      <c r="B987" s="328"/>
      <c r="C987" s="296"/>
      <c r="D987" s="180"/>
      <c r="E987" s="180"/>
      <c r="F987" s="179"/>
      <c r="G987" s="184"/>
      <c r="H987" s="147"/>
      <c r="I987" s="328"/>
      <c r="J987" s="296"/>
      <c r="K987" s="179"/>
      <c r="L987" s="180"/>
      <c r="M987" s="179"/>
      <c r="N987" s="184"/>
    </row>
    <row r="988" spans="1:14" ht="21.75" customHeight="1" x14ac:dyDescent="0.5">
      <c r="A988" s="147"/>
      <c r="B988" s="328"/>
      <c r="C988" s="296"/>
      <c r="D988" s="180"/>
      <c r="E988" s="180"/>
      <c r="F988" s="179"/>
      <c r="G988" s="184"/>
      <c r="H988" s="147"/>
      <c r="I988" s="328"/>
      <c r="J988" s="296"/>
      <c r="K988" s="179"/>
      <c r="L988" s="180"/>
      <c r="M988" s="179"/>
      <c r="N988" s="184"/>
    </row>
    <row r="989" spans="1:14" ht="21.75" customHeight="1" x14ac:dyDescent="0.5">
      <c r="A989" s="147"/>
      <c r="B989" s="328"/>
      <c r="C989" s="296"/>
      <c r="D989" s="180"/>
      <c r="E989" s="180"/>
      <c r="F989" s="179"/>
      <c r="G989" s="184"/>
      <c r="H989" s="147"/>
      <c r="I989" s="328"/>
      <c r="J989" s="296"/>
      <c r="K989" s="179"/>
      <c r="L989" s="180"/>
      <c r="M989" s="179"/>
      <c r="N989" s="184"/>
    </row>
    <row r="990" spans="1:14" ht="21.75" customHeight="1" x14ac:dyDescent="0.5">
      <c r="A990" s="147"/>
      <c r="B990" s="328"/>
      <c r="C990" s="296"/>
      <c r="D990" s="180"/>
      <c r="E990" s="180"/>
      <c r="F990" s="179"/>
      <c r="G990" s="184"/>
      <c r="H990" s="147"/>
      <c r="I990" s="328"/>
      <c r="J990" s="296"/>
      <c r="K990" s="179"/>
      <c r="L990" s="180"/>
      <c r="M990" s="179"/>
      <c r="N990" s="184"/>
    </row>
    <row r="991" spans="1:14" ht="21.75" customHeight="1" x14ac:dyDescent="0.5">
      <c r="A991" s="147"/>
      <c r="B991" s="328"/>
      <c r="C991" s="296"/>
      <c r="D991" s="180"/>
      <c r="E991" s="180"/>
      <c r="F991" s="179"/>
      <c r="G991" s="184"/>
      <c r="H991" s="147"/>
      <c r="I991" s="328"/>
      <c r="J991" s="296"/>
      <c r="K991" s="179"/>
      <c r="L991" s="180"/>
      <c r="M991" s="179"/>
      <c r="N991" s="184"/>
    </row>
    <row r="992" spans="1:14" ht="21.75" customHeight="1" x14ac:dyDescent="0.5">
      <c r="A992" s="147"/>
      <c r="B992" s="328"/>
      <c r="C992" s="296"/>
      <c r="D992" s="180"/>
      <c r="E992" s="180"/>
      <c r="F992" s="179"/>
      <c r="G992" s="184"/>
      <c r="H992" s="147"/>
      <c r="I992" s="328"/>
      <c r="J992" s="296"/>
      <c r="K992" s="179"/>
      <c r="L992" s="180"/>
      <c r="M992" s="179"/>
      <c r="N992" s="184"/>
    </row>
    <row r="993" spans="1:14" ht="21.75" customHeight="1" x14ac:dyDescent="0.5">
      <c r="A993" s="147"/>
      <c r="B993" s="328"/>
      <c r="C993" s="296"/>
      <c r="D993" s="180"/>
      <c r="E993" s="180"/>
      <c r="F993" s="179"/>
      <c r="G993" s="184"/>
      <c r="H993" s="147"/>
      <c r="I993" s="328"/>
      <c r="J993" s="296"/>
      <c r="K993" s="179"/>
      <c r="L993" s="180"/>
      <c r="M993" s="179"/>
      <c r="N993" s="184"/>
    </row>
    <row r="994" spans="1:14" ht="21.75" customHeight="1" x14ac:dyDescent="0.5">
      <c r="A994" s="147"/>
      <c r="B994" s="328"/>
      <c r="C994" s="296"/>
      <c r="D994" s="180"/>
      <c r="E994" s="180"/>
      <c r="F994" s="179"/>
      <c r="G994" s="184"/>
      <c r="H994" s="147"/>
      <c r="I994" s="328"/>
      <c r="J994" s="296"/>
      <c r="K994" s="179"/>
      <c r="L994" s="180"/>
      <c r="M994" s="179"/>
      <c r="N994" s="184"/>
    </row>
    <row r="995" spans="1:14" ht="21.75" customHeight="1" x14ac:dyDescent="0.5">
      <c r="A995" s="147"/>
      <c r="B995" s="328"/>
      <c r="C995" s="296"/>
      <c r="D995" s="180"/>
      <c r="E995" s="180"/>
      <c r="F995" s="179"/>
      <c r="G995" s="184"/>
      <c r="H995" s="147"/>
      <c r="I995" s="328"/>
      <c r="J995" s="296"/>
      <c r="K995" s="179"/>
      <c r="L995" s="180"/>
      <c r="M995" s="179"/>
      <c r="N995" s="184"/>
    </row>
    <row r="996" spans="1:14" ht="21.75" customHeight="1" x14ac:dyDescent="0.5">
      <c r="A996" s="147"/>
      <c r="B996" s="328"/>
      <c r="C996" s="296"/>
      <c r="D996" s="180"/>
      <c r="E996" s="180"/>
      <c r="F996" s="179"/>
      <c r="G996" s="184"/>
      <c r="H996" s="147"/>
      <c r="I996" s="328"/>
      <c r="J996" s="296"/>
      <c r="K996" s="179"/>
      <c r="L996" s="180"/>
      <c r="M996" s="179"/>
      <c r="N996" s="184"/>
    </row>
    <row r="997" spans="1:14" ht="21.75" customHeight="1" x14ac:dyDescent="0.5">
      <c r="A997" s="147"/>
      <c r="B997" s="328"/>
      <c r="C997" s="296"/>
      <c r="D997" s="180"/>
      <c r="E997" s="180"/>
      <c r="F997" s="179"/>
      <c r="G997" s="184"/>
      <c r="H997" s="147"/>
      <c r="I997" s="328"/>
      <c r="J997" s="296"/>
      <c r="K997" s="179"/>
      <c r="L997" s="180"/>
      <c r="M997" s="179"/>
      <c r="N997" s="184"/>
    </row>
    <row r="998" spans="1:14" ht="21.75" customHeight="1" x14ac:dyDescent="0.5">
      <c r="A998" s="147"/>
      <c r="B998" s="328"/>
      <c r="C998" s="296"/>
      <c r="D998" s="180"/>
      <c r="E998" s="180"/>
      <c r="F998" s="179"/>
      <c r="G998" s="184"/>
      <c r="H998" s="147"/>
      <c r="I998" s="328"/>
      <c r="J998" s="296"/>
      <c r="K998" s="179"/>
      <c r="L998" s="180"/>
      <c r="M998" s="179"/>
      <c r="N998" s="184"/>
    </row>
    <row r="999" spans="1:14" ht="21.75" customHeight="1" x14ac:dyDescent="0.5">
      <c r="A999" s="147"/>
      <c r="B999" s="328"/>
      <c r="C999" s="296"/>
      <c r="D999" s="180"/>
      <c r="E999" s="180"/>
      <c r="F999" s="179"/>
      <c r="G999" s="184"/>
      <c r="H999" s="147"/>
      <c r="I999" s="328"/>
      <c r="J999" s="296"/>
      <c r="K999" s="179"/>
      <c r="L999" s="180"/>
      <c r="M999" s="179"/>
      <c r="N999" s="184"/>
    </row>
    <row r="1000" spans="1:14" ht="21.75" customHeight="1" x14ac:dyDescent="0.5">
      <c r="A1000" s="147"/>
      <c r="B1000" s="328"/>
      <c r="C1000" s="296"/>
      <c r="D1000" s="180"/>
      <c r="E1000" s="180"/>
      <c r="F1000" s="179"/>
      <c r="G1000" s="184"/>
      <c r="H1000" s="147"/>
      <c r="I1000" s="328"/>
      <c r="J1000" s="296"/>
      <c r="K1000" s="179"/>
      <c r="L1000" s="180"/>
      <c r="M1000" s="179"/>
      <c r="N1000" s="184"/>
    </row>
  </sheetData>
  <mergeCells count="63">
    <mergeCell ref="A161:E161"/>
    <mergeCell ref="A162:N162"/>
    <mergeCell ref="A166:E166"/>
    <mergeCell ref="A167:N167"/>
    <mergeCell ref="A171:E171"/>
    <mergeCell ref="A119:E119"/>
    <mergeCell ref="A120:N120"/>
    <mergeCell ref="A121:G121"/>
    <mergeCell ref="H121:N121"/>
    <mergeCell ref="A155:E155"/>
    <mergeCell ref="A147:N147"/>
    <mergeCell ref="A148:G148"/>
    <mergeCell ref="H148:N148"/>
    <mergeCell ref="A136:G136"/>
    <mergeCell ref="A145:E145"/>
    <mergeCell ref="A125:E125"/>
    <mergeCell ref="A126:E126"/>
    <mergeCell ref="A127:E127"/>
    <mergeCell ref="A128:N128"/>
    <mergeCell ref="A129:G129"/>
    <mergeCell ref="H129:N129"/>
    <mergeCell ref="A111:E111"/>
    <mergeCell ref="A113:N113"/>
    <mergeCell ref="A114:G114"/>
    <mergeCell ref="H114:N114"/>
    <mergeCell ref="A118:E118"/>
    <mergeCell ref="H92:N92"/>
    <mergeCell ref="A92:G92"/>
    <mergeCell ref="A99:E99"/>
    <mergeCell ref="A101:N101"/>
    <mergeCell ref="A102:G102"/>
    <mergeCell ref="H102:N102"/>
    <mergeCell ref="A78:N78"/>
    <mergeCell ref="A79:G79"/>
    <mergeCell ref="H79:N79"/>
    <mergeCell ref="A89:E89"/>
    <mergeCell ref="A90:N90"/>
    <mergeCell ref="A59:N59"/>
    <mergeCell ref="A60:G60"/>
    <mergeCell ref="H60:N60"/>
    <mergeCell ref="A76:F76"/>
    <mergeCell ref="A77:E77"/>
    <mergeCell ref="A44:F44"/>
    <mergeCell ref="A45:N45"/>
    <mergeCell ref="A47:G47"/>
    <mergeCell ref="H47:N47"/>
    <mergeCell ref="A57:E57"/>
    <mergeCell ref="A157:N157"/>
    <mergeCell ref="A1:N1"/>
    <mergeCell ref="A3:N3"/>
    <mergeCell ref="A5:G5"/>
    <mergeCell ref="H5:N5"/>
    <mergeCell ref="A12:F12"/>
    <mergeCell ref="A14:N14"/>
    <mergeCell ref="H15:N15"/>
    <mergeCell ref="A15:G15"/>
    <mergeCell ref="A28:F28"/>
    <mergeCell ref="A30:N30"/>
    <mergeCell ref="A31:G31"/>
    <mergeCell ref="H31:N31"/>
    <mergeCell ref="A134:N134"/>
    <mergeCell ref="H136:N136"/>
    <mergeCell ref="A133:E133"/>
  </mergeCells>
  <pageMargins left="0.2" right="0.15" top="0.25" bottom="0.25" header="0" footer="0"/>
  <pageSetup paperSize="9" orientation="portrait" r:id="rId1"/>
  <headerFooter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002"/>
  <sheetViews>
    <sheetView showGridLines="0" tabSelected="1" workbookViewId="0">
      <selection activeCell="B22" sqref="B22"/>
    </sheetView>
  </sheetViews>
  <sheetFormatPr defaultColWidth="10.140625" defaultRowHeight="15" customHeight="1" x14ac:dyDescent="0.5"/>
  <cols>
    <col min="1" max="1" width="6.28515625" style="499" customWidth="1"/>
    <col min="2" max="2" width="20.7109375" style="499" customWidth="1"/>
    <col min="3" max="4" width="3.5703125" style="499" customWidth="1"/>
    <col min="5" max="5" width="6.28515625" style="499" customWidth="1"/>
    <col min="6" max="6" width="20.7109375" style="499" customWidth="1"/>
    <col min="7" max="8" width="3.5703125" customWidth="1"/>
    <col min="9" max="9" width="6.28515625" customWidth="1"/>
    <col min="10" max="10" width="20.7109375" customWidth="1"/>
    <col min="11" max="12" width="3.5703125" customWidth="1"/>
    <col min="13" max="13" width="6.28515625" customWidth="1"/>
    <col min="14" max="14" width="20.7109375" customWidth="1"/>
    <col min="15" max="16" width="3.5703125" customWidth="1"/>
    <col min="17" max="17" width="6.28515625" customWidth="1"/>
    <col min="18" max="18" width="20.7109375" customWidth="1"/>
    <col min="19" max="20" width="3.5703125" customWidth="1"/>
    <col min="21" max="21" width="6.28515625" customWidth="1"/>
    <col min="22" max="22" width="20.7109375" customWidth="1"/>
    <col min="23" max="24" width="3.5703125" customWidth="1"/>
    <col min="25" max="25" width="7.42578125" customWidth="1"/>
    <col min="26" max="26" width="7.28515625" customWidth="1"/>
  </cols>
  <sheetData>
    <row r="1" spans="1:42" ht="18" customHeight="1" x14ac:dyDescent="0.5">
      <c r="A1" s="1387" t="s">
        <v>0</v>
      </c>
      <c r="B1" s="1388"/>
      <c r="C1" s="1388"/>
      <c r="D1" s="1388"/>
      <c r="E1" s="1388"/>
      <c r="F1" s="1388"/>
      <c r="G1" s="1388"/>
      <c r="H1" s="1388"/>
      <c r="I1" s="1388"/>
      <c r="J1" s="1388"/>
      <c r="K1" s="1388"/>
      <c r="L1" s="1388"/>
      <c r="M1" s="1388"/>
      <c r="N1" s="1388"/>
      <c r="O1" s="1388"/>
      <c r="P1" s="1388"/>
      <c r="Q1" s="1388"/>
      <c r="R1" s="1388"/>
      <c r="S1" s="1388"/>
      <c r="T1" s="1388"/>
      <c r="U1" s="1388"/>
      <c r="V1" s="1388"/>
      <c r="W1" s="1388"/>
      <c r="X1" s="1388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18" customHeight="1" x14ac:dyDescent="0.5">
      <c r="A2" s="1387" t="s">
        <v>1</v>
      </c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2"/>
    </row>
    <row r="3" spans="1:42" ht="18" customHeight="1" thickBot="1" x14ac:dyDescent="0.55000000000000004">
      <c r="A3" s="3"/>
      <c r="B3" s="4"/>
      <c r="C3" s="5"/>
      <c r="D3" s="6"/>
      <c r="E3" s="5"/>
      <c r="F3" s="3"/>
      <c r="G3" s="5"/>
      <c r="H3" s="6"/>
      <c r="I3" s="5"/>
      <c r="J3" s="7"/>
      <c r="K3" s="4"/>
      <c r="L3" s="5"/>
      <c r="M3" s="5"/>
      <c r="N3" s="3"/>
      <c r="O3" s="5"/>
      <c r="P3" s="5"/>
      <c r="Q3" s="5"/>
      <c r="R3" s="3"/>
      <c r="S3" s="8"/>
      <c r="T3" s="8"/>
      <c r="U3" s="6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2"/>
    </row>
    <row r="4" spans="1:42" ht="18" customHeight="1" thickTop="1" thickBot="1" x14ac:dyDescent="0.55000000000000004">
      <c r="A4" s="1389" t="s">
        <v>2</v>
      </c>
      <c r="B4" s="1390"/>
      <c r="C4" s="1390"/>
      <c r="D4" s="1390"/>
      <c r="E4" s="1390"/>
      <c r="F4" s="1390"/>
      <c r="G4" s="1390"/>
      <c r="H4" s="1391"/>
      <c r="I4" s="1392" t="s">
        <v>3</v>
      </c>
      <c r="J4" s="1390"/>
      <c r="K4" s="1390"/>
      <c r="L4" s="1390"/>
      <c r="M4" s="1390"/>
      <c r="N4" s="1390"/>
      <c r="O4" s="1390"/>
      <c r="P4" s="1391"/>
      <c r="Q4" s="1389" t="s">
        <v>4</v>
      </c>
      <c r="R4" s="1390"/>
      <c r="S4" s="1390"/>
      <c r="T4" s="1390"/>
      <c r="U4" s="1390"/>
      <c r="V4" s="1390"/>
      <c r="W4" s="1390"/>
      <c r="X4" s="1391"/>
      <c r="Y4" s="9"/>
      <c r="Z4" s="9"/>
      <c r="AA4" s="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2"/>
    </row>
    <row r="5" spans="1:42" ht="18" customHeight="1" thickTop="1" thickBot="1" x14ac:dyDescent="0.55000000000000004">
      <c r="A5" s="1397" t="s">
        <v>5</v>
      </c>
      <c r="B5" s="1398"/>
      <c r="C5" s="1398"/>
      <c r="D5" s="1399"/>
      <c r="E5" s="1393" t="s">
        <v>6</v>
      </c>
      <c r="F5" s="1394"/>
      <c r="G5" s="1394"/>
      <c r="H5" s="1395"/>
      <c r="I5" s="1397" t="s">
        <v>5</v>
      </c>
      <c r="J5" s="1394"/>
      <c r="K5" s="1394"/>
      <c r="L5" s="1395"/>
      <c r="M5" s="1393" t="s">
        <v>6</v>
      </c>
      <c r="N5" s="1394"/>
      <c r="O5" s="1394"/>
      <c r="P5" s="1395"/>
      <c r="Q5" s="1397" t="s">
        <v>5</v>
      </c>
      <c r="R5" s="1394"/>
      <c r="S5" s="1394"/>
      <c r="T5" s="1395"/>
      <c r="U5" s="1393" t="s">
        <v>6</v>
      </c>
      <c r="V5" s="1394"/>
      <c r="W5" s="1394"/>
      <c r="X5" s="1395"/>
      <c r="Y5" s="10"/>
      <c r="Z5" s="10"/>
      <c r="AA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2"/>
    </row>
    <row r="6" spans="1:42" ht="18" customHeight="1" thickTop="1" thickBot="1" x14ac:dyDescent="0.55000000000000004">
      <c r="A6" s="11" t="s">
        <v>7</v>
      </c>
      <c r="B6" s="12" t="s">
        <v>8</v>
      </c>
      <c r="C6" s="13" t="s">
        <v>9</v>
      </c>
      <c r="D6" s="14" t="s">
        <v>10</v>
      </c>
      <c r="E6" s="13" t="s">
        <v>7</v>
      </c>
      <c r="F6" s="12" t="s">
        <v>8</v>
      </c>
      <c r="G6" s="13" t="s">
        <v>9</v>
      </c>
      <c r="H6" s="15" t="s">
        <v>10</v>
      </c>
      <c r="I6" s="16" t="s">
        <v>7</v>
      </c>
      <c r="J6" s="17" t="s">
        <v>8</v>
      </c>
      <c r="K6" s="18" t="s">
        <v>9</v>
      </c>
      <c r="L6" s="19" t="s">
        <v>10</v>
      </c>
      <c r="M6" s="13" t="s">
        <v>7</v>
      </c>
      <c r="N6" s="12" t="s">
        <v>8</v>
      </c>
      <c r="O6" s="13" t="s">
        <v>9</v>
      </c>
      <c r="P6" s="15" t="s">
        <v>10</v>
      </c>
      <c r="Q6" s="11" t="s">
        <v>7</v>
      </c>
      <c r="R6" s="12" t="s">
        <v>8</v>
      </c>
      <c r="S6" s="13" t="s">
        <v>9</v>
      </c>
      <c r="T6" s="14" t="s">
        <v>10</v>
      </c>
      <c r="U6" s="16" t="s">
        <v>7</v>
      </c>
      <c r="V6" s="17" t="s">
        <v>8</v>
      </c>
      <c r="W6" s="18" t="s">
        <v>9</v>
      </c>
      <c r="X6" s="20" t="s">
        <v>10</v>
      </c>
      <c r="Y6" s="9"/>
      <c r="Z6" s="9"/>
      <c r="AA6" s="9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 ht="18" customHeight="1" thickTop="1" x14ac:dyDescent="0.5">
      <c r="A7" s="21" t="s">
        <v>11</v>
      </c>
      <c r="B7" s="22" t="s">
        <v>12</v>
      </c>
      <c r="C7" s="23" t="s">
        <v>11</v>
      </c>
      <c r="D7" s="24"/>
      <c r="E7" s="23" t="s">
        <v>11</v>
      </c>
      <c r="F7" s="22" t="s">
        <v>12</v>
      </c>
      <c r="G7" s="23" t="s">
        <v>11</v>
      </c>
      <c r="H7" s="24"/>
      <c r="I7" s="21" t="s">
        <v>11</v>
      </c>
      <c r="J7" s="22" t="s">
        <v>12</v>
      </c>
      <c r="K7" s="23" t="s">
        <v>11</v>
      </c>
      <c r="L7" s="24"/>
      <c r="M7" s="23" t="s">
        <v>11</v>
      </c>
      <c r="N7" s="22" t="s">
        <v>12</v>
      </c>
      <c r="O7" s="23" t="s">
        <v>11</v>
      </c>
      <c r="P7" s="24"/>
      <c r="Q7" s="21" t="s">
        <v>11</v>
      </c>
      <c r="R7" s="22" t="s">
        <v>12</v>
      </c>
      <c r="S7" s="23" t="s">
        <v>11</v>
      </c>
      <c r="T7" s="24"/>
      <c r="U7" s="21" t="s">
        <v>11</v>
      </c>
      <c r="V7" s="22" t="s">
        <v>12</v>
      </c>
      <c r="W7" s="23" t="s">
        <v>11</v>
      </c>
      <c r="X7" s="24"/>
      <c r="Y7" s="25"/>
      <c r="Z7" s="25"/>
      <c r="AA7" s="25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18" customHeight="1" x14ac:dyDescent="0.5">
      <c r="A8" s="21" t="s">
        <v>13</v>
      </c>
      <c r="B8" s="26" t="s">
        <v>14</v>
      </c>
      <c r="C8" s="23">
        <v>3</v>
      </c>
      <c r="D8" s="27">
        <v>1.5</v>
      </c>
      <c r="E8" s="23" t="s">
        <v>15</v>
      </c>
      <c r="F8" s="26" t="s">
        <v>16</v>
      </c>
      <c r="G8" s="23">
        <v>3</v>
      </c>
      <c r="H8" s="27">
        <v>1.5</v>
      </c>
      <c r="I8" s="21" t="s">
        <v>17</v>
      </c>
      <c r="J8" s="26" t="s">
        <v>18</v>
      </c>
      <c r="K8" s="23">
        <v>3</v>
      </c>
      <c r="L8" s="27">
        <v>1.5</v>
      </c>
      <c r="M8" s="23" t="s">
        <v>19</v>
      </c>
      <c r="N8" s="26" t="s">
        <v>20</v>
      </c>
      <c r="O8" s="23">
        <v>3</v>
      </c>
      <c r="P8" s="28">
        <v>1.5</v>
      </c>
      <c r="Q8" s="21" t="s">
        <v>21</v>
      </c>
      <c r="R8" s="26" t="s">
        <v>22</v>
      </c>
      <c r="S8" s="23">
        <v>3</v>
      </c>
      <c r="T8" s="27">
        <v>1.5</v>
      </c>
      <c r="U8" s="29" t="s">
        <v>23</v>
      </c>
      <c r="V8" s="30" t="s">
        <v>24</v>
      </c>
      <c r="W8" s="7">
        <v>3</v>
      </c>
      <c r="X8" s="31">
        <v>1.5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ht="18" customHeight="1" x14ac:dyDescent="0.5">
      <c r="A9" s="21" t="s">
        <v>25</v>
      </c>
      <c r="B9" s="26" t="s">
        <v>26</v>
      </c>
      <c r="C9" s="23">
        <v>3</v>
      </c>
      <c r="D9" s="27">
        <v>1.5</v>
      </c>
      <c r="E9" s="23" t="s">
        <v>27</v>
      </c>
      <c r="F9" s="26" t="s">
        <v>28</v>
      </c>
      <c r="G9" s="23">
        <v>3</v>
      </c>
      <c r="H9" s="27">
        <v>1.5</v>
      </c>
      <c r="I9" s="21" t="s">
        <v>29</v>
      </c>
      <c r="J9" s="26" t="s">
        <v>30</v>
      </c>
      <c r="K9" s="23">
        <v>3</v>
      </c>
      <c r="L9" s="27">
        <v>1.5</v>
      </c>
      <c r="M9" s="23" t="s">
        <v>31</v>
      </c>
      <c r="N9" s="26" t="s">
        <v>32</v>
      </c>
      <c r="O9" s="23">
        <v>3</v>
      </c>
      <c r="P9" s="28">
        <v>1.5</v>
      </c>
      <c r="Q9" s="21" t="s">
        <v>33</v>
      </c>
      <c r="R9" s="26" t="s">
        <v>34</v>
      </c>
      <c r="S9" s="23">
        <v>3</v>
      </c>
      <c r="T9" s="27">
        <v>1.5</v>
      </c>
      <c r="U9" s="29" t="s">
        <v>35</v>
      </c>
      <c r="V9" s="30" t="s">
        <v>36</v>
      </c>
      <c r="W9" s="7">
        <v>3</v>
      </c>
      <c r="X9" s="31">
        <v>1.5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ht="18" customHeight="1" x14ac:dyDescent="0.5">
      <c r="A10" s="21" t="s">
        <v>37</v>
      </c>
      <c r="B10" s="26" t="s">
        <v>38</v>
      </c>
      <c r="C10" s="23">
        <v>3</v>
      </c>
      <c r="D10" s="32">
        <v>1.5</v>
      </c>
      <c r="E10" s="23" t="s">
        <v>39</v>
      </c>
      <c r="F10" s="26" t="s">
        <v>40</v>
      </c>
      <c r="G10" s="23">
        <v>3</v>
      </c>
      <c r="H10" s="32">
        <v>1.5</v>
      </c>
      <c r="I10" s="21" t="s">
        <v>41</v>
      </c>
      <c r="J10" s="26" t="s">
        <v>42</v>
      </c>
      <c r="K10" s="23">
        <v>3</v>
      </c>
      <c r="L10" s="32">
        <v>1.5</v>
      </c>
      <c r="M10" s="23" t="s">
        <v>43</v>
      </c>
      <c r="N10" s="26" t="s">
        <v>44</v>
      </c>
      <c r="O10" s="23">
        <v>3</v>
      </c>
      <c r="P10" s="33">
        <v>1.5</v>
      </c>
      <c r="Q10" s="21" t="s">
        <v>45</v>
      </c>
      <c r="R10" s="26" t="s">
        <v>46</v>
      </c>
      <c r="S10" s="23">
        <v>3</v>
      </c>
      <c r="T10" s="32">
        <v>1.5</v>
      </c>
      <c r="U10" s="29" t="s">
        <v>47</v>
      </c>
      <c r="V10" s="30" t="s">
        <v>48</v>
      </c>
      <c r="W10" s="7">
        <v>3</v>
      </c>
      <c r="X10" s="34">
        <v>1.5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ht="18" customHeight="1" x14ac:dyDescent="0.5">
      <c r="A11" s="21" t="s">
        <v>49</v>
      </c>
      <c r="B11" s="35" t="s">
        <v>50</v>
      </c>
      <c r="C11" s="36" t="s">
        <v>51</v>
      </c>
      <c r="D11" s="37">
        <v>2</v>
      </c>
      <c r="E11" s="38" t="s">
        <v>52</v>
      </c>
      <c r="F11" s="39" t="s">
        <v>53</v>
      </c>
      <c r="G11" s="40" t="s">
        <v>52</v>
      </c>
      <c r="H11" s="41" t="s">
        <v>52</v>
      </c>
      <c r="I11" s="38" t="s">
        <v>52</v>
      </c>
      <c r="J11" s="39" t="s">
        <v>53</v>
      </c>
      <c r="K11" s="40" t="s">
        <v>52</v>
      </c>
      <c r="L11" s="41" t="s">
        <v>52</v>
      </c>
      <c r="M11" s="23" t="s">
        <v>54</v>
      </c>
      <c r="N11" s="35" t="s">
        <v>55</v>
      </c>
      <c r="O11" s="36" t="s">
        <v>51</v>
      </c>
      <c r="P11" s="37">
        <v>2</v>
      </c>
      <c r="Q11" s="38" t="s">
        <v>52</v>
      </c>
      <c r="R11" s="39" t="s">
        <v>53</v>
      </c>
      <c r="S11" s="40" t="s">
        <v>52</v>
      </c>
      <c r="T11" s="41" t="s">
        <v>52</v>
      </c>
      <c r="U11" s="21" t="s">
        <v>56</v>
      </c>
      <c r="V11" s="35" t="s">
        <v>57</v>
      </c>
      <c r="W11" s="36" t="s">
        <v>58</v>
      </c>
      <c r="X11" s="27">
        <v>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ht="18" customHeight="1" x14ac:dyDescent="0.5">
      <c r="A12" s="21" t="s">
        <v>59</v>
      </c>
      <c r="B12" s="42" t="s">
        <v>60</v>
      </c>
      <c r="C12" s="36" t="s">
        <v>61</v>
      </c>
      <c r="D12" s="32">
        <v>1.5</v>
      </c>
      <c r="E12" s="23" t="s">
        <v>62</v>
      </c>
      <c r="F12" s="42" t="s">
        <v>63</v>
      </c>
      <c r="G12" s="36" t="s">
        <v>61</v>
      </c>
      <c r="H12" s="32">
        <v>1.5</v>
      </c>
      <c r="I12" s="21" t="s">
        <v>64</v>
      </c>
      <c r="J12" s="42" t="s">
        <v>65</v>
      </c>
      <c r="K12" s="36" t="s">
        <v>61</v>
      </c>
      <c r="L12" s="32">
        <v>1.5</v>
      </c>
      <c r="M12" s="23" t="s">
        <v>66</v>
      </c>
      <c r="N12" s="42" t="s">
        <v>67</v>
      </c>
      <c r="O12" s="36" t="s">
        <v>61</v>
      </c>
      <c r="P12" s="33">
        <v>1.5</v>
      </c>
      <c r="Q12" s="21" t="s">
        <v>68</v>
      </c>
      <c r="R12" s="42" t="s">
        <v>69</v>
      </c>
      <c r="S12" s="36" t="s">
        <v>61</v>
      </c>
      <c r="T12" s="32">
        <v>1.5</v>
      </c>
      <c r="U12" s="29" t="s">
        <v>70</v>
      </c>
      <c r="V12" s="43" t="s">
        <v>71</v>
      </c>
      <c r="W12" s="44" t="s">
        <v>61</v>
      </c>
      <c r="X12" s="34">
        <v>1.5</v>
      </c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ht="18" customHeight="1" x14ac:dyDescent="0.5">
      <c r="A13" s="21" t="s">
        <v>72</v>
      </c>
      <c r="B13" s="26" t="s">
        <v>73</v>
      </c>
      <c r="C13" s="23">
        <v>1</v>
      </c>
      <c r="D13" s="27">
        <v>0.5</v>
      </c>
      <c r="E13" s="23" t="s">
        <v>74</v>
      </c>
      <c r="F13" s="26" t="s">
        <v>75</v>
      </c>
      <c r="G13" s="23">
        <v>1</v>
      </c>
      <c r="H13" s="27">
        <v>0.5</v>
      </c>
      <c r="I13" s="21" t="s">
        <v>76</v>
      </c>
      <c r="J13" s="26" t="s">
        <v>77</v>
      </c>
      <c r="K13" s="23">
        <v>1</v>
      </c>
      <c r="L13" s="27">
        <v>0.5</v>
      </c>
      <c r="M13" s="23" t="s">
        <v>78</v>
      </c>
      <c r="N13" s="26" t="s">
        <v>79</v>
      </c>
      <c r="O13" s="23">
        <v>1</v>
      </c>
      <c r="P13" s="28">
        <v>0.5</v>
      </c>
      <c r="Q13" s="21" t="s">
        <v>80</v>
      </c>
      <c r="R13" s="26" t="s">
        <v>81</v>
      </c>
      <c r="S13" s="23">
        <v>1</v>
      </c>
      <c r="T13" s="27">
        <v>0.5</v>
      </c>
      <c r="U13" s="29" t="s">
        <v>82</v>
      </c>
      <c r="V13" s="30" t="s">
        <v>83</v>
      </c>
      <c r="W13" s="7">
        <v>1</v>
      </c>
      <c r="X13" s="31">
        <v>0.5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ht="18" customHeight="1" x14ac:dyDescent="0.5">
      <c r="A14" s="21" t="s">
        <v>84</v>
      </c>
      <c r="B14" s="26" t="s">
        <v>85</v>
      </c>
      <c r="C14" s="23">
        <v>1</v>
      </c>
      <c r="D14" s="32">
        <v>0.5</v>
      </c>
      <c r="E14" s="23" t="s">
        <v>86</v>
      </c>
      <c r="F14" s="26" t="s">
        <v>87</v>
      </c>
      <c r="G14" s="23">
        <v>1</v>
      </c>
      <c r="H14" s="32">
        <v>0.5</v>
      </c>
      <c r="I14" s="21" t="s">
        <v>88</v>
      </c>
      <c r="J14" s="26" t="s">
        <v>89</v>
      </c>
      <c r="K14" s="23">
        <v>1</v>
      </c>
      <c r="L14" s="32">
        <v>0.5</v>
      </c>
      <c r="M14" s="23" t="s">
        <v>90</v>
      </c>
      <c r="N14" s="26" t="s">
        <v>91</v>
      </c>
      <c r="O14" s="23">
        <v>1</v>
      </c>
      <c r="P14" s="33">
        <v>0.5</v>
      </c>
      <c r="Q14" s="21" t="s">
        <v>92</v>
      </c>
      <c r="R14" s="26" t="s">
        <v>93</v>
      </c>
      <c r="S14" s="23">
        <v>1</v>
      </c>
      <c r="T14" s="32">
        <v>0.5</v>
      </c>
      <c r="U14" s="29" t="s">
        <v>94</v>
      </c>
      <c r="V14" s="30" t="s">
        <v>95</v>
      </c>
      <c r="W14" s="7">
        <v>1</v>
      </c>
      <c r="X14" s="34">
        <v>0.5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 ht="18" customHeight="1" x14ac:dyDescent="0.5">
      <c r="A15" s="21" t="s">
        <v>96</v>
      </c>
      <c r="B15" s="26" t="s">
        <v>97</v>
      </c>
      <c r="C15" s="23">
        <v>1</v>
      </c>
      <c r="D15" s="32">
        <v>0.5</v>
      </c>
      <c r="E15" s="23" t="s">
        <v>98</v>
      </c>
      <c r="F15" s="26" t="s">
        <v>99</v>
      </c>
      <c r="G15" s="23">
        <v>1</v>
      </c>
      <c r="H15" s="32">
        <v>0.5</v>
      </c>
      <c r="I15" s="21" t="s">
        <v>100</v>
      </c>
      <c r="J15" s="26" t="s">
        <v>101</v>
      </c>
      <c r="K15" s="23">
        <v>1</v>
      </c>
      <c r="L15" s="32">
        <v>0.5</v>
      </c>
      <c r="M15" s="23" t="s">
        <v>102</v>
      </c>
      <c r="N15" s="26" t="s">
        <v>103</v>
      </c>
      <c r="O15" s="23">
        <v>1</v>
      </c>
      <c r="P15" s="33">
        <v>0.5</v>
      </c>
      <c r="Q15" s="21" t="s">
        <v>104</v>
      </c>
      <c r="R15" s="26" t="s">
        <v>105</v>
      </c>
      <c r="S15" s="23">
        <v>1</v>
      </c>
      <c r="T15" s="32">
        <v>0.5</v>
      </c>
      <c r="U15" s="29" t="s">
        <v>106</v>
      </c>
      <c r="V15" s="30" t="s">
        <v>107</v>
      </c>
      <c r="W15" s="7">
        <v>1</v>
      </c>
      <c r="X15" s="34">
        <v>0.5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ht="18" customHeight="1" x14ac:dyDescent="0.5">
      <c r="A16" s="21" t="s">
        <v>108</v>
      </c>
      <c r="B16" s="26" t="s">
        <v>109</v>
      </c>
      <c r="C16" s="23">
        <v>1</v>
      </c>
      <c r="D16" s="27">
        <v>0.5</v>
      </c>
      <c r="E16" s="23" t="s">
        <v>110</v>
      </c>
      <c r="F16" s="26" t="s">
        <v>111</v>
      </c>
      <c r="G16" s="23">
        <v>1</v>
      </c>
      <c r="H16" s="27">
        <v>0.5</v>
      </c>
      <c r="I16" s="21" t="s">
        <v>112</v>
      </c>
      <c r="J16" s="26" t="s">
        <v>113</v>
      </c>
      <c r="K16" s="36" t="s">
        <v>114</v>
      </c>
      <c r="L16" s="27">
        <v>0.5</v>
      </c>
      <c r="M16" s="23" t="s">
        <v>115</v>
      </c>
      <c r="N16" s="26" t="s">
        <v>116</v>
      </c>
      <c r="O16" s="23">
        <v>1</v>
      </c>
      <c r="P16" s="28">
        <v>0.5</v>
      </c>
      <c r="Q16" s="21" t="s">
        <v>117</v>
      </c>
      <c r="R16" s="26" t="s">
        <v>118</v>
      </c>
      <c r="S16" s="36" t="s">
        <v>114</v>
      </c>
      <c r="T16" s="27">
        <v>0.5</v>
      </c>
      <c r="U16" s="29" t="s">
        <v>119</v>
      </c>
      <c r="V16" s="30" t="s">
        <v>120</v>
      </c>
      <c r="W16" s="7">
        <v>1</v>
      </c>
      <c r="X16" s="31">
        <v>0.5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 ht="18" customHeight="1" x14ac:dyDescent="0.5">
      <c r="A17" s="38" t="s">
        <v>52</v>
      </c>
      <c r="B17" s="39" t="s">
        <v>53</v>
      </c>
      <c r="C17" s="40" t="s">
        <v>52</v>
      </c>
      <c r="D17" s="41" t="s">
        <v>52</v>
      </c>
      <c r="E17" s="21" t="s">
        <v>121</v>
      </c>
      <c r="F17" s="26" t="s">
        <v>122</v>
      </c>
      <c r="G17" s="23">
        <v>1</v>
      </c>
      <c r="H17" s="27">
        <v>0.5</v>
      </c>
      <c r="I17" s="21" t="s">
        <v>123</v>
      </c>
      <c r="J17" s="26" t="s">
        <v>124</v>
      </c>
      <c r="K17" s="23">
        <v>1</v>
      </c>
      <c r="L17" s="27">
        <v>0.5</v>
      </c>
      <c r="M17" s="38" t="s">
        <v>52</v>
      </c>
      <c r="N17" s="39" t="s">
        <v>53</v>
      </c>
      <c r="O17" s="40" t="s">
        <v>52</v>
      </c>
      <c r="P17" s="41" t="s">
        <v>52</v>
      </c>
      <c r="Q17" s="21" t="s">
        <v>125</v>
      </c>
      <c r="R17" s="26" t="s">
        <v>126</v>
      </c>
      <c r="S17" s="23">
        <v>1</v>
      </c>
      <c r="T17" s="27">
        <v>0.5</v>
      </c>
      <c r="U17" s="45" t="s">
        <v>52</v>
      </c>
      <c r="V17" s="46" t="s">
        <v>53</v>
      </c>
      <c r="W17" s="47" t="s">
        <v>52</v>
      </c>
      <c r="X17" s="48" t="s">
        <v>52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42" ht="18" customHeight="1" x14ac:dyDescent="0.5">
      <c r="A18" s="38" t="s">
        <v>52</v>
      </c>
      <c r="B18" s="39" t="s">
        <v>53</v>
      </c>
      <c r="C18" s="40" t="s">
        <v>52</v>
      </c>
      <c r="D18" s="41" t="s">
        <v>52</v>
      </c>
      <c r="E18" s="21" t="s">
        <v>127</v>
      </c>
      <c r="F18" s="26" t="s">
        <v>128</v>
      </c>
      <c r="G18" s="23">
        <v>1</v>
      </c>
      <c r="H18" s="27">
        <v>0.5</v>
      </c>
      <c r="I18" s="21" t="s">
        <v>129</v>
      </c>
      <c r="J18" s="26" t="s">
        <v>130</v>
      </c>
      <c r="K18" s="23">
        <v>1</v>
      </c>
      <c r="L18" s="27">
        <v>0.5</v>
      </c>
      <c r="M18" s="38" t="s">
        <v>52</v>
      </c>
      <c r="N18" s="39" t="s">
        <v>53</v>
      </c>
      <c r="O18" s="40" t="s">
        <v>52</v>
      </c>
      <c r="P18" s="41" t="s">
        <v>52</v>
      </c>
      <c r="Q18" s="21" t="s">
        <v>131</v>
      </c>
      <c r="R18" s="26" t="s">
        <v>132</v>
      </c>
      <c r="S18" s="23">
        <v>1</v>
      </c>
      <c r="T18" s="27">
        <v>0.5</v>
      </c>
      <c r="U18" s="45" t="s">
        <v>52</v>
      </c>
      <c r="V18" s="46" t="s">
        <v>53</v>
      </c>
      <c r="W18" s="47" t="s">
        <v>52</v>
      </c>
      <c r="X18" s="48" t="s">
        <v>52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:42" ht="18" customHeight="1" x14ac:dyDescent="0.5">
      <c r="A19" s="49" t="s">
        <v>133</v>
      </c>
      <c r="B19" s="50" t="s">
        <v>134</v>
      </c>
      <c r="C19" s="51">
        <v>3</v>
      </c>
      <c r="D19" s="52">
        <v>1.5</v>
      </c>
      <c r="E19" s="51" t="s">
        <v>135</v>
      </c>
      <c r="F19" s="50" t="s">
        <v>136</v>
      </c>
      <c r="G19" s="51">
        <v>3</v>
      </c>
      <c r="H19" s="52">
        <v>1.5</v>
      </c>
      <c r="I19" s="49" t="s">
        <v>137</v>
      </c>
      <c r="J19" s="50" t="s">
        <v>138</v>
      </c>
      <c r="K19" s="51">
        <v>3</v>
      </c>
      <c r="L19" s="52">
        <v>1.5</v>
      </c>
      <c r="M19" s="23" t="s">
        <v>139</v>
      </c>
      <c r="N19" s="26" t="s">
        <v>140</v>
      </c>
      <c r="O19" s="23">
        <v>3</v>
      </c>
      <c r="P19" s="33">
        <v>1.5</v>
      </c>
      <c r="Q19" s="21" t="s">
        <v>141</v>
      </c>
      <c r="R19" s="26" t="s">
        <v>142</v>
      </c>
      <c r="S19" s="51">
        <v>3</v>
      </c>
      <c r="T19" s="52">
        <v>1.5</v>
      </c>
      <c r="U19" s="29" t="s">
        <v>143</v>
      </c>
      <c r="V19" s="30" t="s">
        <v>144</v>
      </c>
      <c r="W19" s="7">
        <v>3</v>
      </c>
      <c r="X19" s="34">
        <v>1.5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1:42" ht="18" customHeight="1" x14ac:dyDescent="0.5">
      <c r="A20" s="53"/>
      <c r="B20" s="54" t="s">
        <v>145</v>
      </c>
      <c r="C20" s="55">
        <f>SUM(C8:C19)+2+2</f>
        <v>20</v>
      </c>
      <c r="D20" s="56">
        <f>SUM(D8:D19)</f>
        <v>11.5</v>
      </c>
      <c r="E20" s="57"/>
      <c r="F20" s="54" t="s">
        <v>145</v>
      </c>
      <c r="G20" s="55">
        <f>SUM(G8:G19)+2</f>
        <v>20</v>
      </c>
      <c r="H20" s="58">
        <f>SUM(H8:H19)</f>
        <v>10.5</v>
      </c>
      <c r="I20" s="53"/>
      <c r="J20" s="54" t="s">
        <v>145</v>
      </c>
      <c r="K20" s="55">
        <f>SUM(K8:K19)+2+1</f>
        <v>20</v>
      </c>
      <c r="L20" s="56">
        <f>SUM(L8:L19)</f>
        <v>10.5</v>
      </c>
      <c r="M20" s="57"/>
      <c r="N20" s="54" t="s">
        <v>145</v>
      </c>
      <c r="O20" s="55">
        <f>SUM(O8:O19)+1+1+2</f>
        <v>20</v>
      </c>
      <c r="P20" s="58">
        <f>SUM(P8:P19)</f>
        <v>11.5</v>
      </c>
      <c r="Q20" s="53"/>
      <c r="R20" s="54" t="s">
        <v>145</v>
      </c>
      <c r="S20" s="55">
        <f>SUM(S8:S19)+2+1</f>
        <v>20</v>
      </c>
      <c r="T20" s="56">
        <f>SUM(T8:T19)</f>
        <v>10.5</v>
      </c>
      <c r="U20" s="53"/>
      <c r="V20" s="54" t="s">
        <v>145</v>
      </c>
      <c r="W20" s="55">
        <f>SUM(W8:W19)+1+1+2</f>
        <v>20</v>
      </c>
      <c r="X20" s="56">
        <f>SUM(X8:X19)</f>
        <v>11.5</v>
      </c>
      <c r="Y20" s="59">
        <f>D20+H20+L20+P20+T20+X20</f>
        <v>66</v>
      </c>
      <c r="Z20" s="60" t="s">
        <v>146</v>
      </c>
      <c r="AA20" s="2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1:42" ht="18" customHeight="1" x14ac:dyDescent="0.5">
      <c r="A21" s="29"/>
      <c r="B21" s="497" t="s">
        <v>969</v>
      </c>
      <c r="C21" s="2"/>
      <c r="D21" s="62"/>
      <c r="E21" s="7"/>
      <c r="F21" s="497" t="s">
        <v>969</v>
      </c>
      <c r="G21" s="2"/>
      <c r="H21" s="62"/>
      <c r="I21" s="29"/>
      <c r="J21" s="61" t="s">
        <v>147</v>
      </c>
      <c r="K21" s="2"/>
      <c r="L21" s="62"/>
      <c r="M21" s="7"/>
      <c r="N21" s="61" t="s">
        <v>147</v>
      </c>
      <c r="O21" s="2"/>
      <c r="P21" s="62"/>
      <c r="Q21" s="29"/>
      <c r="R21" s="61" t="s">
        <v>147</v>
      </c>
      <c r="S21" s="2"/>
      <c r="T21" s="62"/>
      <c r="U21" s="29"/>
      <c r="V21" s="61" t="s">
        <v>147</v>
      </c>
      <c r="W21" s="2"/>
      <c r="X21" s="6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8" customHeight="1" x14ac:dyDescent="0.5">
      <c r="A22" s="21" t="s">
        <v>148</v>
      </c>
      <c r="B22" s="26" t="s">
        <v>149</v>
      </c>
      <c r="C22" s="23">
        <v>2</v>
      </c>
      <c r="D22" s="28">
        <v>1</v>
      </c>
      <c r="E22" s="21" t="s">
        <v>150</v>
      </c>
      <c r="F22" s="26" t="s">
        <v>151</v>
      </c>
      <c r="G22" s="23">
        <v>2</v>
      </c>
      <c r="H22" s="27">
        <v>1</v>
      </c>
      <c r="I22" s="21" t="s">
        <v>152</v>
      </c>
      <c r="J22" s="26" t="s">
        <v>153</v>
      </c>
      <c r="K22" s="23">
        <v>2</v>
      </c>
      <c r="L22" s="27">
        <v>1</v>
      </c>
      <c r="M22" s="23" t="s">
        <v>154</v>
      </c>
      <c r="N22" s="26" t="s">
        <v>155</v>
      </c>
      <c r="O22" s="23">
        <v>2</v>
      </c>
      <c r="P22" s="28">
        <v>1</v>
      </c>
      <c r="Q22" s="29" t="s">
        <v>156</v>
      </c>
      <c r="R22" s="30" t="s">
        <v>157</v>
      </c>
      <c r="S22" s="7">
        <v>2</v>
      </c>
      <c r="T22" s="31">
        <v>1</v>
      </c>
      <c r="U22" s="29" t="s">
        <v>158</v>
      </c>
      <c r="V22" s="30" t="s">
        <v>159</v>
      </c>
      <c r="W22" s="7">
        <v>2</v>
      </c>
      <c r="X22" s="31">
        <v>1</v>
      </c>
      <c r="Y22" s="2"/>
      <c r="Z22" s="2"/>
      <c r="AA22" s="2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8" customHeight="1" x14ac:dyDescent="0.5">
      <c r="A23" s="21" t="s">
        <v>160</v>
      </c>
      <c r="B23" s="35" t="s">
        <v>161</v>
      </c>
      <c r="C23" s="23">
        <v>4</v>
      </c>
      <c r="D23" s="28">
        <v>2</v>
      </c>
      <c r="E23" s="21" t="s">
        <v>162</v>
      </c>
      <c r="F23" s="35" t="s">
        <v>163</v>
      </c>
      <c r="G23" s="23">
        <v>4</v>
      </c>
      <c r="H23" s="27">
        <v>2</v>
      </c>
      <c r="I23" s="21" t="s">
        <v>164</v>
      </c>
      <c r="J23" s="35" t="s">
        <v>165</v>
      </c>
      <c r="K23" s="23">
        <v>4</v>
      </c>
      <c r="L23" s="27">
        <v>2</v>
      </c>
      <c r="M23" s="23" t="s">
        <v>166</v>
      </c>
      <c r="N23" s="35" t="s">
        <v>167</v>
      </c>
      <c r="O23" s="23">
        <v>4</v>
      </c>
      <c r="P23" s="27">
        <v>2</v>
      </c>
      <c r="Q23" s="29" t="s">
        <v>168</v>
      </c>
      <c r="R23" s="63" t="s">
        <v>169</v>
      </c>
      <c r="S23" s="7">
        <v>4</v>
      </c>
      <c r="T23" s="31">
        <v>2</v>
      </c>
      <c r="U23" s="29" t="s">
        <v>170</v>
      </c>
      <c r="V23" s="63" t="s">
        <v>171</v>
      </c>
      <c r="W23" s="7">
        <v>4</v>
      </c>
      <c r="X23" s="31">
        <v>2</v>
      </c>
      <c r="Y23" s="2"/>
      <c r="Z23" s="2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</row>
    <row r="24" spans="1:42" ht="18" customHeight="1" x14ac:dyDescent="0.5">
      <c r="A24" s="21" t="s">
        <v>172</v>
      </c>
      <c r="B24" s="35" t="s">
        <v>173</v>
      </c>
      <c r="C24" s="23">
        <v>2</v>
      </c>
      <c r="D24" s="28">
        <v>1</v>
      </c>
      <c r="E24" s="21" t="s">
        <v>174</v>
      </c>
      <c r="F24" s="35" t="s">
        <v>175</v>
      </c>
      <c r="G24" s="23">
        <v>2</v>
      </c>
      <c r="H24" s="27">
        <v>1</v>
      </c>
      <c r="I24" s="21" t="s">
        <v>176</v>
      </c>
      <c r="J24" s="35" t="s">
        <v>177</v>
      </c>
      <c r="K24" s="23">
        <v>2</v>
      </c>
      <c r="L24" s="27">
        <v>1</v>
      </c>
      <c r="M24" s="23" t="s">
        <v>178</v>
      </c>
      <c r="N24" s="35" t="s">
        <v>179</v>
      </c>
      <c r="O24" s="23">
        <v>2</v>
      </c>
      <c r="P24" s="28">
        <v>1</v>
      </c>
      <c r="Q24" s="29" t="s">
        <v>180</v>
      </c>
      <c r="R24" s="63" t="s">
        <v>181</v>
      </c>
      <c r="S24" s="7">
        <v>2</v>
      </c>
      <c r="T24" s="31">
        <v>1</v>
      </c>
      <c r="U24" s="29" t="s">
        <v>182</v>
      </c>
      <c r="V24" s="63" t="s">
        <v>183</v>
      </c>
      <c r="W24" s="7">
        <v>2</v>
      </c>
      <c r="X24" s="31">
        <v>1</v>
      </c>
      <c r="Y24" s="2"/>
      <c r="Z24" s="2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1:42" ht="18" customHeight="1" x14ac:dyDescent="0.5">
      <c r="A25" s="21" t="s">
        <v>184</v>
      </c>
      <c r="B25" s="35" t="s">
        <v>185</v>
      </c>
      <c r="C25" s="23">
        <v>4</v>
      </c>
      <c r="D25" s="28">
        <v>2</v>
      </c>
      <c r="E25" s="21" t="s">
        <v>186</v>
      </c>
      <c r="F25" s="35" t="s">
        <v>187</v>
      </c>
      <c r="G25" s="23">
        <v>4</v>
      </c>
      <c r="H25" s="27">
        <v>2</v>
      </c>
      <c r="I25" s="21" t="s">
        <v>188</v>
      </c>
      <c r="J25" s="35" t="s">
        <v>189</v>
      </c>
      <c r="K25" s="23">
        <v>4</v>
      </c>
      <c r="L25" s="27">
        <v>2</v>
      </c>
      <c r="M25" s="23" t="s">
        <v>190</v>
      </c>
      <c r="N25" s="35" t="s">
        <v>191</v>
      </c>
      <c r="O25" s="23">
        <v>4</v>
      </c>
      <c r="P25" s="27">
        <v>2</v>
      </c>
      <c r="Q25" s="29" t="s">
        <v>192</v>
      </c>
      <c r="R25" s="63" t="s">
        <v>193</v>
      </c>
      <c r="S25" s="7">
        <v>4</v>
      </c>
      <c r="T25" s="31">
        <v>2</v>
      </c>
      <c r="U25" s="29" t="s">
        <v>194</v>
      </c>
      <c r="V25" s="63" t="s">
        <v>195</v>
      </c>
      <c r="W25" s="7">
        <v>4</v>
      </c>
      <c r="X25" s="31">
        <v>2</v>
      </c>
      <c r="Y25" s="2"/>
      <c r="Z25" s="2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ht="18" customHeight="1" x14ac:dyDescent="0.5">
      <c r="A26" s="21" t="s">
        <v>196</v>
      </c>
      <c r="B26" s="26" t="s">
        <v>197</v>
      </c>
      <c r="C26" s="23">
        <v>1</v>
      </c>
      <c r="D26" s="27">
        <v>0.5</v>
      </c>
      <c r="E26" s="21" t="s">
        <v>198</v>
      </c>
      <c r="F26" s="26" t="s">
        <v>199</v>
      </c>
      <c r="G26" s="23">
        <v>1</v>
      </c>
      <c r="H26" s="28">
        <v>0.5</v>
      </c>
      <c r="I26" s="21" t="s">
        <v>200</v>
      </c>
      <c r="J26" s="26" t="s">
        <v>201</v>
      </c>
      <c r="K26" s="23">
        <v>1</v>
      </c>
      <c r="L26" s="27">
        <v>0.5</v>
      </c>
      <c r="M26" s="21" t="s">
        <v>202</v>
      </c>
      <c r="N26" s="26" t="s">
        <v>203</v>
      </c>
      <c r="O26" s="23">
        <v>1</v>
      </c>
      <c r="P26" s="28">
        <v>0.5</v>
      </c>
      <c r="Q26" s="29" t="s">
        <v>204</v>
      </c>
      <c r="R26" s="30" t="s">
        <v>205</v>
      </c>
      <c r="S26" s="7">
        <v>1</v>
      </c>
      <c r="T26" s="31">
        <v>0.5</v>
      </c>
      <c r="U26" s="29" t="s">
        <v>206</v>
      </c>
      <c r="V26" s="30" t="s">
        <v>207</v>
      </c>
      <c r="W26" s="7">
        <v>1</v>
      </c>
      <c r="X26" s="31">
        <v>0.5</v>
      </c>
      <c r="Y26" s="2"/>
      <c r="Z26" s="2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</row>
    <row r="27" spans="1:42" ht="18" customHeight="1" x14ac:dyDescent="0.5">
      <c r="A27" s="21" t="s">
        <v>208</v>
      </c>
      <c r="B27" s="35" t="s">
        <v>209</v>
      </c>
      <c r="C27" s="23">
        <v>2</v>
      </c>
      <c r="D27" s="28">
        <v>1</v>
      </c>
      <c r="E27" s="21" t="s">
        <v>210</v>
      </c>
      <c r="F27" s="35" t="s">
        <v>211</v>
      </c>
      <c r="G27" s="23">
        <v>2</v>
      </c>
      <c r="H27" s="27">
        <v>1</v>
      </c>
      <c r="I27" s="21" t="s">
        <v>212</v>
      </c>
      <c r="J27" s="35" t="s">
        <v>213</v>
      </c>
      <c r="K27" s="23">
        <v>2</v>
      </c>
      <c r="L27" s="27">
        <v>1</v>
      </c>
      <c r="M27" s="23" t="s">
        <v>214</v>
      </c>
      <c r="N27" s="35" t="s">
        <v>215</v>
      </c>
      <c r="O27" s="23">
        <v>2</v>
      </c>
      <c r="P27" s="28">
        <v>1</v>
      </c>
      <c r="Q27" s="29" t="s">
        <v>216</v>
      </c>
      <c r="R27" s="63" t="s">
        <v>217</v>
      </c>
      <c r="S27" s="7">
        <v>2</v>
      </c>
      <c r="T27" s="31">
        <v>1</v>
      </c>
      <c r="U27" s="29" t="s">
        <v>218</v>
      </c>
      <c r="V27" s="63" t="s">
        <v>219</v>
      </c>
      <c r="W27" s="7">
        <v>2</v>
      </c>
      <c r="X27" s="31">
        <v>1</v>
      </c>
      <c r="Y27" s="2"/>
      <c r="Z27" s="2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</row>
    <row r="28" spans="1:42" ht="18" customHeight="1" x14ac:dyDescent="0.5">
      <c r="A28" s="21" t="s">
        <v>220</v>
      </c>
      <c r="B28" s="35" t="s">
        <v>221</v>
      </c>
      <c r="C28" s="36" t="s">
        <v>114</v>
      </c>
      <c r="D28" s="28">
        <v>0.5</v>
      </c>
      <c r="E28" s="21" t="s">
        <v>222</v>
      </c>
      <c r="F28" s="35" t="s">
        <v>223</v>
      </c>
      <c r="G28" s="36" t="s">
        <v>114</v>
      </c>
      <c r="H28" s="28">
        <v>0.5</v>
      </c>
      <c r="I28" s="21" t="s">
        <v>224</v>
      </c>
      <c r="J28" s="35" t="s">
        <v>225</v>
      </c>
      <c r="K28" s="23">
        <v>1</v>
      </c>
      <c r="L28" s="28">
        <v>0.5</v>
      </c>
      <c r="M28" s="21" t="s">
        <v>226</v>
      </c>
      <c r="N28" s="35" t="s">
        <v>227</v>
      </c>
      <c r="O28" s="36" t="s">
        <v>114</v>
      </c>
      <c r="P28" s="28">
        <v>0.5</v>
      </c>
      <c r="Q28" s="38" t="s">
        <v>228</v>
      </c>
      <c r="R28" s="64" t="s">
        <v>229</v>
      </c>
      <c r="S28" s="23">
        <v>1</v>
      </c>
      <c r="T28" s="28">
        <v>0.5</v>
      </c>
      <c r="U28" s="38" t="s">
        <v>230</v>
      </c>
      <c r="V28" s="64" t="s">
        <v>231</v>
      </c>
      <c r="W28" s="36" t="s">
        <v>114</v>
      </c>
      <c r="X28" s="27">
        <v>0.5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ht="18" customHeight="1" thickBot="1" x14ac:dyDescent="0.55000000000000004">
      <c r="A29" s="65"/>
      <c r="B29" s="66" t="s">
        <v>145</v>
      </c>
      <c r="C29" s="67">
        <f>SUM(C22:C28)+1</f>
        <v>16</v>
      </c>
      <c r="D29" s="68">
        <f>SUM(D22:D28)</f>
        <v>8</v>
      </c>
      <c r="E29" s="69"/>
      <c r="F29" s="66" t="s">
        <v>145</v>
      </c>
      <c r="G29" s="67">
        <f>SUM(G22:G28)+1</f>
        <v>16</v>
      </c>
      <c r="H29" s="68">
        <f>SUM(H22:H28)</f>
        <v>8</v>
      </c>
      <c r="I29" s="65"/>
      <c r="J29" s="66" t="s">
        <v>145</v>
      </c>
      <c r="K29" s="67">
        <f t="shared" ref="K29:L29" si="0">SUM(K22:K28)</f>
        <v>16</v>
      </c>
      <c r="L29" s="68">
        <f t="shared" si="0"/>
        <v>8</v>
      </c>
      <c r="M29" s="69"/>
      <c r="N29" s="66" t="s">
        <v>145</v>
      </c>
      <c r="O29" s="67">
        <f>SUM(O22:O28)+1</f>
        <v>16</v>
      </c>
      <c r="P29" s="68">
        <f>SUM(P22:P28)</f>
        <v>8</v>
      </c>
      <c r="Q29" s="65"/>
      <c r="R29" s="66" t="s">
        <v>145</v>
      </c>
      <c r="S29" s="67">
        <f t="shared" ref="S29:T29" si="1">SUM(S22:S28)</f>
        <v>16</v>
      </c>
      <c r="T29" s="68">
        <f t="shared" si="1"/>
        <v>8</v>
      </c>
      <c r="U29" s="65"/>
      <c r="V29" s="66" t="s">
        <v>145</v>
      </c>
      <c r="W29" s="67">
        <f>SUM(W22:W28)+1</f>
        <v>16</v>
      </c>
      <c r="X29" s="68">
        <f>SUM(X22:X28)</f>
        <v>8</v>
      </c>
      <c r="Y29" s="59">
        <f t="shared" ref="Y29:Y30" si="2">D29+H29+L29+P29+T29+X29</f>
        <v>48</v>
      </c>
      <c r="Z29" s="60" t="s">
        <v>232</v>
      </c>
      <c r="AA29" s="2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</row>
    <row r="30" spans="1:42" ht="18" customHeight="1" thickTop="1" thickBot="1" x14ac:dyDescent="0.55000000000000004">
      <c r="A30" s="70"/>
      <c r="B30" s="71" t="s">
        <v>233</v>
      </c>
      <c r="C30" s="72">
        <f t="shared" ref="C30:D30" si="3">C20+C29</f>
        <v>36</v>
      </c>
      <c r="D30" s="73">
        <f t="shared" si="3"/>
        <v>19.5</v>
      </c>
      <c r="E30" s="74"/>
      <c r="F30" s="71" t="s">
        <v>233</v>
      </c>
      <c r="G30" s="72">
        <f t="shared" ref="G30:H30" si="4">G20+G29</f>
        <v>36</v>
      </c>
      <c r="H30" s="75">
        <f t="shared" si="4"/>
        <v>18.5</v>
      </c>
      <c r="I30" s="70"/>
      <c r="J30" s="71" t="s">
        <v>233</v>
      </c>
      <c r="K30" s="72">
        <f t="shared" ref="K30:L30" si="5">K20+K29</f>
        <v>36</v>
      </c>
      <c r="L30" s="73">
        <f t="shared" si="5"/>
        <v>18.5</v>
      </c>
      <c r="M30" s="74"/>
      <c r="N30" s="71" t="s">
        <v>233</v>
      </c>
      <c r="O30" s="72">
        <f t="shared" ref="O30:P30" si="6">O20+O29</f>
        <v>36</v>
      </c>
      <c r="P30" s="75">
        <f t="shared" si="6"/>
        <v>19.5</v>
      </c>
      <c r="Q30" s="70"/>
      <c r="R30" s="71" t="s">
        <v>233</v>
      </c>
      <c r="S30" s="72">
        <f t="shared" ref="S30:T30" si="7">S20+S29</f>
        <v>36</v>
      </c>
      <c r="T30" s="73">
        <f t="shared" si="7"/>
        <v>18.5</v>
      </c>
      <c r="U30" s="70"/>
      <c r="V30" s="71" t="s">
        <v>233</v>
      </c>
      <c r="W30" s="72">
        <f t="shared" ref="W30:X30" si="8">W20+W29</f>
        <v>36</v>
      </c>
      <c r="X30" s="73">
        <f t="shared" si="8"/>
        <v>19.5</v>
      </c>
      <c r="Y30" s="59">
        <f t="shared" si="2"/>
        <v>114</v>
      </c>
      <c r="Z30" s="60" t="s">
        <v>234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8" customHeight="1" thickTop="1" thickBot="1" x14ac:dyDescent="0.55000000000000004">
      <c r="A31" s="76" t="s">
        <v>235</v>
      </c>
      <c r="B31" s="71" t="s">
        <v>236</v>
      </c>
      <c r="C31" s="77" t="s">
        <v>9</v>
      </c>
      <c r="D31" s="78" t="s">
        <v>237</v>
      </c>
      <c r="E31" s="79" t="s">
        <v>235</v>
      </c>
      <c r="F31" s="71" t="s">
        <v>236</v>
      </c>
      <c r="G31" s="77" t="s">
        <v>9</v>
      </c>
      <c r="H31" s="78" t="s">
        <v>237</v>
      </c>
      <c r="I31" s="76" t="s">
        <v>235</v>
      </c>
      <c r="J31" s="71" t="s">
        <v>236</v>
      </c>
      <c r="K31" s="77" t="s">
        <v>9</v>
      </c>
      <c r="L31" s="78" t="s">
        <v>237</v>
      </c>
      <c r="M31" s="79" t="s">
        <v>235</v>
      </c>
      <c r="N31" s="71" t="s">
        <v>236</v>
      </c>
      <c r="O31" s="77" t="s">
        <v>9</v>
      </c>
      <c r="P31" s="78" t="s">
        <v>237</v>
      </c>
      <c r="Q31" s="76" t="s">
        <v>235</v>
      </c>
      <c r="R31" s="71" t="s">
        <v>236</v>
      </c>
      <c r="S31" s="77" t="s">
        <v>9</v>
      </c>
      <c r="T31" s="78" t="s">
        <v>237</v>
      </c>
      <c r="U31" s="80" t="s">
        <v>235</v>
      </c>
      <c r="V31" s="71" t="s">
        <v>236</v>
      </c>
      <c r="W31" s="77" t="s">
        <v>9</v>
      </c>
      <c r="X31" s="78" t="s">
        <v>237</v>
      </c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8" customHeight="1" thickTop="1" x14ac:dyDescent="0.5">
      <c r="A32" s="81" t="s">
        <v>11</v>
      </c>
      <c r="B32" s="497" t="s">
        <v>238</v>
      </c>
      <c r="C32" s="2"/>
      <c r="D32" s="82" t="s">
        <v>11</v>
      </c>
      <c r="E32" s="83" t="s">
        <v>11</v>
      </c>
      <c r="F32" s="497" t="s">
        <v>238</v>
      </c>
      <c r="G32" s="2"/>
      <c r="H32" s="84" t="s">
        <v>11</v>
      </c>
      <c r="I32" s="81" t="s">
        <v>11</v>
      </c>
      <c r="J32" s="61" t="s">
        <v>238</v>
      </c>
      <c r="K32" s="2"/>
      <c r="L32" s="82" t="s">
        <v>11</v>
      </c>
      <c r="M32" s="83" t="s">
        <v>11</v>
      </c>
      <c r="N32" s="61" t="s">
        <v>238</v>
      </c>
      <c r="O32" s="2"/>
      <c r="P32" s="84" t="s">
        <v>11</v>
      </c>
      <c r="Q32" s="81" t="s">
        <v>11</v>
      </c>
      <c r="R32" s="61" t="s">
        <v>238</v>
      </c>
      <c r="S32" s="2"/>
      <c r="T32" s="82" t="s">
        <v>11</v>
      </c>
      <c r="U32" s="81" t="s">
        <v>11</v>
      </c>
      <c r="V32" s="61" t="s">
        <v>238</v>
      </c>
      <c r="W32" s="2"/>
      <c r="X32" s="82" t="s">
        <v>11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" customHeight="1" x14ac:dyDescent="0.5">
      <c r="A33" s="85"/>
      <c r="B33" s="30" t="s">
        <v>239</v>
      </c>
      <c r="C33" s="7" t="s">
        <v>11</v>
      </c>
      <c r="D33" s="62"/>
      <c r="E33" s="86"/>
      <c r="F33" s="30" t="s">
        <v>239</v>
      </c>
      <c r="G33" s="7" t="s">
        <v>11</v>
      </c>
      <c r="H33" s="87"/>
      <c r="I33" s="85"/>
      <c r="J33" s="30" t="s">
        <v>239</v>
      </c>
      <c r="K33" s="7" t="s">
        <v>11</v>
      </c>
      <c r="L33" s="62"/>
      <c r="M33" s="86"/>
      <c r="N33" s="30" t="s">
        <v>239</v>
      </c>
      <c r="O33" s="7" t="s">
        <v>11</v>
      </c>
      <c r="P33" s="87"/>
      <c r="Q33" s="85"/>
      <c r="R33" s="30" t="s">
        <v>239</v>
      </c>
      <c r="S33" s="7" t="s">
        <v>11</v>
      </c>
      <c r="T33" s="62"/>
      <c r="U33" s="85"/>
      <c r="V33" s="30" t="s">
        <v>239</v>
      </c>
      <c r="W33" s="7" t="s">
        <v>11</v>
      </c>
      <c r="X33" s="6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8" customHeight="1" x14ac:dyDescent="0.5">
      <c r="A34" s="85" t="s">
        <v>240</v>
      </c>
      <c r="B34" s="30" t="s">
        <v>970</v>
      </c>
      <c r="C34" s="88">
        <v>1</v>
      </c>
      <c r="D34" s="34" t="s">
        <v>242</v>
      </c>
      <c r="E34" s="86" t="s">
        <v>240</v>
      </c>
      <c r="F34" s="30" t="s">
        <v>970</v>
      </c>
      <c r="G34" s="88">
        <v>1</v>
      </c>
      <c r="H34" s="34" t="s">
        <v>242</v>
      </c>
      <c r="I34" s="85" t="s">
        <v>240</v>
      </c>
      <c r="J34" s="30" t="s">
        <v>241</v>
      </c>
      <c r="K34" s="88">
        <v>1</v>
      </c>
      <c r="L34" s="34" t="s">
        <v>242</v>
      </c>
      <c r="M34" s="86" t="s">
        <v>240</v>
      </c>
      <c r="N34" s="30" t="s">
        <v>241</v>
      </c>
      <c r="O34" s="88">
        <v>1</v>
      </c>
      <c r="P34" s="34" t="s">
        <v>242</v>
      </c>
      <c r="Q34" s="85" t="s">
        <v>240</v>
      </c>
      <c r="R34" s="30" t="s">
        <v>241</v>
      </c>
      <c r="S34" s="88">
        <v>1</v>
      </c>
      <c r="T34" s="34" t="s">
        <v>242</v>
      </c>
      <c r="U34" s="85" t="s">
        <v>240</v>
      </c>
      <c r="V34" s="30" t="s">
        <v>241</v>
      </c>
      <c r="W34" s="88">
        <v>1</v>
      </c>
      <c r="X34" s="34" t="s">
        <v>242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8" customHeight="1" x14ac:dyDescent="0.5">
      <c r="A35" s="85" t="s">
        <v>240</v>
      </c>
      <c r="B35" s="30" t="s">
        <v>243</v>
      </c>
      <c r="C35" s="88">
        <v>1</v>
      </c>
      <c r="D35" s="34" t="s">
        <v>242</v>
      </c>
      <c r="E35" s="86" t="s">
        <v>240</v>
      </c>
      <c r="F35" s="30" t="s">
        <v>243</v>
      </c>
      <c r="G35" s="88">
        <v>1</v>
      </c>
      <c r="H35" s="34" t="s">
        <v>242</v>
      </c>
      <c r="I35" s="85" t="s">
        <v>240</v>
      </c>
      <c r="J35" s="30" t="s">
        <v>243</v>
      </c>
      <c r="K35" s="88">
        <v>1</v>
      </c>
      <c r="L35" s="34" t="s">
        <v>242</v>
      </c>
      <c r="M35" s="86" t="s">
        <v>240</v>
      </c>
      <c r="N35" s="30" t="s">
        <v>243</v>
      </c>
      <c r="O35" s="88">
        <v>1</v>
      </c>
      <c r="P35" s="34" t="s">
        <v>242</v>
      </c>
      <c r="Q35" s="85" t="s">
        <v>240</v>
      </c>
      <c r="R35" s="30" t="s">
        <v>243</v>
      </c>
      <c r="S35" s="88">
        <v>1</v>
      </c>
      <c r="T35" s="34" t="s">
        <v>242</v>
      </c>
      <c r="U35" s="85" t="s">
        <v>240</v>
      </c>
      <c r="V35" s="30" t="s">
        <v>243</v>
      </c>
      <c r="W35" s="88">
        <v>1</v>
      </c>
      <c r="X35" s="34" t="s">
        <v>242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8" customHeight="1" x14ac:dyDescent="0.5">
      <c r="A36" s="85" t="s">
        <v>240</v>
      </c>
      <c r="B36" s="30" t="s">
        <v>244</v>
      </c>
      <c r="C36" s="88">
        <v>1</v>
      </c>
      <c r="D36" s="34" t="s">
        <v>242</v>
      </c>
      <c r="E36" s="86" t="s">
        <v>240</v>
      </c>
      <c r="F36" s="30" t="s">
        <v>244</v>
      </c>
      <c r="G36" s="88">
        <v>1</v>
      </c>
      <c r="H36" s="34" t="s">
        <v>242</v>
      </c>
      <c r="I36" s="85" t="s">
        <v>240</v>
      </c>
      <c r="J36" s="30" t="s">
        <v>244</v>
      </c>
      <c r="K36" s="88">
        <v>1</v>
      </c>
      <c r="L36" s="34" t="s">
        <v>242</v>
      </c>
      <c r="M36" s="86" t="s">
        <v>240</v>
      </c>
      <c r="N36" s="30" t="s">
        <v>244</v>
      </c>
      <c r="O36" s="88">
        <v>1</v>
      </c>
      <c r="P36" s="34" t="s">
        <v>242</v>
      </c>
      <c r="Q36" s="85" t="s">
        <v>240</v>
      </c>
      <c r="R36" s="30" t="s">
        <v>244</v>
      </c>
      <c r="S36" s="88">
        <v>1</v>
      </c>
      <c r="T36" s="34" t="s">
        <v>242</v>
      </c>
      <c r="U36" s="85" t="s">
        <v>240</v>
      </c>
      <c r="V36" s="30" t="s">
        <v>244</v>
      </c>
      <c r="W36" s="88">
        <v>1</v>
      </c>
      <c r="X36" s="34" t="s">
        <v>242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8" customHeight="1" x14ac:dyDescent="0.5">
      <c r="A37" s="85"/>
      <c r="B37" s="30" t="s">
        <v>245</v>
      </c>
      <c r="C37" s="88"/>
      <c r="D37" s="34"/>
      <c r="E37" s="86"/>
      <c r="F37" s="30" t="s">
        <v>245</v>
      </c>
      <c r="G37" s="88"/>
      <c r="H37" s="34"/>
      <c r="I37" s="85"/>
      <c r="J37" s="30" t="s">
        <v>245</v>
      </c>
      <c r="K37" s="88"/>
      <c r="L37" s="34"/>
      <c r="M37" s="86"/>
      <c r="N37" s="30" t="s">
        <v>245</v>
      </c>
      <c r="O37" s="88"/>
      <c r="P37" s="34"/>
      <c r="Q37" s="85"/>
      <c r="R37" s="30" t="s">
        <v>245</v>
      </c>
      <c r="S37" s="88"/>
      <c r="T37" s="34"/>
      <c r="U37" s="85"/>
      <c r="V37" s="30" t="s">
        <v>245</v>
      </c>
      <c r="W37" s="88"/>
      <c r="X37" s="34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8" customHeight="1" x14ac:dyDescent="0.5">
      <c r="A38" s="85" t="s">
        <v>240</v>
      </c>
      <c r="B38" s="30" t="s">
        <v>246</v>
      </c>
      <c r="C38" s="88">
        <v>1</v>
      </c>
      <c r="D38" s="34" t="s">
        <v>242</v>
      </c>
      <c r="E38" s="86" t="s">
        <v>240</v>
      </c>
      <c r="F38" s="30" t="s">
        <v>247</v>
      </c>
      <c r="G38" s="88">
        <v>1</v>
      </c>
      <c r="H38" s="34" t="s">
        <v>242</v>
      </c>
      <c r="I38" s="85" t="s">
        <v>240</v>
      </c>
      <c r="J38" s="30" t="s">
        <v>247</v>
      </c>
      <c r="K38" s="88">
        <v>1</v>
      </c>
      <c r="L38" s="34" t="s">
        <v>242</v>
      </c>
      <c r="M38" s="86" t="s">
        <v>240</v>
      </c>
      <c r="N38" s="30" t="s">
        <v>247</v>
      </c>
      <c r="O38" s="88">
        <v>1</v>
      </c>
      <c r="P38" s="34" t="s">
        <v>242</v>
      </c>
      <c r="Q38" s="85" t="s">
        <v>240</v>
      </c>
      <c r="R38" s="30" t="s">
        <v>247</v>
      </c>
      <c r="S38" s="88">
        <v>1</v>
      </c>
      <c r="T38" s="34" t="s">
        <v>242</v>
      </c>
      <c r="U38" s="85" t="s">
        <v>240</v>
      </c>
      <c r="V38" s="30" t="s">
        <v>247</v>
      </c>
      <c r="W38" s="88">
        <v>1</v>
      </c>
      <c r="X38" s="34" t="s">
        <v>242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8" customHeight="1" x14ac:dyDescent="0.5">
      <c r="A39" s="85"/>
      <c r="B39" s="30" t="s">
        <v>971</v>
      </c>
      <c r="C39" s="88" t="s">
        <v>242</v>
      </c>
      <c r="D39" s="34" t="s">
        <v>242</v>
      </c>
      <c r="E39" s="86"/>
      <c r="F39" s="30" t="s">
        <v>971</v>
      </c>
      <c r="G39" s="88" t="s">
        <v>242</v>
      </c>
      <c r="H39" s="34" t="s">
        <v>242</v>
      </c>
      <c r="I39" s="85"/>
      <c r="J39" s="30" t="s">
        <v>248</v>
      </c>
      <c r="K39" s="88" t="s">
        <v>242</v>
      </c>
      <c r="L39" s="34" t="s">
        <v>242</v>
      </c>
      <c r="M39" s="86"/>
      <c r="N39" s="30" t="s">
        <v>248</v>
      </c>
      <c r="O39" s="88" t="s">
        <v>242</v>
      </c>
      <c r="P39" s="34" t="s">
        <v>242</v>
      </c>
      <c r="Q39" s="85"/>
      <c r="R39" s="30" t="s">
        <v>248</v>
      </c>
      <c r="S39" s="88" t="s">
        <v>242</v>
      </c>
      <c r="T39" s="34" t="s">
        <v>242</v>
      </c>
      <c r="U39" s="85"/>
      <c r="V39" s="30" t="s">
        <v>248</v>
      </c>
      <c r="W39" s="88" t="s">
        <v>242</v>
      </c>
      <c r="X39" s="34" t="s">
        <v>242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8" customHeight="1" thickBot="1" x14ac:dyDescent="0.55000000000000004">
      <c r="A40" s="85" t="s">
        <v>11</v>
      </c>
      <c r="B40" s="30" t="s">
        <v>972</v>
      </c>
      <c r="C40" s="89"/>
      <c r="D40" s="34" t="s">
        <v>11</v>
      </c>
      <c r="E40" s="86" t="s">
        <v>11</v>
      </c>
      <c r="F40" s="30" t="s">
        <v>972</v>
      </c>
      <c r="G40" s="89"/>
      <c r="H40" s="34" t="s">
        <v>11</v>
      </c>
      <c r="I40" s="85" t="s">
        <v>11</v>
      </c>
      <c r="J40" s="30" t="s">
        <v>249</v>
      </c>
      <c r="K40" s="89"/>
      <c r="L40" s="34" t="s">
        <v>11</v>
      </c>
      <c r="M40" s="86" t="s">
        <v>11</v>
      </c>
      <c r="N40" s="30" t="s">
        <v>249</v>
      </c>
      <c r="O40" s="89"/>
      <c r="P40" s="34" t="s">
        <v>11</v>
      </c>
      <c r="Q40" s="85" t="s">
        <v>11</v>
      </c>
      <c r="R40" s="30" t="s">
        <v>249</v>
      </c>
      <c r="S40" s="89"/>
      <c r="T40" s="34" t="s">
        <v>11</v>
      </c>
      <c r="U40" s="85" t="s">
        <v>11</v>
      </c>
      <c r="V40" s="30" t="s">
        <v>249</v>
      </c>
      <c r="W40" s="89"/>
      <c r="X40" s="34" t="s">
        <v>11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8" customHeight="1" thickTop="1" thickBot="1" x14ac:dyDescent="0.55000000000000004">
      <c r="A41" s="70"/>
      <c r="B41" s="71" t="s">
        <v>233</v>
      </c>
      <c r="C41" s="90">
        <f>SUM(C34:C40)</f>
        <v>4</v>
      </c>
      <c r="D41" s="73" t="s">
        <v>242</v>
      </c>
      <c r="E41" s="74"/>
      <c r="F41" s="71" t="s">
        <v>233</v>
      </c>
      <c r="G41" s="90">
        <f>SUM(G34:G40)</f>
        <v>4</v>
      </c>
      <c r="H41" s="73" t="s">
        <v>242</v>
      </c>
      <c r="I41" s="70"/>
      <c r="J41" s="71" t="s">
        <v>233</v>
      </c>
      <c r="K41" s="90">
        <f>SUM(K34:K40)</f>
        <v>4</v>
      </c>
      <c r="L41" s="73" t="s">
        <v>242</v>
      </c>
      <c r="M41" s="74"/>
      <c r="N41" s="71" t="s">
        <v>233</v>
      </c>
      <c r="O41" s="90">
        <f>SUM(O34:O40)</f>
        <v>4</v>
      </c>
      <c r="P41" s="73" t="s">
        <v>242</v>
      </c>
      <c r="Q41" s="70"/>
      <c r="R41" s="71" t="s">
        <v>233</v>
      </c>
      <c r="S41" s="90">
        <f>SUM(S34:S40)</f>
        <v>4</v>
      </c>
      <c r="T41" s="73" t="s">
        <v>242</v>
      </c>
      <c r="U41" s="70"/>
      <c r="V41" s="71" t="s">
        <v>233</v>
      </c>
      <c r="W41" s="90">
        <f>SUM(W34:W40)</f>
        <v>4</v>
      </c>
      <c r="X41" s="73" t="s">
        <v>242</v>
      </c>
      <c r="Y41" s="59"/>
      <c r="Z41" s="60" t="s">
        <v>250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8" customHeight="1" thickTop="1" x14ac:dyDescent="0.5">
      <c r="A42" s="7"/>
      <c r="B42" s="89">
        <f>((((C30+C41)*50)/60)*20)*2</f>
        <v>1333.3333333333335</v>
      </c>
      <c r="C42" s="91">
        <f>C30+C41</f>
        <v>40</v>
      </c>
      <c r="D42" s="92"/>
      <c r="E42" s="7"/>
      <c r="F42" s="4"/>
      <c r="G42" s="91">
        <f>G30+G41</f>
        <v>40</v>
      </c>
      <c r="H42" s="92"/>
      <c r="I42" s="7"/>
      <c r="J42" s="4"/>
      <c r="K42" s="91">
        <f>K30+K41</f>
        <v>40</v>
      </c>
      <c r="L42" s="92"/>
      <c r="M42" s="7"/>
      <c r="N42" s="4"/>
      <c r="O42" s="91">
        <f>O30+O41</f>
        <v>40</v>
      </c>
      <c r="P42" s="92"/>
      <c r="Q42" s="7"/>
      <c r="R42" s="4"/>
      <c r="S42" s="91">
        <f>S30+S41</f>
        <v>40</v>
      </c>
      <c r="T42" s="92"/>
      <c r="U42" s="7"/>
      <c r="V42" s="4"/>
      <c r="W42" s="91">
        <f>W30+W41</f>
        <v>40</v>
      </c>
      <c r="X42" s="9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8" customHeight="1" x14ac:dyDescent="0.5">
      <c r="A43" s="4" t="s">
        <v>251</v>
      </c>
      <c r="B43" s="2"/>
      <c r="C43" s="5"/>
      <c r="D43" s="6"/>
      <c r="E43" s="5"/>
      <c r="F43" s="3"/>
      <c r="G43" s="5"/>
      <c r="H43" s="6"/>
      <c r="I43" s="5"/>
      <c r="J43" s="3"/>
      <c r="K43" s="5"/>
      <c r="L43" s="5"/>
      <c r="M43" s="5"/>
      <c r="N43" s="3"/>
      <c r="O43" s="5"/>
      <c r="P43" s="5"/>
      <c r="Q43" s="5"/>
      <c r="R43" s="3"/>
      <c r="S43" s="8"/>
      <c r="T43" s="8"/>
      <c r="U43" s="6"/>
      <c r="V43" s="3"/>
      <c r="W43" s="3"/>
      <c r="X43" s="3"/>
      <c r="Y43" s="3"/>
      <c r="Z43" s="3"/>
      <c r="AA43" s="3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8" customHeight="1" x14ac:dyDescent="0.5">
      <c r="A44" s="4"/>
      <c r="B44" s="2"/>
      <c r="C44" s="413"/>
      <c r="D44" s="414"/>
      <c r="E44" s="413"/>
      <c r="F44" s="415"/>
      <c r="G44" s="413"/>
      <c r="H44" s="414"/>
      <c r="I44" s="413"/>
      <c r="J44" s="415"/>
      <c r="K44" s="413"/>
      <c r="L44" s="413"/>
      <c r="M44" s="413"/>
      <c r="N44" s="415"/>
      <c r="O44" s="413"/>
      <c r="P44" s="413"/>
      <c r="Q44" s="413"/>
      <c r="R44" s="415"/>
      <c r="S44" s="416"/>
      <c r="T44" s="416"/>
      <c r="U44" s="414"/>
      <c r="V44" s="415"/>
      <c r="W44" s="415"/>
      <c r="X44" s="415"/>
      <c r="Y44" s="415"/>
      <c r="Z44" s="415"/>
      <c r="AA44" s="41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8" customHeight="1" x14ac:dyDescent="0.5">
      <c r="A45" s="1396" t="s">
        <v>0</v>
      </c>
      <c r="B45" s="1388"/>
      <c r="C45" s="1388"/>
      <c r="D45" s="1388"/>
      <c r="E45" s="1388"/>
      <c r="F45" s="1388"/>
      <c r="G45" s="1388"/>
      <c r="H45" s="1388"/>
      <c r="I45" s="1388"/>
      <c r="J45" s="1388"/>
      <c r="K45" s="1388"/>
      <c r="L45" s="1388"/>
      <c r="M45" s="1388"/>
      <c r="N45" s="1388"/>
      <c r="O45" s="1388"/>
      <c r="P45" s="1388"/>
      <c r="Q45" s="1388"/>
      <c r="R45" s="1388"/>
      <c r="S45" s="1388"/>
      <c r="T45" s="1388"/>
      <c r="U45" s="1388"/>
      <c r="V45" s="1388"/>
      <c r="W45" s="1388"/>
      <c r="X45" s="1388"/>
      <c r="Y45" s="93"/>
      <c r="Z45" s="93"/>
      <c r="AA45" s="93"/>
      <c r="AB45" s="9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18" customHeight="1" x14ac:dyDescent="0.5">
      <c r="A46" s="1396" t="s">
        <v>252</v>
      </c>
      <c r="B46" s="1388"/>
      <c r="C46" s="1388"/>
      <c r="D46" s="1388"/>
      <c r="E46" s="1388"/>
      <c r="F46" s="1388"/>
      <c r="G46" s="1388"/>
      <c r="H46" s="1388"/>
      <c r="I46" s="1388"/>
      <c r="J46" s="1388"/>
      <c r="K46" s="1388"/>
      <c r="L46" s="1388"/>
      <c r="M46" s="1388"/>
      <c r="N46" s="1388"/>
      <c r="O46" s="1388"/>
      <c r="P46" s="1388"/>
      <c r="Q46" s="1388"/>
      <c r="R46" s="1388"/>
      <c r="S46" s="1388"/>
      <c r="T46" s="1388"/>
      <c r="U46" s="1388"/>
      <c r="V46" s="1388"/>
      <c r="W46" s="1388"/>
      <c r="X46" s="1388"/>
      <c r="Y46" s="93"/>
      <c r="Z46" s="93"/>
      <c r="AA46" s="93"/>
      <c r="AB46" s="9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18" customHeight="1" thickBot="1" x14ac:dyDescent="0.55000000000000004">
      <c r="A47" s="3"/>
      <c r="B47" s="4"/>
      <c r="C47" s="5"/>
      <c r="D47" s="6"/>
      <c r="E47" s="5"/>
      <c r="F47" s="3"/>
      <c r="G47" s="5"/>
      <c r="H47" s="6"/>
      <c r="I47" s="5"/>
      <c r="J47" s="7"/>
      <c r="K47" s="4"/>
      <c r="L47" s="5"/>
      <c r="M47" s="5"/>
      <c r="N47" s="3"/>
      <c r="O47" s="5"/>
      <c r="P47" s="5"/>
      <c r="Q47" s="5"/>
      <c r="R47" s="3"/>
      <c r="S47" s="8"/>
      <c r="T47" s="8"/>
      <c r="U47" s="6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18" customHeight="1" thickTop="1" thickBot="1" x14ac:dyDescent="0.55000000000000004">
      <c r="A48" s="1389" t="s">
        <v>253</v>
      </c>
      <c r="B48" s="1390"/>
      <c r="C48" s="1390"/>
      <c r="D48" s="1390"/>
      <c r="E48" s="1390"/>
      <c r="F48" s="1390"/>
      <c r="G48" s="1390"/>
      <c r="H48" s="1391"/>
      <c r="I48" s="1389" t="s">
        <v>254</v>
      </c>
      <c r="J48" s="1390"/>
      <c r="K48" s="1390"/>
      <c r="L48" s="1390"/>
      <c r="M48" s="1390"/>
      <c r="N48" s="1390"/>
      <c r="O48" s="1390"/>
      <c r="P48" s="1391"/>
      <c r="Q48" s="1389" t="s">
        <v>255</v>
      </c>
      <c r="R48" s="1390"/>
      <c r="S48" s="1390"/>
      <c r="T48" s="1390"/>
      <c r="U48" s="1390"/>
      <c r="V48" s="1390"/>
      <c r="W48" s="1390"/>
      <c r="X48" s="1391"/>
      <c r="Y48" s="9"/>
      <c r="Z48" s="9"/>
      <c r="AA48" s="9"/>
      <c r="AB48" s="9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18" customHeight="1" thickTop="1" thickBot="1" x14ac:dyDescent="0.55000000000000004">
      <c r="A49" s="1397" t="s">
        <v>5</v>
      </c>
      <c r="B49" s="1398"/>
      <c r="C49" s="1398"/>
      <c r="D49" s="1399"/>
      <c r="E49" s="1397" t="s">
        <v>6</v>
      </c>
      <c r="F49" s="1394"/>
      <c r="G49" s="1394"/>
      <c r="H49" s="1395"/>
      <c r="I49" s="1397" t="s">
        <v>5</v>
      </c>
      <c r="J49" s="1394"/>
      <c r="K49" s="1394"/>
      <c r="L49" s="1395"/>
      <c r="M49" s="1393" t="s">
        <v>6</v>
      </c>
      <c r="N49" s="1394"/>
      <c r="O49" s="1394"/>
      <c r="P49" s="1395"/>
      <c r="Q49" s="1397" t="s">
        <v>5</v>
      </c>
      <c r="R49" s="1394"/>
      <c r="S49" s="1394"/>
      <c r="T49" s="1395"/>
      <c r="U49" s="1397" t="s">
        <v>6</v>
      </c>
      <c r="V49" s="1394"/>
      <c r="W49" s="1394"/>
      <c r="X49" s="1395"/>
      <c r="Y49" s="10"/>
      <c r="Z49" s="10"/>
      <c r="AA49" s="10"/>
      <c r="AB49" s="10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8" customHeight="1" thickTop="1" thickBot="1" x14ac:dyDescent="0.55000000000000004">
      <c r="A50" s="11" t="s">
        <v>7</v>
      </c>
      <c r="B50" s="12" t="s">
        <v>8</v>
      </c>
      <c r="C50" s="13" t="s">
        <v>9</v>
      </c>
      <c r="D50" s="14" t="s">
        <v>10</v>
      </c>
      <c r="E50" s="11" t="s">
        <v>7</v>
      </c>
      <c r="F50" s="12" t="s">
        <v>8</v>
      </c>
      <c r="G50" s="13" t="s">
        <v>9</v>
      </c>
      <c r="H50" s="15" t="s">
        <v>10</v>
      </c>
      <c r="I50" s="16" t="s">
        <v>7</v>
      </c>
      <c r="J50" s="17" t="s">
        <v>8</v>
      </c>
      <c r="K50" s="18" t="s">
        <v>9</v>
      </c>
      <c r="L50" s="19" t="s">
        <v>10</v>
      </c>
      <c r="M50" s="13" t="s">
        <v>7</v>
      </c>
      <c r="N50" s="12" t="s">
        <v>8</v>
      </c>
      <c r="O50" s="13" t="s">
        <v>9</v>
      </c>
      <c r="P50" s="15" t="s">
        <v>10</v>
      </c>
      <c r="Q50" s="16" t="s">
        <v>7</v>
      </c>
      <c r="R50" s="17" t="s">
        <v>8</v>
      </c>
      <c r="S50" s="18" t="s">
        <v>9</v>
      </c>
      <c r="T50" s="19" t="s">
        <v>10</v>
      </c>
      <c r="U50" s="16" t="s">
        <v>7</v>
      </c>
      <c r="V50" s="17" t="s">
        <v>8</v>
      </c>
      <c r="W50" s="18" t="s">
        <v>9</v>
      </c>
      <c r="X50" s="19" t="s">
        <v>10</v>
      </c>
      <c r="Y50" s="9"/>
      <c r="Z50" s="9"/>
      <c r="AA50" s="9"/>
      <c r="AB50" s="9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18" customHeight="1" thickTop="1" x14ac:dyDescent="0.5">
      <c r="A51" s="21"/>
      <c r="B51" s="22" t="s">
        <v>12</v>
      </c>
      <c r="C51" s="23" t="s">
        <v>11</v>
      </c>
      <c r="D51" s="24"/>
      <c r="E51" s="21" t="s">
        <v>11</v>
      </c>
      <c r="F51" s="22" t="s">
        <v>12</v>
      </c>
      <c r="G51" s="23" t="s">
        <v>11</v>
      </c>
      <c r="H51" s="24"/>
      <c r="I51" s="29" t="s">
        <v>11</v>
      </c>
      <c r="J51" s="61" t="s">
        <v>12</v>
      </c>
      <c r="K51" s="7" t="s">
        <v>11</v>
      </c>
      <c r="L51" s="30"/>
      <c r="M51" s="29" t="s">
        <v>11</v>
      </c>
      <c r="N51" s="61" t="s">
        <v>12</v>
      </c>
      <c r="O51" s="7" t="s">
        <v>11</v>
      </c>
      <c r="P51" s="62"/>
      <c r="Q51" s="29" t="s">
        <v>11</v>
      </c>
      <c r="R51" s="61" t="s">
        <v>12</v>
      </c>
      <c r="S51" s="7" t="s">
        <v>11</v>
      </c>
      <c r="T51" s="30"/>
      <c r="U51" s="29" t="s">
        <v>11</v>
      </c>
      <c r="V51" s="61" t="s">
        <v>12</v>
      </c>
      <c r="W51" s="7" t="s">
        <v>11</v>
      </c>
      <c r="X51" s="62"/>
      <c r="Y51" s="25"/>
      <c r="Z51" s="25"/>
      <c r="AA51" s="25"/>
      <c r="AB51" s="25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18" customHeight="1" x14ac:dyDescent="0.5">
      <c r="A52" s="21" t="s">
        <v>13</v>
      </c>
      <c r="B52" s="26" t="s">
        <v>14</v>
      </c>
      <c r="C52" s="23">
        <v>3</v>
      </c>
      <c r="D52" s="27">
        <v>1.5</v>
      </c>
      <c r="E52" s="21" t="s">
        <v>15</v>
      </c>
      <c r="F52" s="26" t="s">
        <v>16</v>
      </c>
      <c r="G52" s="23">
        <v>3</v>
      </c>
      <c r="H52" s="27">
        <v>1.5</v>
      </c>
      <c r="I52" s="29" t="s">
        <v>17</v>
      </c>
      <c r="J52" s="30" t="s">
        <v>18</v>
      </c>
      <c r="K52" s="7">
        <v>3</v>
      </c>
      <c r="L52" s="31">
        <v>1.5</v>
      </c>
      <c r="M52" s="7" t="s">
        <v>19</v>
      </c>
      <c r="N52" s="30" t="s">
        <v>20</v>
      </c>
      <c r="O52" s="7">
        <v>3</v>
      </c>
      <c r="P52" s="94">
        <v>1.5</v>
      </c>
      <c r="Q52" s="29" t="s">
        <v>21</v>
      </c>
      <c r="R52" s="30" t="s">
        <v>22</v>
      </c>
      <c r="S52" s="23">
        <v>3</v>
      </c>
      <c r="T52" s="27">
        <v>1.5</v>
      </c>
      <c r="U52" s="29" t="s">
        <v>23</v>
      </c>
      <c r="V52" s="30" t="s">
        <v>24</v>
      </c>
      <c r="W52" s="7">
        <v>3</v>
      </c>
      <c r="X52" s="31">
        <v>1.5</v>
      </c>
      <c r="Y52" s="25"/>
      <c r="Z52" s="25"/>
      <c r="AA52" s="25"/>
      <c r="AB52" s="25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</row>
    <row r="53" spans="1:42" ht="18" customHeight="1" x14ac:dyDescent="0.5">
      <c r="A53" s="21" t="s">
        <v>25</v>
      </c>
      <c r="B53" s="26" t="s">
        <v>26</v>
      </c>
      <c r="C53" s="23">
        <v>3</v>
      </c>
      <c r="D53" s="27">
        <v>1.5</v>
      </c>
      <c r="E53" s="21" t="s">
        <v>27</v>
      </c>
      <c r="F53" s="26" t="s">
        <v>28</v>
      </c>
      <c r="G53" s="23">
        <v>3</v>
      </c>
      <c r="H53" s="27">
        <v>1.5</v>
      </c>
      <c r="I53" s="29" t="s">
        <v>29</v>
      </c>
      <c r="J53" s="30" t="s">
        <v>30</v>
      </c>
      <c r="K53" s="7">
        <v>3</v>
      </c>
      <c r="L53" s="31">
        <v>1.5</v>
      </c>
      <c r="M53" s="7" t="s">
        <v>31</v>
      </c>
      <c r="N53" s="30" t="s">
        <v>32</v>
      </c>
      <c r="O53" s="7">
        <v>3</v>
      </c>
      <c r="P53" s="94">
        <v>1.5</v>
      </c>
      <c r="Q53" s="29" t="s">
        <v>33</v>
      </c>
      <c r="R53" s="30" t="s">
        <v>34</v>
      </c>
      <c r="S53" s="23">
        <v>3</v>
      </c>
      <c r="T53" s="27">
        <v>1.5</v>
      </c>
      <c r="U53" s="29" t="s">
        <v>35</v>
      </c>
      <c r="V53" s="30" t="s">
        <v>36</v>
      </c>
      <c r="W53" s="7">
        <v>3</v>
      </c>
      <c r="X53" s="31">
        <v>1.5</v>
      </c>
      <c r="Y53" s="25"/>
      <c r="Z53" s="25"/>
      <c r="AA53" s="25"/>
      <c r="AB53" s="25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</row>
    <row r="54" spans="1:42" ht="18" customHeight="1" x14ac:dyDescent="0.5">
      <c r="A54" s="21" t="s">
        <v>37</v>
      </c>
      <c r="B54" s="26" t="s">
        <v>38</v>
      </c>
      <c r="C54" s="23">
        <v>3</v>
      </c>
      <c r="D54" s="32">
        <v>1.5</v>
      </c>
      <c r="E54" s="21" t="s">
        <v>39</v>
      </c>
      <c r="F54" s="26" t="s">
        <v>40</v>
      </c>
      <c r="G54" s="23">
        <v>3</v>
      </c>
      <c r="H54" s="32">
        <v>1.5</v>
      </c>
      <c r="I54" s="29" t="s">
        <v>41</v>
      </c>
      <c r="J54" s="30" t="s">
        <v>42</v>
      </c>
      <c r="K54" s="7">
        <v>3</v>
      </c>
      <c r="L54" s="34">
        <v>1.5</v>
      </c>
      <c r="M54" s="7" t="s">
        <v>43</v>
      </c>
      <c r="N54" s="30" t="s">
        <v>44</v>
      </c>
      <c r="O54" s="7">
        <v>3</v>
      </c>
      <c r="P54" s="95">
        <v>1.5</v>
      </c>
      <c r="Q54" s="29" t="s">
        <v>45</v>
      </c>
      <c r="R54" s="30" t="s">
        <v>46</v>
      </c>
      <c r="S54" s="23">
        <v>3</v>
      </c>
      <c r="T54" s="32">
        <v>1.5</v>
      </c>
      <c r="U54" s="29" t="s">
        <v>47</v>
      </c>
      <c r="V54" s="30" t="s">
        <v>48</v>
      </c>
      <c r="W54" s="7">
        <v>3</v>
      </c>
      <c r="X54" s="34">
        <v>1.5</v>
      </c>
      <c r="Y54" s="25"/>
      <c r="Z54" s="25"/>
      <c r="AA54" s="25"/>
      <c r="AB54" s="25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</row>
    <row r="55" spans="1:42" ht="18" customHeight="1" x14ac:dyDescent="0.5">
      <c r="A55" s="38" t="s">
        <v>52</v>
      </c>
      <c r="B55" s="39" t="s">
        <v>53</v>
      </c>
      <c r="C55" s="40" t="s">
        <v>52</v>
      </c>
      <c r="D55" s="41" t="s">
        <v>52</v>
      </c>
      <c r="E55" s="23" t="s">
        <v>49</v>
      </c>
      <c r="F55" s="35" t="s">
        <v>50</v>
      </c>
      <c r="G55" s="412" t="s">
        <v>51</v>
      </c>
      <c r="H55" s="411">
        <v>2</v>
      </c>
      <c r="I55" s="23" t="s">
        <v>54</v>
      </c>
      <c r="J55" s="35" t="s">
        <v>55</v>
      </c>
      <c r="K55" s="36" t="s">
        <v>51</v>
      </c>
      <c r="L55" s="37">
        <v>2</v>
      </c>
      <c r="M55" s="38" t="s">
        <v>52</v>
      </c>
      <c r="N55" s="39" t="s">
        <v>53</v>
      </c>
      <c r="O55" s="40" t="s">
        <v>52</v>
      </c>
      <c r="P55" s="41" t="s">
        <v>52</v>
      </c>
      <c r="Q55" s="21" t="s">
        <v>56</v>
      </c>
      <c r="R55" s="35" t="s">
        <v>57</v>
      </c>
      <c r="S55" s="36" t="s">
        <v>51</v>
      </c>
      <c r="T55" s="37">
        <v>2</v>
      </c>
      <c r="U55" s="38" t="s">
        <v>52</v>
      </c>
      <c r="V55" s="39" t="s">
        <v>53</v>
      </c>
      <c r="W55" s="40" t="s">
        <v>52</v>
      </c>
      <c r="X55" s="41" t="s">
        <v>52</v>
      </c>
      <c r="Y55" s="25"/>
      <c r="Z55" s="25"/>
      <c r="AA55" s="25"/>
      <c r="AB55" s="25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</row>
    <row r="56" spans="1:42" ht="18" customHeight="1" x14ac:dyDescent="0.5">
      <c r="A56" s="21" t="s">
        <v>59</v>
      </c>
      <c r="B56" s="42" t="s">
        <v>60</v>
      </c>
      <c r="C56" s="36" t="s">
        <v>61</v>
      </c>
      <c r="D56" s="32">
        <v>1.5</v>
      </c>
      <c r="E56" s="23" t="s">
        <v>62</v>
      </c>
      <c r="F56" s="42" t="s">
        <v>63</v>
      </c>
      <c r="G56" s="36" t="s">
        <v>61</v>
      </c>
      <c r="H56" s="32">
        <v>1.5</v>
      </c>
      <c r="I56" s="29" t="s">
        <v>64</v>
      </c>
      <c r="J56" s="43" t="s">
        <v>65</v>
      </c>
      <c r="K56" s="44" t="s">
        <v>61</v>
      </c>
      <c r="L56" s="34">
        <v>1.5</v>
      </c>
      <c r="M56" s="7" t="s">
        <v>66</v>
      </c>
      <c r="N56" s="43" t="s">
        <v>67</v>
      </c>
      <c r="O56" s="44" t="s">
        <v>61</v>
      </c>
      <c r="P56" s="95">
        <v>1.5</v>
      </c>
      <c r="Q56" s="29" t="s">
        <v>68</v>
      </c>
      <c r="R56" s="43" t="s">
        <v>69</v>
      </c>
      <c r="S56" s="36" t="s">
        <v>61</v>
      </c>
      <c r="T56" s="32">
        <v>1.5</v>
      </c>
      <c r="U56" s="7" t="s">
        <v>70</v>
      </c>
      <c r="V56" s="43" t="s">
        <v>71</v>
      </c>
      <c r="W56" s="44" t="s">
        <v>61</v>
      </c>
      <c r="X56" s="34">
        <v>1.5</v>
      </c>
      <c r="Y56" s="25"/>
      <c r="Z56" s="25"/>
      <c r="AA56" s="25"/>
      <c r="AB56" s="25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</row>
    <row r="57" spans="1:42" ht="18" customHeight="1" x14ac:dyDescent="0.5">
      <c r="A57" s="21" t="s">
        <v>72</v>
      </c>
      <c r="B57" s="26" t="s">
        <v>73</v>
      </c>
      <c r="C57" s="23">
        <v>1</v>
      </c>
      <c r="D57" s="27">
        <v>0.5</v>
      </c>
      <c r="E57" s="23" t="s">
        <v>74</v>
      </c>
      <c r="F57" s="26" t="s">
        <v>75</v>
      </c>
      <c r="G57" s="23">
        <v>1</v>
      </c>
      <c r="H57" s="27">
        <v>0.5</v>
      </c>
      <c r="I57" s="29" t="s">
        <v>76</v>
      </c>
      <c r="J57" s="30" t="s">
        <v>77</v>
      </c>
      <c r="K57" s="7">
        <v>1</v>
      </c>
      <c r="L57" s="31">
        <v>0.5</v>
      </c>
      <c r="M57" s="7" t="s">
        <v>78</v>
      </c>
      <c r="N57" s="30" t="s">
        <v>79</v>
      </c>
      <c r="O57" s="7">
        <v>1</v>
      </c>
      <c r="P57" s="94">
        <v>0.5</v>
      </c>
      <c r="Q57" s="29" t="s">
        <v>80</v>
      </c>
      <c r="R57" s="30" t="s">
        <v>81</v>
      </c>
      <c r="S57" s="23">
        <v>1</v>
      </c>
      <c r="T57" s="27">
        <v>0.5</v>
      </c>
      <c r="U57" s="7" t="s">
        <v>82</v>
      </c>
      <c r="V57" s="30" t="s">
        <v>83</v>
      </c>
      <c r="W57" s="7">
        <v>1</v>
      </c>
      <c r="X57" s="31">
        <v>0.5</v>
      </c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</row>
    <row r="58" spans="1:42" ht="18" customHeight="1" x14ac:dyDescent="0.5">
      <c r="A58" s="21" t="s">
        <v>84</v>
      </c>
      <c r="B58" s="26" t="s">
        <v>85</v>
      </c>
      <c r="C58" s="23">
        <v>1</v>
      </c>
      <c r="D58" s="32">
        <v>0.5</v>
      </c>
      <c r="E58" s="23" t="s">
        <v>86</v>
      </c>
      <c r="F58" s="26" t="s">
        <v>87</v>
      </c>
      <c r="G58" s="23">
        <v>1</v>
      </c>
      <c r="H58" s="32">
        <v>0.5</v>
      </c>
      <c r="I58" s="29" t="s">
        <v>88</v>
      </c>
      <c r="J58" s="30" t="s">
        <v>89</v>
      </c>
      <c r="K58" s="7">
        <v>1</v>
      </c>
      <c r="L58" s="34">
        <v>0.5</v>
      </c>
      <c r="M58" s="7" t="s">
        <v>90</v>
      </c>
      <c r="N58" s="30" t="s">
        <v>91</v>
      </c>
      <c r="O58" s="7">
        <v>1</v>
      </c>
      <c r="P58" s="95">
        <v>0.5</v>
      </c>
      <c r="Q58" s="29" t="s">
        <v>92</v>
      </c>
      <c r="R58" s="30" t="s">
        <v>93</v>
      </c>
      <c r="S58" s="23">
        <v>1</v>
      </c>
      <c r="T58" s="32">
        <v>0.5</v>
      </c>
      <c r="U58" s="7" t="s">
        <v>94</v>
      </c>
      <c r="V58" s="30" t="s">
        <v>95</v>
      </c>
      <c r="W58" s="7">
        <v>1</v>
      </c>
      <c r="X58" s="34">
        <v>0.5</v>
      </c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</row>
    <row r="59" spans="1:42" ht="18" customHeight="1" x14ac:dyDescent="0.5">
      <c r="A59" s="21" t="s">
        <v>96</v>
      </c>
      <c r="B59" s="26" t="s">
        <v>97</v>
      </c>
      <c r="C59" s="23">
        <v>1</v>
      </c>
      <c r="D59" s="32">
        <v>0.5</v>
      </c>
      <c r="E59" s="23" t="s">
        <v>98</v>
      </c>
      <c r="F59" s="26" t="s">
        <v>99</v>
      </c>
      <c r="G59" s="23">
        <v>1</v>
      </c>
      <c r="H59" s="32">
        <v>0.5</v>
      </c>
      <c r="I59" s="29" t="s">
        <v>100</v>
      </c>
      <c r="J59" s="30" t="s">
        <v>101</v>
      </c>
      <c r="K59" s="7">
        <v>1</v>
      </c>
      <c r="L59" s="34">
        <v>0.5</v>
      </c>
      <c r="M59" s="7" t="s">
        <v>102</v>
      </c>
      <c r="N59" s="30" t="s">
        <v>103</v>
      </c>
      <c r="O59" s="7">
        <v>1</v>
      </c>
      <c r="P59" s="95">
        <v>0.5</v>
      </c>
      <c r="Q59" s="29" t="s">
        <v>104</v>
      </c>
      <c r="R59" s="30" t="s">
        <v>105</v>
      </c>
      <c r="S59" s="23">
        <v>1</v>
      </c>
      <c r="T59" s="32">
        <v>0.5</v>
      </c>
      <c r="U59" s="7" t="s">
        <v>106</v>
      </c>
      <c r="V59" s="30" t="s">
        <v>107</v>
      </c>
      <c r="W59" s="7">
        <v>1</v>
      </c>
      <c r="X59" s="34">
        <v>0.5</v>
      </c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</row>
    <row r="60" spans="1:42" ht="18" customHeight="1" x14ac:dyDescent="0.5">
      <c r="A60" s="21" t="s">
        <v>108</v>
      </c>
      <c r="B60" s="26" t="s">
        <v>109</v>
      </c>
      <c r="C60" s="23">
        <v>1</v>
      </c>
      <c r="D60" s="27">
        <v>0.5</v>
      </c>
      <c r="E60" s="23" t="s">
        <v>110</v>
      </c>
      <c r="F60" s="26" t="s">
        <v>111</v>
      </c>
      <c r="G60" s="23">
        <v>1</v>
      </c>
      <c r="H60" s="27">
        <v>0.5</v>
      </c>
      <c r="I60" s="29" t="s">
        <v>112</v>
      </c>
      <c r="J60" s="30" t="s">
        <v>113</v>
      </c>
      <c r="K60" s="7">
        <v>1</v>
      </c>
      <c r="L60" s="31">
        <v>0.5</v>
      </c>
      <c r="M60" s="7" t="s">
        <v>115</v>
      </c>
      <c r="N60" s="30" t="s">
        <v>116</v>
      </c>
      <c r="O60" s="44" t="s">
        <v>114</v>
      </c>
      <c r="P60" s="31">
        <v>0.5</v>
      </c>
      <c r="Q60" s="21" t="s">
        <v>117</v>
      </c>
      <c r="R60" s="26" t="s">
        <v>118</v>
      </c>
      <c r="S60" s="23">
        <v>1</v>
      </c>
      <c r="T60" s="27">
        <v>0.5</v>
      </c>
      <c r="U60" s="29" t="s">
        <v>119</v>
      </c>
      <c r="V60" s="30" t="s">
        <v>120</v>
      </c>
      <c r="W60" s="7">
        <v>1</v>
      </c>
      <c r="X60" s="31">
        <v>0.5</v>
      </c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  <row r="61" spans="1:42" ht="18" customHeight="1" x14ac:dyDescent="0.5">
      <c r="A61" s="21" t="s">
        <v>121</v>
      </c>
      <c r="B61" s="26" t="s">
        <v>122</v>
      </c>
      <c r="C61" s="23">
        <v>1</v>
      </c>
      <c r="D61" s="27">
        <v>0.5</v>
      </c>
      <c r="E61" s="38" t="s">
        <v>52</v>
      </c>
      <c r="F61" s="39" t="s">
        <v>53</v>
      </c>
      <c r="G61" s="40" t="s">
        <v>52</v>
      </c>
      <c r="H61" s="41" t="s">
        <v>52</v>
      </c>
      <c r="I61" s="45" t="s">
        <v>52</v>
      </c>
      <c r="J61" s="46" t="s">
        <v>53</v>
      </c>
      <c r="K61" s="47" t="s">
        <v>52</v>
      </c>
      <c r="L61" s="48" t="s">
        <v>52</v>
      </c>
      <c r="M61" s="7" t="s">
        <v>123</v>
      </c>
      <c r="N61" s="30" t="s">
        <v>124</v>
      </c>
      <c r="O61" s="7">
        <v>1</v>
      </c>
      <c r="P61" s="94">
        <v>0.5</v>
      </c>
      <c r="Q61" s="45" t="s">
        <v>52</v>
      </c>
      <c r="R61" s="46" t="s">
        <v>53</v>
      </c>
      <c r="S61" s="40" t="s">
        <v>52</v>
      </c>
      <c r="T61" s="41" t="s">
        <v>52</v>
      </c>
      <c r="U61" s="7" t="s">
        <v>125</v>
      </c>
      <c r="V61" s="30" t="s">
        <v>126</v>
      </c>
      <c r="W61" s="7">
        <v>1</v>
      </c>
      <c r="X61" s="31">
        <v>0.5</v>
      </c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</row>
    <row r="62" spans="1:42" ht="18" customHeight="1" x14ac:dyDescent="0.5">
      <c r="A62" s="21" t="s">
        <v>127</v>
      </c>
      <c r="B62" s="26" t="s">
        <v>128</v>
      </c>
      <c r="C62" s="23">
        <v>1</v>
      </c>
      <c r="D62" s="27">
        <v>0.5</v>
      </c>
      <c r="E62" s="38" t="s">
        <v>52</v>
      </c>
      <c r="F62" s="39" t="s">
        <v>53</v>
      </c>
      <c r="G62" s="40" t="s">
        <v>52</v>
      </c>
      <c r="H62" s="41" t="s">
        <v>52</v>
      </c>
      <c r="I62" s="45" t="s">
        <v>52</v>
      </c>
      <c r="J62" s="46" t="s">
        <v>53</v>
      </c>
      <c r="K62" s="47" t="s">
        <v>52</v>
      </c>
      <c r="L62" s="48" t="s">
        <v>52</v>
      </c>
      <c r="M62" s="7" t="s">
        <v>129</v>
      </c>
      <c r="N62" s="30" t="s">
        <v>130</v>
      </c>
      <c r="O62" s="7">
        <v>1</v>
      </c>
      <c r="P62" s="94">
        <v>0.5</v>
      </c>
      <c r="Q62" s="45" t="s">
        <v>52</v>
      </c>
      <c r="R62" s="46" t="s">
        <v>53</v>
      </c>
      <c r="S62" s="40" t="s">
        <v>52</v>
      </c>
      <c r="T62" s="41" t="s">
        <v>52</v>
      </c>
      <c r="U62" s="7" t="s">
        <v>131</v>
      </c>
      <c r="V62" s="30" t="s">
        <v>132</v>
      </c>
      <c r="W62" s="7">
        <v>1</v>
      </c>
      <c r="X62" s="31">
        <v>0.5</v>
      </c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1:42" ht="18" customHeight="1" x14ac:dyDescent="0.5">
      <c r="A63" s="49" t="s">
        <v>133</v>
      </c>
      <c r="B63" s="50" t="s">
        <v>134</v>
      </c>
      <c r="C63" s="51">
        <v>3</v>
      </c>
      <c r="D63" s="52">
        <v>1.5</v>
      </c>
      <c r="E63" s="23" t="s">
        <v>135</v>
      </c>
      <c r="F63" s="26" t="s">
        <v>136</v>
      </c>
      <c r="G63" s="23">
        <v>3</v>
      </c>
      <c r="H63" s="32">
        <v>1.5</v>
      </c>
      <c r="I63" s="29" t="s">
        <v>137</v>
      </c>
      <c r="J63" s="30" t="s">
        <v>138</v>
      </c>
      <c r="K63" s="7">
        <v>3</v>
      </c>
      <c r="L63" s="34">
        <v>1.5</v>
      </c>
      <c r="M63" s="7" t="s">
        <v>139</v>
      </c>
      <c r="N63" s="30" t="s">
        <v>140</v>
      </c>
      <c r="O63" s="7">
        <v>3</v>
      </c>
      <c r="P63" s="95">
        <v>1.5</v>
      </c>
      <c r="Q63" s="29" t="s">
        <v>141</v>
      </c>
      <c r="R63" s="30" t="s">
        <v>142</v>
      </c>
      <c r="S63" s="23">
        <v>3</v>
      </c>
      <c r="T63" s="32">
        <v>1.5</v>
      </c>
      <c r="U63" s="7" t="s">
        <v>143</v>
      </c>
      <c r="V63" s="30" t="s">
        <v>144</v>
      </c>
      <c r="W63" s="7">
        <v>3</v>
      </c>
      <c r="X63" s="34">
        <v>1.5</v>
      </c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</row>
    <row r="64" spans="1:42" ht="18" customHeight="1" x14ac:dyDescent="0.5">
      <c r="A64" s="53"/>
      <c r="B64" s="54" t="s">
        <v>145</v>
      </c>
      <c r="C64" s="55">
        <f>SUM(C52:C63)+2</f>
        <v>20</v>
      </c>
      <c r="D64" s="56">
        <f>SUM(D52:D63)</f>
        <v>10.5</v>
      </c>
      <c r="E64" s="57"/>
      <c r="F64" s="54" t="s">
        <v>145</v>
      </c>
      <c r="G64" s="55">
        <f>SUM(G52:G63)+1+1+2</f>
        <v>20</v>
      </c>
      <c r="H64" s="56">
        <f>SUM(H52:H63)</f>
        <v>11.5</v>
      </c>
      <c r="I64" s="53"/>
      <c r="J64" s="54" t="s">
        <v>145</v>
      </c>
      <c r="K64" s="55">
        <f>SUM(K52:K63)+1+1+2</f>
        <v>20</v>
      </c>
      <c r="L64" s="56">
        <f>SUM(L52:L63)</f>
        <v>11.5</v>
      </c>
      <c r="M64" s="57"/>
      <c r="N64" s="54" t="s">
        <v>145</v>
      </c>
      <c r="O64" s="55">
        <f>SUM(O52:O63)+2+1</f>
        <v>20</v>
      </c>
      <c r="P64" s="58">
        <f>SUM(P52:P63)</f>
        <v>10.5</v>
      </c>
      <c r="Q64" s="53"/>
      <c r="R64" s="54" t="s">
        <v>145</v>
      </c>
      <c r="S64" s="55">
        <f>SUM(S52:S63)+1+1+2</f>
        <v>20</v>
      </c>
      <c r="T64" s="56">
        <f>SUM(T52:T63)</f>
        <v>11.5</v>
      </c>
      <c r="U64" s="57"/>
      <c r="V64" s="54" t="s">
        <v>145</v>
      </c>
      <c r="W64" s="55">
        <f>SUM(W52:W63)+2</f>
        <v>20</v>
      </c>
      <c r="X64" s="56">
        <f>SUM(X52:X63)</f>
        <v>10.5</v>
      </c>
      <c r="Y64" s="59">
        <f>D64+H64+L64+P64+T64+X64</f>
        <v>66</v>
      </c>
      <c r="Z64" s="60" t="s">
        <v>146</v>
      </c>
      <c r="AA64" s="2"/>
      <c r="AB64" s="2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</row>
    <row r="65" spans="1:42" ht="18" customHeight="1" x14ac:dyDescent="0.5">
      <c r="A65" s="29"/>
      <c r="B65" s="497" t="s">
        <v>969</v>
      </c>
      <c r="C65" s="2"/>
      <c r="D65" s="62"/>
      <c r="E65" s="29"/>
      <c r="F65" s="497" t="s">
        <v>969</v>
      </c>
      <c r="G65" s="2"/>
      <c r="H65" s="62"/>
      <c r="I65" s="29"/>
      <c r="J65" s="61" t="s">
        <v>147</v>
      </c>
      <c r="K65" s="2"/>
      <c r="L65" s="30"/>
      <c r="M65" s="29"/>
      <c r="N65" s="61" t="s">
        <v>147</v>
      </c>
      <c r="O65" s="2"/>
      <c r="P65" s="30"/>
      <c r="Q65" s="29"/>
      <c r="R65" s="61" t="s">
        <v>147</v>
      </c>
      <c r="S65" s="2"/>
      <c r="T65" s="30"/>
      <c r="U65" s="29"/>
      <c r="V65" s="61" t="s">
        <v>147</v>
      </c>
      <c r="W65" s="2"/>
      <c r="X65" s="62"/>
      <c r="Y65" s="25"/>
      <c r="Z65" s="25"/>
      <c r="AA65" s="2"/>
      <c r="AB65" s="2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</row>
    <row r="66" spans="1:42" ht="18" customHeight="1" x14ac:dyDescent="0.5">
      <c r="A66" s="21" t="s">
        <v>148</v>
      </c>
      <c r="B66" s="26" t="s">
        <v>149</v>
      </c>
      <c r="C66" s="23">
        <v>2</v>
      </c>
      <c r="D66" s="27">
        <v>1</v>
      </c>
      <c r="E66" s="21" t="s">
        <v>150</v>
      </c>
      <c r="F66" s="26" t="s">
        <v>151</v>
      </c>
      <c r="G66" s="23">
        <v>2</v>
      </c>
      <c r="H66" s="27">
        <v>1</v>
      </c>
      <c r="I66" s="29" t="s">
        <v>152</v>
      </c>
      <c r="J66" s="30" t="s">
        <v>153</v>
      </c>
      <c r="K66" s="7">
        <v>2</v>
      </c>
      <c r="L66" s="31">
        <v>1</v>
      </c>
      <c r="M66" s="29" t="s">
        <v>154</v>
      </c>
      <c r="N66" s="30" t="s">
        <v>155</v>
      </c>
      <c r="O66" s="7">
        <v>2</v>
      </c>
      <c r="P66" s="31">
        <v>1</v>
      </c>
      <c r="Q66" s="29" t="s">
        <v>156</v>
      </c>
      <c r="R66" s="30" t="s">
        <v>157</v>
      </c>
      <c r="S66" s="7">
        <v>2</v>
      </c>
      <c r="T66" s="31">
        <v>1</v>
      </c>
      <c r="U66" s="29" t="s">
        <v>158</v>
      </c>
      <c r="V66" s="30" t="s">
        <v>159</v>
      </c>
      <c r="W66" s="7">
        <v>2</v>
      </c>
      <c r="X66" s="31">
        <v>1</v>
      </c>
      <c r="Y66" s="2"/>
      <c r="Z66" s="2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</row>
    <row r="67" spans="1:42" ht="18" customHeight="1" x14ac:dyDescent="0.5">
      <c r="A67" s="21" t="s">
        <v>256</v>
      </c>
      <c r="B67" s="26" t="s">
        <v>257</v>
      </c>
      <c r="C67" s="23">
        <v>1</v>
      </c>
      <c r="D67" s="27">
        <v>0.5</v>
      </c>
      <c r="E67" s="21" t="s">
        <v>258</v>
      </c>
      <c r="F67" s="26" t="s">
        <v>259</v>
      </c>
      <c r="G67" s="23">
        <v>1</v>
      </c>
      <c r="H67" s="27">
        <v>0.5</v>
      </c>
      <c r="I67" s="21" t="s">
        <v>260</v>
      </c>
      <c r="J67" s="26" t="s">
        <v>261</v>
      </c>
      <c r="K67" s="23">
        <v>1</v>
      </c>
      <c r="L67" s="27">
        <v>0.5</v>
      </c>
      <c r="M67" s="21" t="s">
        <v>262</v>
      </c>
      <c r="N67" s="26" t="s">
        <v>263</v>
      </c>
      <c r="O67" s="23">
        <v>1</v>
      </c>
      <c r="P67" s="27">
        <v>0.5</v>
      </c>
      <c r="Q67" s="21" t="s">
        <v>264</v>
      </c>
      <c r="R67" s="26" t="s">
        <v>265</v>
      </c>
      <c r="S67" s="23">
        <v>1</v>
      </c>
      <c r="T67" s="27">
        <v>0.5</v>
      </c>
      <c r="U67" s="21" t="s">
        <v>266</v>
      </c>
      <c r="V67" s="26" t="s">
        <v>267</v>
      </c>
      <c r="W67" s="23">
        <v>1</v>
      </c>
      <c r="X67" s="27">
        <v>0.5</v>
      </c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</row>
    <row r="68" spans="1:42" ht="18" customHeight="1" x14ac:dyDescent="0.5">
      <c r="A68" s="21" t="s">
        <v>172</v>
      </c>
      <c r="B68" s="35" t="s">
        <v>173</v>
      </c>
      <c r="C68" s="23">
        <v>2</v>
      </c>
      <c r="D68" s="27">
        <v>1</v>
      </c>
      <c r="E68" s="21" t="s">
        <v>174</v>
      </c>
      <c r="F68" s="35" t="s">
        <v>175</v>
      </c>
      <c r="G68" s="23">
        <v>2</v>
      </c>
      <c r="H68" s="27">
        <v>1</v>
      </c>
      <c r="I68" s="21" t="s">
        <v>176</v>
      </c>
      <c r="J68" s="35" t="s">
        <v>177</v>
      </c>
      <c r="K68" s="23">
        <v>2</v>
      </c>
      <c r="L68" s="27">
        <v>1</v>
      </c>
      <c r="M68" s="21" t="s">
        <v>178</v>
      </c>
      <c r="N68" s="35" t="s">
        <v>179</v>
      </c>
      <c r="O68" s="23">
        <v>2</v>
      </c>
      <c r="P68" s="27">
        <v>1</v>
      </c>
      <c r="Q68" s="21" t="s">
        <v>180</v>
      </c>
      <c r="R68" s="35" t="s">
        <v>181</v>
      </c>
      <c r="S68" s="23">
        <v>2</v>
      </c>
      <c r="T68" s="27">
        <v>1</v>
      </c>
      <c r="U68" s="21" t="s">
        <v>182</v>
      </c>
      <c r="V68" s="35" t="s">
        <v>183</v>
      </c>
      <c r="W68" s="23">
        <v>2</v>
      </c>
      <c r="X68" s="27">
        <v>1</v>
      </c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</row>
    <row r="69" spans="1:42" ht="18" customHeight="1" x14ac:dyDescent="0.5">
      <c r="A69" s="21" t="s">
        <v>268</v>
      </c>
      <c r="B69" s="35" t="s">
        <v>269</v>
      </c>
      <c r="C69" s="23">
        <v>1</v>
      </c>
      <c r="D69" s="37">
        <v>0.5</v>
      </c>
      <c r="E69" s="21" t="s">
        <v>270</v>
      </c>
      <c r="F69" s="35" t="s">
        <v>271</v>
      </c>
      <c r="G69" s="23">
        <v>1</v>
      </c>
      <c r="H69" s="27">
        <v>0.5</v>
      </c>
      <c r="I69" s="21" t="s">
        <v>272</v>
      </c>
      <c r="J69" s="35" t="s">
        <v>273</v>
      </c>
      <c r="K69" s="23">
        <v>1</v>
      </c>
      <c r="L69" s="37">
        <v>0.5</v>
      </c>
      <c r="M69" s="21" t="s">
        <v>274</v>
      </c>
      <c r="N69" s="35" t="s">
        <v>275</v>
      </c>
      <c r="O69" s="23">
        <v>1</v>
      </c>
      <c r="P69" s="37">
        <v>0.5</v>
      </c>
      <c r="Q69" s="21" t="s">
        <v>276</v>
      </c>
      <c r="R69" s="35" t="s">
        <v>277</v>
      </c>
      <c r="S69" s="23">
        <v>1</v>
      </c>
      <c r="T69" s="37">
        <v>0.5</v>
      </c>
      <c r="U69" s="21" t="s">
        <v>278</v>
      </c>
      <c r="V69" s="35" t="s">
        <v>279</v>
      </c>
      <c r="W69" s="23">
        <v>1</v>
      </c>
      <c r="X69" s="27">
        <v>0.5</v>
      </c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</row>
    <row r="70" spans="1:42" ht="18" customHeight="1" x14ac:dyDescent="0.5">
      <c r="A70" s="21" t="s">
        <v>280</v>
      </c>
      <c r="B70" s="35" t="s">
        <v>281</v>
      </c>
      <c r="C70" s="23">
        <v>1</v>
      </c>
      <c r="D70" s="33">
        <v>0.5</v>
      </c>
      <c r="E70" s="21" t="s">
        <v>282</v>
      </c>
      <c r="F70" s="35" t="s">
        <v>283</v>
      </c>
      <c r="G70" s="23">
        <v>1</v>
      </c>
      <c r="H70" s="32">
        <v>0.5</v>
      </c>
      <c r="I70" s="21" t="s">
        <v>284</v>
      </c>
      <c r="J70" s="35" t="s">
        <v>285</v>
      </c>
      <c r="K70" s="23">
        <v>1</v>
      </c>
      <c r="L70" s="33">
        <v>0.5</v>
      </c>
      <c r="M70" s="21" t="s">
        <v>286</v>
      </c>
      <c r="N70" s="35" t="s">
        <v>287</v>
      </c>
      <c r="O70" s="23">
        <v>1</v>
      </c>
      <c r="P70" s="33">
        <v>0.5</v>
      </c>
      <c r="Q70" s="21" t="s">
        <v>288</v>
      </c>
      <c r="R70" s="35" t="s">
        <v>289</v>
      </c>
      <c r="S70" s="23">
        <v>1</v>
      </c>
      <c r="T70" s="33">
        <v>0.5</v>
      </c>
      <c r="U70" s="21" t="s">
        <v>290</v>
      </c>
      <c r="V70" s="35" t="s">
        <v>291</v>
      </c>
      <c r="W70" s="23">
        <v>1</v>
      </c>
      <c r="X70" s="32">
        <v>0.5</v>
      </c>
      <c r="Y70" s="2"/>
      <c r="Z70" s="2"/>
      <c r="AA70" s="25"/>
      <c r="AB70" s="25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8" customHeight="1" x14ac:dyDescent="0.5">
      <c r="A71" s="21" t="s">
        <v>196</v>
      </c>
      <c r="B71" s="26" t="s">
        <v>197</v>
      </c>
      <c r="C71" s="23">
        <v>1</v>
      </c>
      <c r="D71" s="27">
        <v>0.5</v>
      </c>
      <c r="E71" s="21" t="s">
        <v>198</v>
      </c>
      <c r="F71" s="26" t="s">
        <v>199</v>
      </c>
      <c r="G71" s="23">
        <v>1</v>
      </c>
      <c r="H71" s="27">
        <v>0.5</v>
      </c>
      <c r="I71" s="29" t="s">
        <v>200</v>
      </c>
      <c r="J71" s="30" t="s">
        <v>201</v>
      </c>
      <c r="K71" s="7">
        <v>1</v>
      </c>
      <c r="L71" s="31">
        <v>0.5</v>
      </c>
      <c r="M71" s="29" t="s">
        <v>202</v>
      </c>
      <c r="N71" s="30" t="s">
        <v>203</v>
      </c>
      <c r="O71" s="7">
        <v>1</v>
      </c>
      <c r="P71" s="31">
        <v>0.5</v>
      </c>
      <c r="Q71" s="29" t="s">
        <v>204</v>
      </c>
      <c r="R71" s="30" t="s">
        <v>205</v>
      </c>
      <c r="S71" s="7">
        <v>1</v>
      </c>
      <c r="T71" s="31">
        <v>0.5</v>
      </c>
      <c r="U71" s="29" t="s">
        <v>206</v>
      </c>
      <c r="V71" s="30" t="s">
        <v>207</v>
      </c>
      <c r="W71" s="7">
        <v>1</v>
      </c>
      <c r="X71" s="31">
        <v>0.5</v>
      </c>
      <c r="Y71" s="2"/>
      <c r="Z71" s="2"/>
      <c r="AA71" s="25"/>
      <c r="AB71" s="25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8" customHeight="1" x14ac:dyDescent="0.5">
      <c r="A72" s="21" t="s">
        <v>208</v>
      </c>
      <c r="B72" s="35" t="s">
        <v>209</v>
      </c>
      <c r="C72" s="23">
        <v>2</v>
      </c>
      <c r="D72" s="28">
        <v>1</v>
      </c>
      <c r="E72" s="21" t="s">
        <v>210</v>
      </c>
      <c r="F72" s="35" t="s">
        <v>211</v>
      </c>
      <c r="G72" s="23">
        <v>2</v>
      </c>
      <c r="H72" s="27">
        <v>1</v>
      </c>
      <c r="I72" s="21" t="s">
        <v>212</v>
      </c>
      <c r="J72" s="35" t="s">
        <v>213</v>
      </c>
      <c r="K72" s="23">
        <v>2</v>
      </c>
      <c r="L72" s="27">
        <v>1</v>
      </c>
      <c r="M72" s="23" t="s">
        <v>214</v>
      </c>
      <c r="N72" s="35" t="s">
        <v>215</v>
      </c>
      <c r="O72" s="23">
        <v>2</v>
      </c>
      <c r="P72" s="27">
        <v>1</v>
      </c>
      <c r="Q72" s="29" t="s">
        <v>216</v>
      </c>
      <c r="R72" s="63" t="s">
        <v>217</v>
      </c>
      <c r="S72" s="7">
        <v>2</v>
      </c>
      <c r="T72" s="31">
        <v>1</v>
      </c>
      <c r="U72" s="29" t="s">
        <v>218</v>
      </c>
      <c r="V72" s="63" t="s">
        <v>219</v>
      </c>
      <c r="W72" s="7">
        <v>2</v>
      </c>
      <c r="X72" s="31">
        <v>1</v>
      </c>
      <c r="Y72" s="2"/>
      <c r="Z72" s="2"/>
      <c r="AA72" s="25"/>
      <c r="AB72" s="25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8" customHeight="1" x14ac:dyDescent="0.5">
      <c r="A73" s="21" t="s">
        <v>220</v>
      </c>
      <c r="B73" s="35" t="s">
        <v>221</v>
      </c>
      <c r="C73" s="36" t="s">
        <v>114</v>
      </c>
      <c r="D73" s="28">
        <v>0.5</v>
      </c>
      <c r="E73" s="21" t="s">
        <v>222</v>
      </c>
      <c r="F73" s="35" t="s">
        <v>223</v>
      </c>
      <c r="G73" s="36" t="s">
        <v>114</v>
      </c>
      <c r="H73" s="27">
        <v>0.5</v>
      </c>
      <c r="I73" s="29" t="s">
        <v>224</v>
      </c>
      <c r="J73" s="63" t="s">
        <v>225</v>
      </c>
      <c r="K73" s="44" t="s">
        <v>114</v>
      </c>
      <c r="L73" s="94">
        <v>0.5</v>
      </c>
      <c r="M73" s="29" t="s">
        <v>226</v>
      </c>
      <c r="N73" s="63" t="s">
        <v>227</v>
      </c>
      <c r="O73" s="44" t="s">
        <v>114</v>
      </c>
      <c r="P73" s="94">
        <v>0.5</v>
      </c>
      <c r="Q73" s="38" t="s">
        <v>228</v>
      </c>
      <c r="R73" s="64" t="s">
        <v>229</v>
      </c>
      <c r="S73" s="23">
        <v>1</v>
      </c>
      <c r="T73" s="28">
        <v>0.5</v>
      </c>
      <c r="U73" s="38" t="s">
        <v>230</v>
      </c>
      <c r="V73" s="64" t="s">
        <v>231</v>
      </c>
      <c r="W73" s="23">
        <v>1</v>
      </c>
      <c r="X73" s="96">
        <v>0.5</v>
      </c>
      <c r="Y73" s="2"/>
      <c r="Z73" s="2"/>
      <c r="AA73" s="25"/>
      <c r="AB73" s="25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8" customHeight="1" thickBot="1" x14ac:dyDescent="0.55000000000000004">
      <c r="A74" s="65"/>
      <c r="B74" s="66" t="s">
        <v>145</v>
      </c>
      <c r="C74" s="67">
        <f>SUM(C66:C73)+1</f>
        <v>11</v>
      </c>
      <c r="D74" s="68">
        <f>SUM(D66:D73)</f>
        <v>5.5</v>
      </c>
      <c r="E74" s="69"/>
      <c r="F74" s="66" t="s">
        <v>145</v>
      </c>
      <c r="G74" s="67">
        <f>SUM(G66:G73)+1</f>
        <v>11</v>
      </c>
      <c r="H74" s="68">
        <f>SUM(H66:H73)</f>
        <v>5.5</v>
      </c>
      <c r="I74" s="65"/>
      <c r="J74" s="66" t="s">
        <v>145</v>
      </c>
      <c r="K74" s="67">
        <f>SUM(K66:K73)+1</f>
        <v>11</v>
      </c>
      <c r="L74" s="68">
        <f>SUM(L66:L73)</f>
        <v>5.5</v>
      </c>
      <c r="M74" s="69"/>
      <c r="N74" s="66" t="s">
        <v>145</v>
      </c>
      <c r="O74" s="67">
        <f>SUM(O66:O73)+1</f>
        <v>11</v>
      </c>
      <c r="P74" s="68">
        <f>SUM(P66:P73)</f>
        <v>5.5</v>
      </c>
      <c r="Q74" s="65"/>
      <c r="R74" s="66" t="s">
        <v>145</v>
      </c>
      <c r="S74" s="67">
        <f t="shared" ref="S74:T74" si="9">SUM(S66:S73)</f>
        <v>11</v>
      </c>
      <c r="T74" s="68">
        <f t="shared" si="9"/>
        <v>5.5</v>
      </c>
      <c r="U74" s="69"/>
      <c r="V74" s="66" t="s">
        <v>145</v>
      </c>
      <c r="W74" s="67">
        <f t="shared" ref="W74:X74" si="10">SUM(W66:W73)</f>
        <v>11</v>
      </c>
      <c r="X74" s="68">
        <f t="shared" si="10"/>
        <v>5.5</v>
      </c>
      <c r="Y74" s="59">
        <f t="shared" ref="Y74:Y75" si="11">D74+H74+L74+P74+T74+X74</f>
        <v>33</v>
      </c>
      <c r="Z74" s="60" t="s">
        <v>232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8" customHeight="1" thickTop="1" thickBot="1" x14ac:dyDescent="0.55000000000000004">
      <c r="A75" s="70"/>
      <c r="B75" s="71" t="s">
        <v>233</v>
      </c>
      <c r="C75" s="72">
        <f t="shared" ref="C75:D75" si="12">C64+C74</f>
        <v>31</v>
      </c>
      <c r="D75" s="73">
        <f t="shared" si="12"/>
        <v>16</v>
      </c>
      <c r="E75" s="97"/>
      <c r="F75" s="71" t="s">
        <v>233</v>
      </c>
      <c r="G75" s="72">
        <f t="shared" ref="G75:H75" si="13">G64+G74</f>
        <v>31</v>
      </c>
      <c r="H75" s="73">
        <f t="shared" si="13"/>
        <v>17</v>
      </c>
      <c r="I75" s="70"/>
      <c r="J75" s="71" t="s">
        <v>233</v>
      </c>
      <c r="K75" s="72">
        <f t="shared" ref="K75:L75" si="14">+K64+K74</f>
        <v>31</v>
      </c>
      <c r="L75" s="73">
        <f t="shared" si="14"/>
        <v>17</v>
      </c>
      <c r="M75" s="97"/>
      <c r="N75" s="71" t="s">
        <v>233</v>
      </c>
      <c r="O75" s="72">
        <f t="shared" ref="O75:P75" si="15">+O64+O74</f>
        <v>31</v>
      </c>
      <c r="P75" s="73">
        <f t="shared" si="15"/>
        <v>16</v>
      </c>
      <c r="Q75" s="70"/>
      <c r="R75" s="71" t="s">
        <v>233</v>
      </c>
      <c r="S75" s="72">
        <f t="shared" ref="S75:T75" si="16">+S64+S74</f>
        <v>31</v>
      </c>
      <c r="T75" s="73">
        <f t="shared" si="16"/>
        <v>17</v>
      </c>
      <c r="U75" s="97"/>
      <c r="V75" s="71" t="s">
        <v>233</v>
      </c>
      <c r="W75" s="72">
        <f t="shared" ref="W75:X75" si="17">+W64+W74</f>
        <v>31</v>
      </c>
      <c r="X75" s="73">
        <f t="shared" si="17"/>
        <v>16</v>
      </c>
      <c r="Y75" s="59">
        <f t="shared" si="11"/>
        <v>99</v>
      </c>
      <c r="Z75" s="60" t="s">
        <v>234</v>
      </c>
      <c r="AA75" s="98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8" customHeight="1" thickTop="1" thickBot="1" x14ac:dyDescent="0.55000000000000004">
      <c r="A76" s="76" t="s">
        <v>235</v>
      </c>
      <c r="B76" s="71" t="s">
        <v>236</v>
      </c>
      <c r="C76" s="77" t="s">
        <v>9</v>
      </c>
      <c r="D76" s="78" t="s">
        <v>237</v>
      </c>
      <c r="E76" s="80" t="s">
        <v>235</v>
      </c>
      <c r="F76" s="71" t="s">
        <v>236</v>
      </c>
      <c r="G76" s="77" t="s">
        <v>9</v>
      </c>
      <c r="H76" s="78" t="s">
        <v>237</v>
      </c>
      <c r="I76" s="76" t="s">
        <v>235</v>
      </c>
      <c r="J76" s="71" t="s">
        <v>236</v>
      </c>
      <c r="K76" s="77" t="s">
        <v>9</v>
      </c>
      <c r="L76" s="78" t="s">
        <v>237</v>
      </c>
      <c r="M76" s="80" t="s">
        <v>235</v>
      </c>
      <c r="N76" s="71" t="s">
        <v>236</v>
      </c>
      <c r="O76" s="77" t="s">
        <v>9</v>
      </c>
      <c r="P76" s="78" t="s">
        <v>237</v>
      </c>
      <c r="Q76" s="76" t="s">
        <v>235</v>
      </c>
      <c r="R76" s="71" t="s">
        <v>236</v>
      </c>
      <c r="S76" s="77" t="s">
        <v>9</v>
      </c>
      <c r="T76" s="78" t="s">
        <v>237</v>
      </c>
      <c r="U76" s="80" t="s">
        <v>235</v>
      </c>
      <c r="V76" s="71" t="s">
        <v>236</v>
      </c>
      <c r="W76" s="77" t="s">
        <v>9</v>
      </c>
      <c r="X76" s="78" t="s">
        <v>237</v>
      </c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8" customHeight="1" thickTop="1" x14ac:dyDescent="0.5">
      <c r="A77" s="81" t="s">
        <v>11</v>
      </c>
      <c r="B77" s="497" t="s">
        <v>238</v>
      </c>
      <c r="C77" s="2"/>
      <c r="D77" s="82" t="s">
        <v>11</v>
      </c>
      <c r="E77" s="83" t="s">
        <v>11</v>
      </c>
      <c r="F77" s="497" t="s">
        <v>238</v>
      </c>
      <c r="G77" s="2"/>
      <c r="H77" s="82" t="s">
        <v>11</v>
      </c>
      <c r="I77" s="81" t="s">
        <v>11</v>
      </c>
      <c r="J77" s="61" t="s">
        <v>238</v>
      </c>
      <c r="K77" s="2"/>
      <c r="L77" s="82" t="s">
        <v>11</v>
      </c>
      <c r="M77" s="83" t="s">
        <v>11</v>
      </c>
      <c r="N77" s="61" t="s">
        <v>238</v>
      </c>
      <c r="O77" s="2"/>
      <c r="P77" s="82" t="s">
        <v>11</v>
      </c>
      <c r="Q77" s="81" t="s">
        <v>11</v>
      </c>
      <c r="R77" s="61" t="s">
        <v>238</v>
      </c>
      <c r="S77" s="2"/>
      <c r="T77" s="82" t="s">
        <v>11</v>
      </c>
      <c r="U77" s="83" t="s">
        <v>11</v>
      </c>
      <c r="V77" s="61" t="s">
        <v>238</v>
      </c>
      <c r="W77" s="2"/>
      <c r="X77" s="82" t="s">
        <v>11</v>
      </c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8" customHeight="1" x14ac:dyDescent="0.5">
      <c r="A78" s="85"/>
      <c r="B78" s="30" t="s">
        <v>239</v>
      </c>
      <c r="C78" s="7" t="s">
        <v>11</v>
      </c>
      <c r="D78" s="62"/>
      <c r="E78" s="86"/>
      <c r="F78" s="30" t="s">
        <v>239</v>
      </c>
      <c r="G78" s="7" t="s">
        <v>11</v>
      </c>
      <c r="H78" s="62"/>
      <c r="I78" s="85"/>
      <c r="J78" s="30" t="s">
        <v>239</v>
      </c>
      <c r="K78" s="7" t="s">
        <v>11</v>
      </c>
      <c r="L78" s="62"/>
      <c r="M78" s="86"/>
      <c r="N78" s="30" t="s">
        <v>239</v>
      </c>
      <c r="O78" s="7" t="s">
        <v>11</v>
      </c>
      <c r="P78" s="62"/>
      <c r="Q78" s="85"/>
      <c r="R78" s="30" t="s">
        <v>239</v>
      </c>
      <c r="S78" s="7" t="s">
        <v>11</v>
      </c>
      <c r="T78" s="62"/>
      <c r="U78" s="86"/>
      <c r="V78" s="30" t="s">
        <v>239</v>
      </c>
      <c r="W78" s="7" t="s">
        <v>11</v>
      </c>
      <c r="X78" s="6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8" customHeight="1" x14ac:dyDescent="0.5">
      <c r="A79" s="85" t="s">
        <v>240</v>
      </c>
      <c r="B79" s="30" t="s">
        <v>970</v>
      </c>
      <c r="C79" s="88">
        <v>1</v>
      </c>
      <c r="D79" s="34" t="s">
        <v>242</v>
      </c>
      <c r="E79" s="86" t="s">
        <v>240</v>
      </c>
      <c r="F79" s="30" t="s">
        <v>970</v>
      </c>
      <c r="G79" s="88">
        <v>1</v>
      </c>
      <c r="H79" s="34" t="s">
        <v>242</v>
      </c>
      <c r="I79" s="85" t="s">
        <v>240</v>
      </c>
      <c r="J79" s="30" t="s">
        <v>241</v>
      </c>
      <c r="K79" s="88">
        <v>1</v>
      </c>
      <c r="L79" s="34" t="s">
        <v>242</v>
      </c>
      <c r="M79" s="86" t="s">
        <v>240</v>
      </c>
      <c r="N79" s="30" t="s">
        <v>241</v>
      </c>
      <c r="O79" s="88">
        <v>1</v>
      </c>
      <c r="P79" s="34" t="s">
        <v>242</v>
      </c>
      <c r="Q79" s="85" t="s">
        <v>240</v>
      </c>
      <c r="R79" s="30" t="s">
        <v>241</v>
      </c>
      <c r="S79" s="88">
        <v>1</v>
      </c>
      <c r="T79" s="34" t="s">
        <v>242</v>
      </c>
      <c r="U79" s="86" t="s">
        <v>240</v>
      </c>
      <c r="V79" s="30" t="s">
        <v>241</v>
      </c>
      <c r="W79" s="88">
        <v>1</v>
      </c>
      <c r="X79" s="34" t="s">
        <v>242</v>
      </c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8" customHeight="1" x14ac:dyDescent="0.5">
      <c r="A80" s="85" t="s">
        <v>240</v>
      </c>
      <c r="B80" s="30" t="s">
        <v>243</v>
      </c>
      <c r="C80" s="88">
        <v>1</v>
      </c>
      <c r="D80" s="34" t="s">
        <v>242</v>
      </c>
      <c r="E80" s="86" t="s">
        <v>240</v>
      </c>
      <c r="F80" s="30" t="s">
        <v>243</v>
      </c>
      <c r="G80" s="88">
        <v>1</v>
      </c>
      <c r="H80" s="34" t="s">
        <v>242</v>
      </c>
      <c r="I80" s="85" t="s">
        <v>240</v>
      </c>
      <c r="J80" s="30" t="s">
        <v>243</v>
      </c>
      <c r="K80" s="88">
        <v>1</v>
      </c>
      <c r="L80" s="34" t="s">
        <v>242</v>
      </c>
      <c r="M80" s="86" t="s">
        <v>240</v>
      </c>
      <c r="N80" s="30" t="s">
        <v>243</v>
      </c>
      <c r="O80" s="88">
        <v>1</v>
      </c>
      <c r="P80" s="34" t="s">
        <v>242</v>
      </c>
      <c r="Q80" s="85" t="s">
        <v>240</v>
      </c>
      <c r="R80" s="30" t="s">
        <v>243</v>
      </c>
      <c r="S80" s="88">
        <v>1</v>
      </c>
      <c r="T80" s="34" t="s">
        <v>242</v>
      </c>
      <c r="U80" s="86" t="s">
        <v>240</v>
      </c>
      <c r="V80" s="30" t="s">
        <v>243</v>
      </c>
      <c r="W80" s="88">
        <v>1</v>
      </c>
      <c r="X80" s="34" t="s">
        <v>242</v>
      </c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8" customHeight="1" x14ac:dyDescent="0.5">
      <c r="A81" s="85" t="s">
        <v>240</v>
      </c>
      <c r="B81" s="30" t="s">
        <v>244</v>
      </c>
      <c r="C81" s="88">
        <v>1</v>
      </c>
      <c r="D81" s="34" t="s">
        <v>242</v>
      </c>
      <c r="E81" s="86" t="s">
        <v>240</v>
      </c>
      <c r="F81" s="30" t="s">
        <v>244</v>
      </c>
      <c r="G81" s="88">
        <v>1</v>
      </c>
      <c r="H81" s="34" t="s">
        <v>242</v>
      </c>
      <c r="I81" s="85" t="s">
        <v>240</v>
      </c>
      <c r="J81" s="30" t="s">
        <v>244</v>
      </c>
      <c r="K81" s="88">
        <v>1</v>
      </c>
      <c r="L81" s="34" t="s">
        <v>242</v>
      </c>
      <c r="M81" s="86" t="s">
        <v>240</v>
      </c>
      <c r="N81" s="30" t="s">
        <v>244</v>
      </c>
      <c r="O81" s="88">
        <v>1</v>
      </c>
      <c r="P81" s="34" t="s">
        <v>242</v>
      </c>
      <c r="Q81" s="85" t="s">
        <v>240</v>
      </c>
      <c r="R81" s="30" t="s">
        <v>244</v>
      </c>
      <c r="S81" s="88">
        <v>1</v>
      </c>
      <c r="T81" s="34" t="s">
        <v>242</v>
      </c>
      <c r="U81" s="86" t="s">
        <v>240</v>
      </c>
      <c r="V81" s="30" t="s">
        <v>244</v>
      </c>
      <c r="W81" s="88">
        <v>1</v>
      </c>
      <c r="X81" s="34" t="s">
        <v>242</v>
      </c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8" customHeight="1" x14ac:dyDescent="0.5">
      <c r="A82" s="85"/>
      <c r="B82" s="30" t="s">
        <v>245</v>
      </c>
      <c r="C82" s="88"/>
      <c r="D82" s="34"/>
      <c r="E82" s="86"/>
      <c r="F82" s="30" t="s">
        <v>245</v>
      </c>
      <c r="G82" s="88"/>
      <c r="H82" s="34"/>
      <c r="I82" s="85"/>
      <c r="J82" s="30" t="s">
        <v>245</v>
      </c>
      <c r="K82" s="88"/>
      <c r="L82" s="34"/>
      <c r="M82" s="86"/>
      <c r="N82" s="30" t="s">
        <v>245</v>
      </c>
      <c r="O82" s="88"/>
      <c r="P82" s="34"/>
      <c r="Q82" s="85"/>
      <c r="R82" s="30" t="s">
        <v>245</v>
      </c>
      <c r="S82" s="88"/>
      <c r="T82" s="34"/>
      <c r="U82" s="86"/>
      <c r="V82" s="30" t="s">
        <v>245</v>
      </c>
      <c r="W82" s="88"/>
      <c r="X82" s="34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8" customHeight="1" x14ac:dyDescent="0.5">
      <c r="A83" s="85" t="s">
        <v>240</v>
      </c>
      <c r="B83" s="30" t="s">
        <v>247</v>
      </c>
      <c r="C83" s="88">
        <v>1</v>
      </c>
      <c r="D83" s="34" t="s">
        <v>242</v>
      </c>
      <c r="E83" s="86" t="s">
        <v>240</v>
      </c>
      <c r="F83" s="30" t="s">
        <v>247</v>
      </c>
      <c r="G83" s="88">
        <v>1</v>
      </c>
      <c r="H83" s="34" t="s">
        <v>242</v>
      </c>
      <c r="I83" s="85" t="s">
        <v>240</v>
      </c>
      <c r="J83" s="30" t="s">
        <v>247</v>
      </c>
      <c r="K83" s="88">
        <v>1</v>
      </c>
      <c r="L83" s="34" t="s">
        <v>242</v>
      </c>
      <c r="M83" s="86" t="s">
        <v>240</v>
      </c>
      <c r="N83" s="30" t="s">
        <v>247</v>
      </c>
      <c r="O83" s="88">
        <v>1</v>
      </c>
      <c r="P83" s="34" t="s">
        <v>242</v>
      </c>
      <c r="Q83" s="85" t="s">
        <v>240</v>
      </c>
      <c r="R83" s="30" t="s">
        <v>247</v>
      </c>
      <c r="S83" s="88">
        <v>1</v>
      </c>
      <c r="T83" s="34" t="s">
        <v>242</v>
      </c>
      <c r="U83" s="86" t="s">
        <v>240</v>
      </c>
      <c r="V83" s="30" t="s">
        <v>247</v>
      </c>
      <c r="W83" s="88">
        <v>1</v>
      </c>
      <c r="X83" s="34" t="s">
        <v>242</v>
      </c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8" customHeight="1" x14ac:dyDescent="0.5">
      <c r="A84" s="85"/>
      <c r="B84" s="30" t="s">
        <v>971</v>
      </c>
      <c r="C84" s="88" t="s">
        <v>242</v>
      </c>
      <c r="D84" s="34" t="s">
        <v>242</v>
      </c>
      <c r="E84" s="86"/>
      <c r="F84" s="30" t="s">
        <v>971</v>
      </c>
      <c r="G84" s="88" t="s">
        <v>242</v>
      </c>
      <c r="H84" s="34" t="s">
        <v>242</v>
      </c>
      <c r="I84" s="85"/>
      <c r="J84" s="30" t="s">
        <v>248</v>
      </c>
      <c r="K84" s="88" t="s">
        <v>242</v>
      </c>
      <c r="L84" s="34" t="s">
        <v>242</v>
      </c>
      <c r="M84" s="86"/>
      <c r="N84" s="30" t="s">
        <v>248</v>
      </c>
      <c r="O84" s="88" t="s">
        <v>242</v>
      </c>
      <c r="P84" s="34" t="s">
        <v>242</v>
      </c>
      <c r="Q84" s="85"/>
      <c r="R84" s="30" t="s">
        <v>248</v>
      </c>
      <c r="S84" s="88" t="s">
        <v>242</v>
      </c>
      <c r="T84" s="34" t="s">
        <v>242</v>
      </c>
      <c r="U84" s="86"/>
      <c r="V84" s="30" t="s">
        <v>248</v>
      </c>
      <c r="W84" s="88" t="s">
        <v>242</v>
      </c>
      <c r="X84" s="34" t="s">
        <v>242</v>
      </c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8" customHeight="1" thickBot="1" x14ac:dyDescent="0.55000000000000004">
      <c r="A85" s="85" t="s">
        <v>11</v>
      </c>
      <c r="B85" s="30" t="s">
        <v>972</v>
      </c>
      <c r="C85" s="89"/>
      <c r="D85" s="34" t="s">
        <v>11</v>
      </c>
      <c r="E85" s="86" t="s">
        <v>11</v>
      </c>
      <c r="F85" s="30" t="s">
        <v>972</v>
      </c>
      <c r="G85" s="89"/>
      <c r="H85" s="34" t="s">
        <v>11</v>
      </c>
      <c r="I85" s="85" t="s">
        <v>11</v>
      </c>
      <c r="J85" s="30" t="s">
        <v>249</v>
      </c>
      <c r="K85" s="89"/>
      <c r="L85" s="34" t="s">
        <v>11</v>
      </c>
      <c r="M85" s="86" t="s">
        <v>11</v>
      </c>
      <c r="N85" s="30" t="s">
        <v>249</v>
      </c>
      <c r="O85" s="89"/>
      <c r="P85" s="34" t="s">
        <v>11</v>
      </c>
      <c r="Q85" s="85" t="s">
        <v>11</v>
      </c>
      <c r="R85" s="30" t="s">
        <v>249</v>
      </c>
      <c r="S85" s="89"/>
      <c r="T85" s="34" t="s">
        <v>11</v>
      </c>
      <c r="U85" s="86" t="s">
        <v>11</v>
      </c>
      <c r="V85" s="30" t="s">
        <v>249</v>
      </c>
      <c r="W85" s="89"/>
      <c r="X85" s="34" t="s">
        <v>11</v>
      </c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8" customHeight="1" thickTop="1" thickBot="1" x14ac:dyDescent="0.55000000000000004">
      <c r="A86" s="70"/>
      <c r="B86" s="71" t="s">
        <v>233</v>
      </c>
      <c r="C86" s="90">
        <f>SUM(C79:C85)</f>
        <v>4</v>
      </c>
      <c r="D86" s="73" t="s">
        <v>242</v>
      </c>
      <c r="E86" s="74"/>
      <c r="F86" s="71" t="s">
        <v>233</v>
      </c>
      <c r="G86" s="90">
        <f>SUM(G79:G85)</f>
        <v>4</v>
      </c>
      <c r="H86" s="73" t="s">
        <v>242</v>
      </c>
      <c r="I86" s="70"/>
      <c r="J86" s="71" t="s">
        <v>233</v>
      </c>
      <c r="K86" s="90">
        <f>SUM(K79:K85)</f>
        <v>4</v>
      </c>
      <c r="L86" s="73" t="s">
        <v>242</v>
      </c>
      <c r="M86" s="74"/>
      <c r="N86" s="71" t="s">
        <v>233</v>
      </c>
      <c r="O86" s="90">
        <f>SUM(O79:O85)</f>
        <v>4</v>
      </c>
      <c r="P86" s="73" t="s">
        <v>242</v>
      </c>
      <c r="Q86" s="70"/>
      <c r="R86" s="71" t="s">
        <v>233</v>
      </c>
      <c r="S86" s="90">
        <f>SUM(S79:S85)</f>
        <v>4</v>
      </c>
      <c r="T86" s="73" t="s">
        <v>242</v>
      </c>
      <c r="U86" s="74"/>
      <c r="V86" s="71" t="s">
        <v>233</v>
      </c>
      <c r="W86" s="90">
        <f>SUM(W79:W85)</f>
        <v>4</v>
      </c>
      <c r="X86" s="73" t="s">
        <v>242</v>
      </c>
      <c r="Y86" s="59"/>
      <c r="Z86" s="60" t="s">
        <v>250</v>
      </c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8" customHeight="1" thickTop="1" x14ac:dyDescent="0.5">
      <c r="A87" s="7"/>
      <c r="B87" s="89">
        <f>((((C75+C86)*50)/60)*20)*2</f>
        <v>1166.6666666666667</v>
      </c>
      <c r="C87" s="91">
        <f>C75+C86</f>
        <v>35</v>
      </c>
      <c r="D87" s="92"/>
      <c r="E87" s="7"/>
      <c r="F87" s="4"/>
      <c r="G87" s="91">
        <f>G75+G86</f>
        <v>35</v>
      </c>
      <c r="H87" s="92"/>
      <c r="I87" s="7"/>
      <c r="J87" s="4"/>
      <c r="K87" s="91">
        <f>K75+K86</f>
        <v>35</v>
      </c>
      <c r="L87" s="92"/>
      <c r="M87" s="7"/>
      <c r="N87" s="4"/>
      <c r="O87" s="91">
        <f>O75+O86</f>
        <v>35</v>
      </c>
      <c r="P87" s="92"/>
      <c r="Q87" s="7"/>
      <c r="R87" s="4"/>
      <c r="S87" s="91">
        <f>S75+S86</f>
        <v>35</v>
      </c>
      <c r="T87" s="92"/>
      <c r="U87" s="7"/>
      <c r="V87" s="4"/>
      <c r="W87" s="91">
        <f>W75+W86</f>
        <v>35</v>
      </c>
      <c r="X87" s="9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8" customHeight="1" x14ac:dyDescent="0.5">
      <c r="A88" s="496" t="s">
        <v>968</v>
      </c>
      <c r="B88" s="496"/>
      <c r="C88" s="5"/>
      <c r="D88" s="6"/>
      <c r="E88" s="5"/>
      <c r="F88" s="3"/>
      <c r="G88" s="5"/>
      <c r="H88" s="6"/>
      <c r="I88" s="5"/>
      <c r="J88" s="3"/>
      <c r="K88" s="5"/>
      <c r="L88" s="5"/>
      <c r="M88" s="5"/>
      <c r="N88" s="3"/>
      <c r="O88" s="5"/>
      <c r="P88" s="5"/>
      <c r="Q88" s="7"/>
      <c r="R88" s="4"/>
      <c r="S88" s="88"/>
      <c r="T88" s="92"/>
      <c r="U88" s="7"/>
      <c r="V88" s="4"/>
      <c r="W88" s="88"/>
      <c r="X88" s="92"/>
      <c r="Y88" s="2"/>
      <c r="Z88" s="2"/>
      <c r="AA88" s="3"/>
      <c r="AB88" s="3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8" customHeight="1" x14ac:dyDescent="0.5">
      <c r="A89" s="1396" t="s">
        <v>0</v>
      </c>
      <c r="B89" s="1388"/>
      <c r="C89" s="1388"/>
      <c r="D89" s="1388"/>
      <c r="E89" s="1388"/>
      <c r="F89" s="1388"/>
      <c r="G89" s="1388"/>
      <c r="H89" s="1388"/>
      <c r="I89" s="1388"/>
      <c r="J89" s="1388"/>
      <c r="K89" s="1388"/>
      <c r="L89" s="1388"/>
      <c r="M89" s="1388"/>
      <c r="N89" s="1388"/>
      <c r="O89" s="1388"/>
      <c r="P89" s="1388"/>
      <c r="Q89" s="1388"/>
      <c r="R89" s="1388"/>
      <c r="S89" s="1388"/>
      <c r="T89" s="1388"/>
      <c r="U89" s="1388"/>
      <c r="V89" s="1388"/>
      <c r="W89" s="1388"/>
      <c r="X89" s="1388"/>
      <c r="Y89" s="93"/>
      <c r="Z89" s="93"/>
      <c r="AA89" s="93"/>
      <c r="AB89" s="93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</row>
    <row r="90" spans="1:42" ht="18" customHeight="1" x14ac:dyDescent="0.5">
      <c r="A90" s="1396" t="s">
        <v>292</v>
      </c>
      <c r="B90" s="1388"/>
      <c r="C90" s="1388"/>
      <c r="D90" s="1388"/>
      <c r="E90" s="1388"/>
      <c r="F90" s="1388"/>
      <c r="G90" s="1388"/>
      <c r="H90" s="1388"/>
      <c r="I90" s="1388"/>
      <c r="J90" s="1388"/>
      <c r="K90" s="1388"/>
      <c r="L90" s="1388"/>
      <c r="M90" s="1388"/>
      <c r="N90" s="1388"/>
      <c r="O90" s="1388"/>
      <c r="P90" s="1388"/>
      <c r="Q90" s="1388"/>
      <c r="R90" s="1388"/>
      <c r="S90" s="1388"/>
      <c r="T90" s="1388"/>
      <c r="U90" s="1388"/>
      <c r="V90" s="1388"/>
      <c r="W90" s="1388"/>
      <c r="X90" s="1388"/>
      <c r="Y90" s="93"/>
      <c r="Z90" s="93"/>
      <c r="AA90" s="93"/>
      <c r="AB90" s="93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</row>
    <row r="91" spans="1:42" ht="18" customHeight="1" thickBot="1" x14ac:dyDescent="0.55000000000000004">
      <c r="A91" s="3"/>
      <c r="B91" s="4"/>
      <c r="C91" s="5"/>
      <c r="D91" s="6"/>
      <c r="E91" s="5"/>
      <c r="F91" s="3"/>
      <c r="G91" s="5"/>
      <c r="H91" s="6"/>
      <c r="I91" s="5"/>
      <c r="J91" s="7"/>
      <c r="K91" s="4"/>
      <c r="L91" s="5"/>
      <c r="M91" s="5"/>
      <c r="N91" s="3"/>
      <c r="O91" s="5"/>
      <c r="P91" s="5"/>
      <c r="Q91" s="5"/>
      <c r="R91" s="3"/>
      <c r="S91" s="8"/>
      <c r="T91" s="8"/>
      <c r="U91" s="6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18" customHeight="1" thickTop="1" thickBot="1" x14ac:dyDescent="0.55000000000000004">
      <c r="A92" s="1389" t="s">
        <v>967</v>
      </c>
      <c r="B92" s="1390"/>
      <c r="C92" s="1390"/>
      <c r="D92" s="1390"/>
      <c r="E92" s="1390"/>
      <c r="F92" s="1390"/>
      <c r="G92" s="1390"/>
      <c r="H92" s="1391"/>
      <c r="I92" s="1392" t="s">
        <v>293</v>
      </c>
      <c r="J92" s="1390"/>
      <c r="K92" s="1390"/>
      <c r="L92" s="1390"/>
      <c r="M92" s="1390"/>
      <c r="N92" s="1390"/>
      <c r="O92" s="1390"/>
      <c r="P92" s="1391"/>
      <c r="Q92" s="1389" t="s">
        <v>294</v>
      </c>
      <c r="R92" s="1390"/>
      <c r="S92" s="1390"/>
      <c r="T92" s="1390"/>
      <c r="U92" s="1390"/>
      <c r="V92" s="1390"/>
      <c r="W92" s="1390"/>
      <c r="X92" s="1391"/>
      <c r="Y92" s="9"/>
      <c r="Z92" s="9"/>
      <c r="AA92" s="9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ht="18" customHeight="1" thickTop="1" thickBot="1" x14ac:dyDescent="0.55000000000000004">
      <c r="A93" s="1397" t="s">
        <v>5</v>
      </c>
      <c r="B93" s="1398"/>
      <c r="C93" s="1398"/>
      <c r="D93" s="1399"/>
      <c r="E93" s="1397" t="s">
        <v>6</v>
      </c>
      <c r="F93" s="1394"/>
      <c r="G93" s="1394"/>
      <c r="H93" s="1395"/>
      <c r="I93" s="1393" t="s">
        <v>5</v>
      </c>
      <c r="J93" s="1394"/>
      <c r="K93" s="1394"/>
      <c r="L93" s="1395"/>
      <c r="M93" s="1393" t="s">
        <v>6</v>
      </c>
      <c r="N93" s="1394"/>
      <c r="O93" s="1394"/>
      <c r="P93" s="1395"/>
      <c r="Q93" s="1397" t="s">
        <v>5</v>
      </c>
      <c r="R93" s="1394"/>
      <c r="S93" s="1394"/>
      <c r="T93" s="1395"/>
      <c r="U93" s="1397" t="s">
        <v>6</v>
      </c>
      <c r="V93" s="1394"/>
      <c r="W93" s="1394"/>
      <c r="X93" s="1395"/>
      <c r="Y93" s="10"/>
      <c r="Z93" s="10"/>
      <c r="AA93" s="10"/>
      <c r="AB93" s="9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</row>
    <row r="94" spans="1:42" ht="18" customHeight="1" thickTop="1" thickBot="1" x14ac:dyDescent="0.55000000000000004">
      <c r="A94" s="11" t="s">
        <v>7</v>
      </c>
      <c r="B94" s="12" t="s">
        <v>8</v>
      </c>
      <c r="C94" s="13" t="s">
        <v>9</v>
      </c>
      <c r="D94" s="14" t="s">
        <v>10</v>
      </c>
      <c r="E94" s="11" t="s">
        <v>7</v>
      </c>
      <c r="F94" s="12" t="s">
        <v>8</v>
      </c>
      <c r="G94" s="13" t="s">
        <v>9</v>
      </c>
      <c r="H94" s="15" t="s">
        <v>10</v>
      </c>
      <c r="I94" s="18" t="s">
        <v>7</v>
      </c>
      <c r="J94" s="17" t="s">
        <v>8</v>
      </c>
      <c r="K94" s="18" t="s">
        <v>9</v>
      </c>
      <c r="L94" s="19" t="s">
        <v>10</v>
      </c>
      <c r="M94" s="16" t="s">
        <v>7</v>
      </c>
      <c r="N94" s="17" t="s">
        <v>8</v>
      </c>
      <c r="O94" s="18" t="s">
        <v>9</v>
      </c>
      <c r="P94" s="19" t="s">
        <v>10</v>
      </c>
      <c r="Q94" s="16" t="s">
        <v>7</v>
      </c>
      <c r="R94" s="17" t="s">
        <v>8</v>
      </c>
      <c r="S94" s="18" t="s">
        <v>9</v>
      </c>
      <c r="T94" s="19" t="s">
        <v>10</v>
      </c>
      <c r="U94" s="16" t="s">
        <v>7</v>
      </c>
      <c r="V94" s="17" t="s">
        <v>8</v>
      </c>
      <c r="W94" s="18" t="s">
        <v>9</v>
      </c>
      <c r="X94" s="19" t="s">
        <v>10</v>
      </c>
      <c r="Y94" s="9"/>
      <c r="Z94" s="9"/>
      <c r="AA94" s="9"/>
      <c r="AB94" s="10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</row>
    <row r="95" spans="1:42" ht="18" customHeight="1" thickTop="1" x14ac:dyDescent="0.5">
      <c r="A95" s="21"/>
      <c r="B95" s="22" t="s">
        <v>12</v>
      </c>
      <c r="C95" s="23" t="s">
        <v>11</v>
      </c>
      <c r="D95" s="24"/>
      <c r="E95" s="21" t="s">
        <v>11</v>
      </c>
      <c r="F95" s="22" t="s">
        <v>12</v>
      </c>
      <c r="G95" s="23" t="s">
        <v>11</v>
      </c>
      <c r="H95" s="24"/>
      <c r="I95" s="7" t="s">
        <v>11</v>
      </c>
      <c r="J95" s="61" t="s">
        <v>12</v>
      </c>
      <c r="K95" s="7" t="s">
        <v>11</v>
      </c>
      <c r="L95" s="30"/>
      <c r="M95" s="29" t="s">
        <v>11</v>
      </c>
      <c r="N95" s="61" t="s">
        <v>12</v>
      </c>
      <c r="O95" s="7" t="s">
        <v>11</v>
      </c>
      <c r="P95" s="62"/>
      <c r="Q95" s="29" t="s">
        <v>11</v>
      </c>
      <c r="R95" s="61" t="s">
        <v>12</v>
      </c>
      <c r="S95" s="7" t="s">
        <v>11</v>
      </c>
      <c r="T95" s="30"/>
      <c r="U95" s="29" t="s">
        <v>11</v>
      </c>
      <c r="V95" s="61" t="s">
        <v>12</v>
      </c>
      <c r="W95" s="7" t="s">
        <v>11</v>
      </c>
      <c r="X95" s="62"/>
      <c r="Y95" s="25"/>
      <c r="Z95" s="25"/>
      <c r="AA95" s="25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</row>
    <row r="96" spans="1:42" ht="18" customHeight="1" x14ac:dyDescent="0.5">
      <c r="A96" s="21" t="s">
        <v>13</v>
      </c>
      <c r="B96" s="26" t="s">
        <v>14</v>
      </c>
      <c r="C96" s="23">
        <v>3</v>
      </c>
      <c r="D96" s="27">
        <v>1.5</v>
      </c>
      <c r="E96" s="21" t="s">
        <v>15</v>
      </c>
      <c r="F96" s="26" t="s">
        <v>16</v>
      </c>
      <c r="G96" s="23">
        <v>3</v>
      </c>
      <c r="H96" s="27">
        <v>1.5</v>
      </c>
      <c r="I96" s="7" t="s">
        <v>17</v>
      </c>
      <c r="J96" s="30" t="s">
        <v>18</v>
      </c>
      <c r="K96" s="7">
        <v>3</v>
      </c>
      <c r="L96" s="31">
        <v>1.5</v>
      </c>
      <c r="M96" s="7" t="s">
        <v>19</v>
      </c>
      <c r="N96" s="30" t="s">
        <v>20</v>
      </c>
      <c r="O96" s="7">
        <v>3</v>
      </c>
      <c r="P96" s="94">
        <v>1.5</v>
      </c>
      <c r="Q96" s="29" t="s">
        <v>21</v>
      </c>
      <c r="R96" s="30" t="s">
        <v>22</v>
      </c>
      <c r="S96" s="23">
        <v>3</v>
      </c>
      <c r="T96" s="27">
        <v>1.5</v>
      </c>
      <c r="U96" s="29" t="s">
        <v>23</v>
      </c>
      <c r="V96" s="30" t="s">
        <v>24</v>
      </c>
      <c r="W96" s="7">
        <v>3</v>
      </c>
      <c r="X96" s="31">
        <v>1.5</v>
      </c>
      <c r="Y96" s="25"/>
      <c r="Z96" s="25"/>
      <c r="AA96" s="25"/>
      <c r="AB96" s="25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</row>
    <row r="97" spans="1:42" ht="18" customHeight="1" x14ac:dyDescent="0.5">
      <c r="A97" s="21" t="s">
        <v>25</v>
      </c>
      <c r="B97" s="26" t="s">
        <v>26</v>
      </c>
      <c r="C97" s="23">
        <v>3</v>
      </c>
      <c r="D97" s="27">
        <v>1.5</v>
      </c>
      <c r="E97" s="21" t="s">
        <v>27</v>
      </c>
      <c r="F97" s="26" t="s">
        <v>28</v>
      </c>
      <c r="G97" s="23">
        <v>3</v>
      </c>
      <c r="H97" s="27">
        <v>1.5</v>
      </c>
      <c r="I97" s="7" t="s">
        <v>29</v>
      </c>
      <c r="J97" s="30" t="s">
        <v>30</v>
      </c>
      <c r="K97" s="7">
        <v>3</v>
      </c>
      <c r="L97" s="31">
        <v>1.5</v>
      </c>
      <c r="M97" s="7" t="s">
        <v>31</v>
      </c>
      <c r="N97" s="30" t="s">
        <v>32</v>
      </c>
      <c r="O97" s="7">
        <v>3</v>
      </c>
      <c r="P97" s="94">
        <v>1.5</v>
      </c>
      <c r="Q97" s="29" t="s">
        <v>33</v>
      </c>
      <c r="R97" s="30" t="s">
        <v>34</v>
      </c>
      <c r="S97" s="23">
        <v>3</v>
      </c>
      <c r="T97" s="27">
        <v>1.5</v>
      </c>
      <c r="U97" s="29" t="s">
        <v>35</v>
      </c>
      <c r="V97" s="30" t="s">
        <v>36</v>
      </c>
      <c r="W97" s="7">
        <v>3</v>
      </c>
      <c r="X97" s="31">
        <v>1.5</v>
      </c>
      <c r="Y97" s="25"/>
      <c r="Z97" s="25"/>
      <c r="AA97" s="25"/>
      <c r="AB97" s="25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</row>
    <row r="98" spans="1:42" ht="18" customHeight="1" x14ac:dyDescent="0.5">
      <c r="A98" s="21" t="s">
        <v>37</v>
      </c>
      <c r="B98" s="26" t="s">
        <v>38</v>
      </c>
      <c r="C98" s="23">
        <v>3</v>
      </c>
      <c r="D98" s="32">
        <v>1.5</v>
      </c>
      <c r="E98" s="21" t="s">
        <v>39</v>
      </c>
      <c r="F98" s="26" t="s">
        <v>40</v>
      </c>
      <c r="G98" s="23">
        <v>3</v>
      </c>
      <c r="H98" s="32">
        <v>1.5</v>
      </c>
      <c r="I98" s="7" t="s">
        <v>41</v>
      </c>
      <c r="J98" s="30" t="s">
        <v>42</v>
      </c>
      <c r="K98" s="7">
        <v>3</v>
      </c>
      <c r="L98" s="34">
        <v>1.5</v>
      </c>
      <c r="M98" s="7" t="s">
        <v>43</v>
      </c>
      <c r="N98" s="30" t="s">
        <v>44</v>
      </c>
      <c r="O98" s="7">
        <v>3</v>
      </c>
      <c r="P98" s="95">
        <v>1.5</v>
      </c>
      <c r="Q98" s="29" t="s">
        <v>45</v>
      </c>
      <c r="R98" s="30" t="s">
        <v>46</v>
      </c>
      <c r="S98" s="23">
        <v>3</v>
      </c>
      <c r="T98" s="32">
        <v>1.5</v>
      </c>
      <c r="U98" s="29" t="s">
        <v>47</v>
      </c>
      <c r="V98" s="30" t="s">
        <v>48</v>
      </c>
      <c r="W98" s="7">
        <v>3</v>
      </c>
      <c r="X98" s="34">
        <v>1.5</v>
      </c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</row>
    <row r="99" spans="1:42" ht="18" customHeight="1" x14ac:dyDescent="0.5">
      <c r="A99" s="38" t="s">
        <v>52</v>
      </c>
      <c r="B99" s="39" t="s">
        <v>53</v>
      </c>
      <c r="C99" s="40" t="s">
        <v>52</v>
      </c>
      <c r="D99" s="41" t="s">
        <v>52</v>
      </c>
      <c r="E99" s="23" t="s">
        <v>49</v>
      </c>
      <c r="F99" s="35" t="s">
        <v>50</v>
      </c>
      <c r="G99" s="36" t="s">
        <v>51</v>
      </c>
      <c r="H99" s="27">
        <v>2</v>
      </c>
      <c r="I99" s="23" t="s">
        <v>54</v>
      </c>
      <c r="J99" s="35" t="s">
        <v>55</v>
      </c>
      <c r="K99" s="36" t="s">
        <v>51</v>
      </c>
      <c r="L99" s="37">
        <v>2</v>
      </c>
      <c r="M99" s="38" t="s">
        <v>52</v>
      </c>
      <c r="N99" s="39" t="s">
        <v>53</v>
      </c>
      <c r="O99" s="40" t="s">
        <v>52</v>
      </c>
      <c r="P99" s="41" t="s">
        <v>52</v>
      </c>
      <c r="Q99" s="21" t="s">
        <v>56</v>
      </c>
      <c r="R99" s="35" t="s">
        <v>57</v>
      </c>
      <c r="S99" s="36" t="s">
        <v>51</v>
      </c>
      <c r="T99" s="37">
        <v>2</v>
      </c>
      <c r="U99" s="38" t="s">
        <v>52</v>
      </c>
      <c r="V99" s="39" t="s">
        <v>53</v>
      </c>
      <c r="W99" s="40" t="s">
        <v>52</v>
      </c>
      <c r="X99" s="41" t="s">
        <v>52</v>
      </c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</row>
    <row r="100" spans="1:42" ht="18" customHeight="1" x14ac:dyDescent="0.5">
      <c r="A100" s="21" t="s">
        <v>59</v>
      </c>
      <c r="B100" s="42" t="s">
        <v>60</v>
      </c>
      <c r="C100" s="36" t="s">
        <v>61</v>
      </c>
      <c r="D100" s="32">
        <v>1.5</v>
      </c>
      <c r="E100" s="23" t="s">
        <v>62</v>
      </c>
      <c r="F100" s="42" t="s">
        <v>63</v>
      </c>
      <c r="G100" s="36" t="s">
        <v>61</v>
      </c>
      <c r="H100" s="32">
        <v>1.5</v>
      </c>
      <c r="I100" s="7" t="s">
        <v>64</v>
      </c>
      <c r="J100" s="43" t="s">
        <v>65</v>
      </c>
      <c r="K100" s="44" t="s">
        <v>61</v>
      </c>
      <c r="L100" s="34">
        <v>1.5</v>
      </c>
      <c r="M100" s="7" t="s">
        <v>66</v>
      </c>
      <c r="N100" s="43" t="s">
        <v>67</v>
      </c>
      <c r="O100" s="44" t="s">
        <v>61</v>
      </c>
      <c r="P100" s="95">
        <v>1.5</v>
      </c>
      <c r="Q100" s="29" t="s">
        <v>68</v>
      </c>
      <c r="R100" s="43" t="s">
        <v>69</v>
      </c>
      <c r="S100" s="36" t="s">
        <v>61</v>
      </c>
      <c r="T100" s="32">
        <v>1.5</v>
      </c>
      <c r="U100" s="7" t="s">
        <v>70</v>
      </c>
      <c r="V100" s="43" t="s">
        <v>71</v>
      </c>
      <c r="W100" s="44" t="s">
        <v>61</v>
      </c>
      <c r="X100" s="34">
        <v>1.5</v>
      </c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</row>
    <row r="101" spans="1:42" ht="18" customHeight="1" x14ac:dyDescent="0.5">
      <c r="A101" s="21" t="s">
        <v>72</v>
      </c>
      <c r="B101" s="26" t="s">
        <v>73</v>
      </c>
      <c r="C101" s="23">
        <v>1</v>
      </c>
      <c r="D101" s="27">
        <v>0.5</v>
      </c>
      <c r="E101" s="23" t="s">
        <v>74</v>
      </c>
      <c r="F101" s="26" t="s">
        <v>75</v>
      </c>
      <c r="G101" s="23">
        <v>1</v>
      </c>
      <c r="H101" s="27">
        <v>0.5</v>
      </c>
      <c r="I101" s="7" t="s">
        <v>76</v>
      </c>
      <c r="J101" s="30" t="s">
        <v>77</v>
      </c>
      <c r="K101" s="7">
        <v>1</v>
      </c>
      <c r="L101" s="31">
        <v>0.5</v>
      </c>
      <c r="M101" s="7" t="s">
        <v>78</v>
      </c>
      <c r="N101" s="30" t="s">
        <v>79</v>
      </c>
      <c r="O101" s="7">
        <v>1</v>
      </c>
      <c r="P101" s="94">
        <v>0.5</v>
      </c>
      <c r="Q101" s="29" t="s">
        <v>80</v>
      </c>
      <c r="R101" s="30" t="s">
        <v>81</v>
      </c>
      <c r="S101" s="23">
        <v>1</v>
      </c>
      <c r="T101" s="27">
        <v>0.5</v>
      </c>
      <c r="U101" s="7" t="s">
        <v>82</v>
      </c>
      <c r="V101" s="30" t="s">
        <v>83</v>
      </c>
      <c r="W101" s="7">
        <v>1</v>
      </c>
      <c r="X101" s="31">
        <v>0.5</v>
      </c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</row>
    <row r="102" spans="1:42" ht="18" customHeight="1" x14ac:dyDescent="0.5">
      <c r="A102" s="21" t="s">
        <v>84</v>
      </c>
      <c r="B102" s="26" t="s">
        <v>85</v>
      </c>
      <c r="C102" s="23">
        <v>1</v>
      </c>
      <c r="D102" s="32">
        <v>0.5</v>
      </c>
      <c r="E102" s="23" t="s">
        <v>86</v>
      </c>
      <c r="F102" s="26" t="s">
        <v>87</v>
      </c>
      <c r="G102" s="23">
        <v>1</v>
      </c>
      <c r="H102" s="32">
        <v>0.5</v>
      </c>
      <c r="I102" s="7" t="s">
        <v>88</v>
      </c>
      <c r="J102" s="30" t="s">
        <v>89</v>
      </c>
      <c r="K102" s="7">
        <v>1</v>
      </c>
      <c r="L102" s="34">
        <v>0.5</v>
      </c>
      <c r="M102" s="7" t="s">
        <v>90</v>
      </c>
      <c r="N102" s="30" t="s">
        <v>91</v>
      </c>
      <c r="O102" s="7">
        <v>1</v>
      </c>
      <c r="P102" s="95">
        <v>0.5</v>
      </c>
      <c r="Q102" s="29" t="s">
        <v>92</v>
      </c>
      <c r="R102" s="30" t="s">
        <v>93</v>
      </c>
      <c r="S102" s="23">
        <v>1</v>
      </c>
      <c r="T102" s="32">
        <v>0.5</v>
      </c>
      <c r="U102" s="7" t="s">
        <v>94</v>
      </c>
      <c r="V102" s="30" t="s">
        <v>95</v>
      </c>
      <c r="W102" s="7">
        <v>1</v>
      </c>
      <c r="X102" s="34">
        <v>0.5</v>
      </c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</row>
    <row r="103" spans="1:42" ht="18" customHeight="1" x14ac:dyDescent="0.5">
      <c r="A103" s="21" t="s">
        <v>96</v>
      </c>
      <c r="B103" s="26" t="s">
        <v>97</v>
      </c>
      <c r="C103" s="23">
        <v>1</v>
      </c>
      <c r="D103" s="32">
        <v>0.5</v>
      </c>
      <c r="E103" s="23" t="s">
        <v>98</v>
      </c>
      <c r="F103" s="26" t="s">
        <v>99</v>
      </c>
      <c r="G103" s="23">
        <v>1</v>
      </c>
      <c r="H103" s="32">
        <v>0.5</v>
      </c>
      <c r="I103" s="7" t="s">
        <v>100</v>
      </c>
      <c r="J103" s="30" t="s">
        <v>101</v>
      </c>
      <c r="K103" s="7">
        <v>1</v>
      </c>
      <c r="L103" s="34">
        <v>0.5</v>
      </c>
      <c r="M103" s="7" t="s">
        <v>102</v>
      </c>
      <c r="N103" s="30" t="s">
        <v>103</v>
      </c>
      <c r="O103" s="7">
        <v>1</v>
      </c>
      <c r="P103" s="95">
        <v>0.5</v>
      </c>
      <c r="Q103" s="29" t="s">
        <v>104</v>
      </c>
      <c r="R103" s="30" t="s">
        <v>105</v>
      </c>
      <c r="S103" s="23">
        <v>1</v>
      </c>
      <c r="T103" s="32">
        <v>0.5</v>
      </c>
      <c r="U103" s="7" t="s">
        <v>106</v>
      </c>
      <c r="V103" s="30" t="s">
        <v>107</v>
      </c>
      <c r="W103" s="7">
        <v>1</v>
      </c>
      <c r="X103" s="34">
        <v>0.5</v>
      </c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</row>
    <row r="104" spans="1:42" ht="18" customHeight="1" x14ac:dyDescent="0.5">
      <c r="A104" s="21" t="s">
        <v>108</v>
      </c>
      <c r="B104" s="26" t="s">
        <v>109</v>
      </c>
      <c r="C104" s="23">
        <v>1</v>
      </c>
      <c r="D104" s="27">
        <v>0.5</v>
      </c>
      <c r="E104" s="23" t="s">
        <v>110</v>
      </c>
      <c r="F104" s="26" t="s">
        <v>111</v>
      </c>
      <c r="G104" s="23">
        <v>1</v>
      </c>
      <c r="H104" s="27">
        <v>0.5</v>
      </c>
      <c r="I104" s="7" t="s">
        <v>112</v>
      </c>
      <c r="J104" s="30" t="s">
        <v>113</v>
      </c>
      <c r="K104" s="7">
        <v>1</v>
      </c>
      <c r="L104" s="31">
        <v>0.5</v>
      </c>
      <c r="M104" s="7" t="s">
        <v>115</v>
      </c>
      <c r="N104" s="30" t="s">
        <v>116</v>
      </c>
      <c r="O104" s="44" t="s">
        <v>114</v>
      </c>
      <c r="P104" s="31">
        <v>0.5</v>
      </c>
      <c r="Q104" s="21" t="s">
        <v>117</v>
      </c>
      <c r="R104" s="26" t="s">
        <v>118</v>
      </c>
      <c r="S104" s="23">
        <v>1</v>
      </c>
      <c r="T104" s="27">
        <v>0.5</v>
      </c>
      <c r="U104" s="29" t="s">
        <v>119</v>
      </c>
      <c r="V104" s="30" t="s">
        <v>120</v>
      </c>
      <c r="W104" s="7">
        <v>1</v>
      </c>
      <c r="X104" s="31">
        <v>0.5</v>
      </c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ht="18" customHeight="1" x14ac:dyDescent="0.5">
      <c r="A105" s="21" t="s">
        <v>121</v>
      </c>
      <c r="B105" s="26" t="s">
        <v>122</v>
      </c>
      <c r="C105" s="23">
        <v>1</v>
      </c>
      <c r="D105" s="27">
        <v>0.5</v>
      </c>
      <c r="E105" s="38" t="s">
        <v>52</v>
      </c>
      <c r="F105" s="39" t="s">
        <v>53</v>
      </c>
      <c r="G105" s="40" t="s">
        <v>52</v>
      </c>
      <c r="H105" s="41" t="s">
        <v>52</v>
      </c>
      <c r="I105" s="47" t="s">
        <v>52</v>
      </c>
      <c r="J105" s="46" t="s">
        <v>53</v>
      </c>
      <c r="K105" s="47" t="s">
        <v>52</v>
      </c>
      <c r="L105" s="48" t="s">
        <v>52</v>
      </c>
      <c r="M105" s="7" t="s">
        <v>123</v>
      </c>
      <c r="N105" s="30" t="s">
        <v>124</v>
      </c>
      <c r="O105" s="7">
        <v>1</v>
      </c>
      <c r="P105" s="94">
        <v>0.5</v>
      </c>
      <c r="Q105" s="45" t="s">
        <v>52</v>
      </c>
      <c r="R105" s="46" t="s">
        <v>53</v>
      </c>
      <c r="S105" s="40" t="s">
        <v>52</v>
      </c>
      <c r="T105" s="41" t="s">
        <v>52</v>
      </c>
      <c r="U105" s="7" t="s">
        <v>125</v>
      </c>
      <c r="V105" s="30" t="s">
        <v>126</v>
      </c>
      <c r="W105" s="7">
        <v>1</v>
      </c>
      <c r="X105" s="31">
        <v>0.5</v>
      </c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</row>
    <row r="106" spans="1:42" ht="18" customHeight="1" x14ac:dyDescent="0.5">
      <c r="A106" s="21" t="s">
        <v>127</v>
      </c>
      <c r="B106" s="26" t="s">
        <v>128</v>
      </c>
      <c r="C106" s="23">
        <v>1</v>
      </c>
      <c r="D106" s="27">
        <v>0.5</v>
      </c>
      <c r="E106" s="38" t="s">
        <v>52</v>
      </c>
      <c r="F106" s="39" t="s">
        <v>53</v>
      </c>
      <c r="G106" s="40" t="s">
        <v>52</v>
      </c>
      <c r="H106" s="41" t="s">
        <v>52</v>
      </c>
      <c r="I106" s="47" t="s">
        <v>52</v>
      </c>
      <c r="J106" s="46" t="s">
        <v>53</v>
      </c>
      <c r="K106" s="47" t="s">
        <v>52</v>
      </c>
      <c r="L106" s="48" t="s">
        <v>52</v>
      </c>
      <c r="M106" s="7" t="s">
        <v>129</v>
      </c>
      <c r="N106" s="30" t="s">
        <v>130</v>
      </c>
      <c r="O106" s="7">
        <v>1</v>
      </c>
      <c r="P106" s="94">
        <v>0.5</v>
      </c>
      <c r="Q106" s="45" t="s">
        <v>52</v>
      </c>
      <c r="R106" s="46" t="s">
        <v>53</v>
      </c>
      <c r="S106" s="40" t="s">
        <v>52</v>
      </c>
      <c r="T106" s="41" t="s">
        <v>52</v>
      </c>
      <c r="U106" s="7" t="s">
        <v>131</v>
      </c>
      <c r="V106" s="30" t="s">
        <v>132</v>
      </c>
      <c r="W106" s="7">
        <v>1</v>
      </c>
      <c r="X106" s="31">
        <v>0.5</v>
      </c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</row>
    <row r="107" spans="1:42" ht="18" customHeight="1" x14ac:dyDescent="0.5">
      <c r="A107" s="49" t="s">
        <v>133</v>
      </c>
      <c r="B107" s="50" t="s">
        <v>134</v>
      </c>
      <c r="C107" s="51">
        <v>3</v>
      </c>
      <c r="D107" s="52">
        <v>1.5</v>
      </c>
      <c r="E107" s="23" t="s">
        <v>135</v>
      </c>
      <c r="F107" s="26" t="s">
        <v>136</v>
      </c>
      <c r="G107" s="23">
        <v>3</v>
      </c>
      <c r="H107" s="32">
        <v>1.5</v>
      </c>
      <c r="I107" s="7" t="s">
        <v>137</v>
      </c>
      <c r="J107" s="30" t="s">
        <v>138</v>
      </c>
      <c r="K107" s="7">
        <v>3</v>
      </c>
      <c r="L107" s="34">
        <v>1.5</v>
      </c>
      <c r="M107" s="7" t="s">
        <v>139</v>
      </c>
      <c r="N107" s="30" t="s">
        <v>140</v>
      </c>
      <c r="O107" s="7">
        <v>3</v>
      </c>
      <c r="P107" s="95">
        <v>1.5</v>
      </c>
      <c r="Q107" s="29" t="s">
        <v>141</v>
      </c>
      <c r="R107" s="30" t="s">
        <v>142</v>
      </c>
      <c r="S107" s="23">
        <v>3</v>
      </c>
      <c r="T107" s="32">
        <v>1.5</v>
      </c>
      <c r="U107" s="7" t="s">
        <v>143</v>
      </c>
      <c r="V107" s="30" t="s">
        <v>144</v>
      </c>
      <c r="W107" s="7">
        <v>3</v>
      </c>
      <c r="X107" s="34">
        <v>1.5</v>
      </c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</row>
    <row r="108" spans="1:42" ht="18" customHeight="1" x14ac:dyDescent="0.5">
      <c r="A108" s="53"/>
      <c r="B108" s="54" t="s">
        <v>145</v>
      </c>
      <c r="C108" s="55">
        <f>SUM(C96:C107)+2</f>
        <v>20</v>
      </c>
      <c r="D108" s="56">
        <f>SUM(D96:D107)</f>
        <v>10.5</v>
      </c>
      <c r="E108" s="57"/>
      <c r="F108" s="54" t="s">
        <v>145</v>
      </c>
      <c r="G108" s="55">
        <f>SUM(G96:G107)+1+1+2</f>
        <v>20</v>
      </c>
      <c r="H108" s="56">
        <f>SUM(H96:H107)</f>
        <v>11.5</v>
      </c>
      <c r="I108" s="57"/>
      <c r="J108" s="54" t="s">
        <v>145</v>
      </c>
      <c r="K108" s="55">
        <f>SUM(K96:K107)+1+1+2</f>
        <v>20</v>
      </c>
      <c r="L108" s="56">
        <f>SUM(L96:L107)</f>
        <v>11.5</v>
      </c>
      <c r="M108" s="57"/>
      <c r="N108" s="54" t="s">
        <v>145</v>
      </c>
      <c r="O108" s="55">
        <f>SUM(O96:O107)+2+1</f>
        <v>20</v>
      </c>
      <c r="P108" s="58">
        <f>SUM(P96:P107)</f>
        <v>10.5</v>
      </c>
      <c r="Q108" s="53"/>
      <c r="R108" s="54" t="s">
        <v>145</v>
      </c>
      <c r="S108" s="55">
        <f>SUM(S96:S107)+1+1+2</f>
        <v>20</v>
      </c>
      <c r="T108" s="56">
        <f>SUM(T96:T107)</f>
        <v>11.5</v>
      </c>
      <c r="U108" s="57"/>
      <c r="V108" s="54" t="s">
        <v>145</v>
      </c>
      <c r="W108" s="55">
        <f>SUM(W96:W107)+2</f>
        <v>20</v>
      </c>
      <c r="X108" s="56">
        <f>SUM(X96:X107)</f>
        <v>10.5</v>
      </c>
      <c r="Y108" s="59">
        <f>D108+H108+L108+P108+T108+X108</f>
        <v>66</v>
      </c>
      <c r="Z108" s="60" t="s">
        <v>146</v>
      </c>
      <c r="AA108" s="2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</row>
    <row r="109" spans="1:42" ht="18" customHeight="1" x14ac:dyDescent="0.5">
      <c r="A109" s="29"/>
      <c r="B109" s="497" t="s">
        <v>969</v>
      </c>
      <c r="C109" s="2"/>
      <c r="D109" s="62"/>
      <c r="E109" s="29"/>
      <c r="F109" s="497" t="s">
        <v>969</v>
      </c>
      <c r="G109" s="2"/>
      <c r="H109" s="62"/>
      <c r="I109" s="29"/>
      <c r="J109" s="61" t="s">
        <v>147</v>
      </c>
      <c r="K109" s="2"/>
      <c r="L109" s="30"/>
      <c r="M109" s="29"/>
      <c r="N109" s="61" t="s">
        <v>147</v>
      </c>
      <c r="O109" s="2"/>
      <c r="P109" s="30"/>
      <c r="Q109" s="29"/>
      <c r="R109" s="61" t="s">
        <v>147</v>
      </c>
      <c r="S109" s="2"/>
      <c r="T109" s="30"/>
      <c r="U109" s="29"/>
      <c r="V109" s="61" t="s">
        <v>147</v>
      </c>
      <c r="W109" s="2"/>
      <c r="X109" s="62"/>
      <c r="Y109" s="2"/>
      <c r="Z109" s="2"/>
      <c r="AA109" s="2"/>
      <c r="AB109" s="2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</row>
    <row r="110" spans="1:42" ht="18" customHeight="1" x14ac:dyDescent="0.5">
      <c r="A110" s="29" t="s">
        <v>148</v>
      </c>
      <c r="B110" s="30" t="s">
        <v>149</v>
      </c>
      <c r="C110" s="7">
        <v>2</v>
      </c>
      <c r="D110" s="31">
        <v>1</v>
      </c>
      <c r="E110" s="29" t="s">
        <v>150</v>
      </c>
      <c r="F110" s="30" t="s">
        <v>151</v>
      </c>
      <c r="G110" s="7">
        <v>2</v>
      </c>
      <c r="H110" s="31">
        <v>1</v>
      </c>
      <c r="I110" s="29" t="s">
        <v>152</v>
      </c>
      <c r="J110" s="30" t="s">
        <v>153</v>
      </c>
      <c r="K110" s="7">
        <v>2</v>
      </c>
      <c r="L110" s="94">
        <v>1</v>
      </c>
      <c r="M110" s="29" t="s">
        <v>154</v>
      </c>
      <c r="N110" s="30" t="s">
        <v>155</v>
      </c>
      <c r="O110" s="7">
        <v>2</v>
      </c>
      <c r="P110" s="94">
        <v>1</v>
      </c>
      <c r="Q110" s="29" t="s">
        <v>156</v>
      </c>
      <c r="R110" s="30" t="s">
        <v>157</v>
      </c>
      <c r="S110" s="7">
        <v>2</v>
      </c>
      <c r="T110" s="94">
        <v>1</v>
      </c>
      <c r="U110" s="29" t="s">
        <v>158</v>
      </c>
      <c r="V110" s="30" t="s">
        <v>159</v>
      </c>
      <c r="W110" s="7">
        <v>2</v>
      </c>
      <c r="X110" s="31">
        <v>1</v>
      </c>
      <c r="Y110" s="2"/>
      <c r="Z110" s="2"/>
      <c r="AA110" s="2"/>
      <c r="AB110" s="2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</row>
    <row r="111" spans="1:42" ht="18" customHeight="1" x14ac:dyDescent="0.5">
      <c r="A111" s="29" t="s">
        <v>172</v>
      </c>
      <c r="B111" s="63" t="s">
        <v>173</v>
      </c>
      <c r="C111" s="7">
        <v>2</v>
      </c>
      <c r="D111" s="31">
        <v>1</v>
      </c>
      <c r="E111" s="29" t="s">
        <v>174</v>
      </c>
      <c r="F111" s="63" t="s">
        <v>175</v>
      </c>
      <c r="G111" s="7">
        <v>2</v>
      </c>
      <c r="H111" s="31">
        <v>1</v>
      </c>
      <c r="I111" s="29" t="s">
        <v>176</v>
      </c>
      <c r="J111" s="63" t="s">
        <v>177</v>
      </c>
      <c r="K111" s="7">
        <v>2</v>
      </c>
      <c r="L111" s="94">
        <v>1</v>
      </c>
      <c r="M111" s="29" t="s">
        <v>178</v>
      </c>
      <c r="N111" s="63" t="s">
        <v>179</v>
      </c>
      <c r="O111" s="7">
        <v>2</v>
      </c>
      <c r="P111" s="94">
        <v>1</v>
      </c>
      <c r="Q111" s="29" t="s">
        <v>180</v>
      </c>
      <c r="R111" s="63" t="s">
        <v>181</v>
      </c>
      <c r="S111" s="7">
        <v>2</v>
      </c>
      <c r="T111" s="94">
        <v>1</v>
      </c>
      <c r="U111" s="29" t="s">
        <v>182</v>
      </c>
      <c r="V111" s="63" t="s">
        <v>183</v>
      </c>
      <c r="W111" s="7">
        <v>2</v>
      </c>
      <c r="X111" s="31">
        <v>1</v>
      </c>
      <c r="Y111" s="2"/>
      <c r="Z111" s="2"/>
      <c r="AA111" s="2"/>
      <c r="AB111" s="2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8" customHeight="1" x14ac:dyDescent="0.5">
      <c r="A112" s="29" t="s">
        <v>295</v>
      </c>
      <c r="B112" s="63" t="s">
        <v>296</v>
      </c>
      <c r="C112" s="7">
        <v>3</v>
      </c>
      <c r="D112" s="95">
        <v>1.5</v>
      </c>
      <c r="E112" s="29" t="s">
        <v>297</v>
      </c>
      <c r="F112" s="63" t="s">
        <v>298</v>
      </c>
      <c r="G112" s="7">
        <v>3</v>
      </c>
      <c r="H112" s="34">
        <v>1.5</v>
      </c>
      <c r="I112" s="29" t="s">
        <v>299</v>
      </c>
      <c r="J112" s="63" t="s">
        <v>300</v>
      </c>
      <c r="K112" s="7">
        <v>3</v>
      </c>
      <c r="L112" s="95">
        <v>1.5</v>
      </c>
      <c r="M112" s="29" t="s">
        <v>301</v>
      </c>
      <c r="N112" s="63" t="s">
        <v>302</v>
      </c>
      <c r="O112" s="7">
        <v>3</v>
      </c>
      <c r="P112" s="95">
        <v>1.5</v>
      </c>
      <c r="Q112" s="29" t="s">
        <v>303</v>
      </c>
      <c r="R112" s="63" t="s">
        <v>304</v>
      </c>
      <c r="S112" s="7">
        <v>3</v>
      </c>
      <c r="T112" s="95">
        <v>1.5</v>
      </c>
      <c r="U112" s="29" t="s">
        <v>305</v>
      </c>
      <c r="V112" s="63" t="s">
        <v>306</v>
      </c>
      <c r="W112" s="7">
        <v>3</v>
      </c>
      <c r="X112" s="31">
        <v>1.5</v>
      </c>
      <c r="Y112" s="2"/>
      <c r="Z112" s="2"/>
      <c r="AA112" s="2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</row>
    <row r="113" spans="1:42" ht="18" customHeight="1" x14ac:dyDescent="0.5">
      <c r="A113" s="29" t="s">
        <v>196</v>
      </c>
      <c r="B113" s="30" t="s">
        <v>197</v>
      </c>
      <c r="C113" s="7">
        <v>1</v>
      </c>
      <c r="D113" s="31">
        <v>0.5</v>
      </c>
      <c r="E113" s="29" t="s">
        <v>198</v>
      </c>
      <c r="F113" s="30" t="s">
        <v>199</v>
      </c>
      <c r="G113" s="7">
        <v>1</v>
      </c>
      <c r="H113" s="31">
        <v>0.5</v>
      </c>
      <c r="I113" s="29" t="s">
        <v>200</v>
      </c>
      <c r="J113" s="30" t="s">
        <v>201</v>
      </c>
      <c r="K113" s="7">
        <v>1</v>
      </c>
      <c r="L113" s="31">
        <v>0.5</v>
      </c>
      <c r="M113" s="29" t="s">
        <v>202</v>
      </c>
      <c r="N113" s="30" t="s">
        <v>203</v>
      </c>
      <c r="O113" s="7">
        <v>1</v>
      </c>
      <c r="P113" s="94">
        <v>0.5</v>
      </c>
      <c r="Q113" s="29" t="s">
        <v>204</v>
      </c>
      <c r="R113" s="30" t="s">
        <v>205</v>
      </c>
      <c r="S113" s="7">
        <v>1</v>
      </c>
      <c r="T113" s="31">
        <v>0.5</v>
      </c>
      <c r="U113" s="29" t="s">
        <v>206</v>
      </c>
      <c r="V113" s="30" t="s">
        <v>207</v>
      </c>
      <c r="W113" s="7">
        <v>1</v>
      </c>
      <c r="X113" s="31">
        <v>0.5</v>
      </c>
      <c r="Y113" s="2"/>
      <c r="Z113" s="2"/>
      <c r="AA113" s="2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</row>
    <row r="114" spans="1:42" ht="18" customHeight="1" x14ac:dyDescent="0.5">
      <c r="A114" s="29" t="s">
        <v>208</v>
      </c>
      <c r="B114" s="63" t="s">
        <v>209</v>
      </c>
      <c r="C114" s="7">
        <v>2</v>
      </c>
      <c r="D114" s="94">
        <v>1</v>
      </c>
      <c r="E114" s="29" t="s">
        <v>210</v>
      </c>
      <c r="F114" s="63" t="s">
        <v>211</v>
      </c>
      <c r="G114" s="7">
        <v>2</v>
      </c>
      <c r="H114" s="31">
        <v>1</v>
      </c>
      <c r="I114" s="29" t="s">
        <v>212</v>
      </c>
      <c r="J114" s="63" t="s">
        <v>213</v>
      </c>
      <c r="K114" s="7">
        <v>2</v>
      </c>
      <c r="L114" s="94">
        <v>1</v>
      </c>
      <c r="M114" s="29" t="s">
        <v>214</v>
      </c>
      <c r="N114" s="63" t="s">
        <v>215</v>
      </c>
      <c r="O114" s="7">
        <v>2</v>
      </c>
      <c r="P114" s="94">
        <v>1</v>
      </c>
      <c r="Q114" s="29" t="s">
        <v>216</v>
      </c>
      <c r="R114" s="63" t="s">
        <v>217</v>
      </c>
      <c r="S114" s="7">
        <v>2</v>
      </c>
      <c r="T114" s="94">
        <v>1</v>
      </c>
      <c r="U114" s="29" t="s">
        <v>218</v>
      </c>
      <c r="V114" s="63" t="s">
        <v>219</v>
      </c>
      <c r="W114" s="7">
        <v>2</v>
      </c>
      <c r="X114" s="31">
        <v>1</v>
      </c>
      <c r="Y114" s="2"/>
      <c r="Z114" s="2"/>
      <c r="AA114" s="2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</row>
    <row r="115" spans="1:42" ht="18" customHeight="1" x14ac:dyDescent="0.5">
      <c r="A115" s="29" t="s">
        <v>220</v>
      </c>
      <c r="B115" s="63" t="s">
        <v>221</v>
      </c>
      <c r="C115" s="44" t="s">
        <v>114</v>
      </c>
      <c r="D115" s="94">
        <v>0.5</v>
      </c>
      <c r="E115" s="29" t="s">
        <v>222</v>
      </c>
      <c r="F115" s="63" t="s">
        <v>223</v>
      </c>
      <c r="G115" s="44" t="s">
        <v>114</v>
      </c>
      <c r="H115" s="31">
        <v>0.5</v>
      </c>
      <c r="I115" s="29" t="s">
        <v>224</v>
      </c>
      <c r="J115" s="63" t="s">
        <v>225</v>
      </c>
      <c r="K115" s="7">
        <v>1</v>
      </c>
      <c r="L115" s="94">
        <v>0.5</v>
      </c>
      <c r="M115" s="29" t="s">
        <v>226</v>
      </c>
      <c r="N115" s="63" t="s">
        <v>227</v>
      </c>
      <c r="O115" s="44" t="s">
        <v>114</v>
      </c>
      <c r="P115" s="94">
        <v>0.5</v>
      </c>
      <c r="Q115" s="45" t="s">
        <v>228</v>
      </c>
      <c r="R115" s="100" t="s">
        <v>229</v>
      </c>
      <c r="S115" s="44" t="s">
        <v>114</v>
      </c>
      <c r="T115" s="94">
        <v>0.5</v>
      </c>
      <c r="U115" s="45" t="s">
        <v>230</v>
      </c>
      <c r="V115" s="100" t="s">
        <v>231</v>
      </c>
      <c r="W115" s="44" t="s">
        <v>114</v>
      </c>
      <c r="X115" s="31">
        <v>0.5</v>
      </c>
      <c r="Y115" s="2"/>
      <c r="Z115" s="2"/>
      <c r="AA115" s="2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</row>
    <row r="116" spans="1:42" ht="18" customHeight="1" thickBot="1" x14ac:dyDescent="0.55000000000000004">
      <c r="A116" s="65"/>
      <c r="B116" s="66" t="s">
        <v>145</v>
      </c>
      <c r="C116" s="67">
        <f>SUM(C110:C115)+1</f>
        <v>11</v>
      </c>
      <c r="D116" s="68">
        <f>SUM(D110:D115)</f>
        <v>5.5</v>
      </c>
      <c r="E116" s="69"/>
      <c r="F116" s="66" t="s">
        <v>145</v>
      </c>
      <c r="G116" s="67">
        <f>SUM(G110:G115)+1</f>
        <v>11</v>
      </c>
      <c r="H116" s="68">
        <f>SUM(H110:H115)</f>
        <v>5.5</v>
      </c>
      <c r="I116" s="65"/>
      <c r="J116" s="66" t="s">
        <v>145</v>
      </c>
      <c r="K116" s="101">
        <f>+K110+K111+K112+K113+K114+K115</f>
        <v>11</v>
      </c>
      <c r="L116" s="102">
        <f>SUM(L110:L115)</f>
        <v>5.5</v>
      </c>
      <c r="M116" s="65"/>
      <c r="N116" s="66" t="s">
        <v>145</v>
      </c>
      <c r="O116" s="101">
        <f>+O110+O111+O112+O113+O114+O115</f>
        <v>11</v>
      </c>
      <c r="P116" s="102">
        <f>SUM(P110:P115)</f>
        <v>5.5</v>
      </c>
      <c r="Q116" s="65"/>
      <c r="R116" s="66" t="s">
        <v>145</v>
      </c>
      <c r="S116" s="101">
        <f>+S110+S111+S112+S113+S114+S115</f>
        <v>11</v>
      </c>
      <c r="T116" s="102">
        <f>SUM(T110:T115)</f>
        <v>5.5</v>
      </c>
      <c r="U116" s="65"/>
      <c r="V116" s="66" t="s">
        <v>145</v>
      </c>
      <c r="W116" s="101">
        <f>+W110+W111+W112+W113+W114+W115</f>
        <v>11</v>
      </c>
      <c r="X116" s="68">
        <f>SUM(X110:X115)</f>
        <v>5.5</v>
      </c>
      <c r="Y116" s="59">
        <f>D117+H117+L117+P117+T116+X116</f>
        <v>77</v>
      </c>
      <c r="Z116" s="60" t="s">
        <v>232</v>
      </c>
      <c r="AA116" s="2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</row>
    <row r="117" spans="1:42" ht="18" customHeight="1" thickTop="1" thickBot="1" x14ac:dyDescent="0.55000000000000004">
      <c r="A117" s="70"/>
      <c r="B117" s="71" t="s">
        <v>233</v>
      </c>
      <c r="C117" s="72">
        <f t="shared" ref="C117:D117" si="18">C108+C116</f>
        <v>31</v>
      </c>
      <c r="D117" s="73">
        <f t="shared" si="18"/>
        <v>16</v>
      </c>
      <c r="E117" s="97"/>
      <c r="F117" s="71" t="s">
        <v>233</v>
      </c>
      <c r="G117" s="72">
        <f t="shared" ref="G117:H117" si="19">G108+G116</f>
        <v>31</v>
      </c>
      <c r="H117" s="73">
        <f t="shared" si="19"/>
        <v>17</v>
      </c>
      <c r="I117" s="70"/>
      <c r="J117" s="71" t="s">
        <v>233</v>
      </c>
      <c r="K117" s="103">
        <f t="shared" ref="K117:L117" si="20">K108+K116</f>
        <v>31</v>
      </c>
      <c r="L117" s="75">
        <f t="shared" si="20"/>
        <v>17</v>
      </c>
      <c r="M117" s="70"/>
      <c r="N117" s="71" t="s">
        <v>233</v>
      </c>
      <c r="O117" s="103">
        <f t="shared" ref="O117:P117" si="21">O108+O116</f>
        <v>31</v>
      </c>
      <c r="P117" s="75">
        <f t="shared" si="21"/>
        <v>16</v>
      </c>
      <c r="Q117" s="70"/>
      <c r="R117" s="71" t="s">
        <v>233</v>
      </c>
      <c r="S117" s="103">
        <f t="shared" ref="S117:T117" si="22">S108+S116</f>
        <v>31</v>
      </c>
      <c r="T117" s="75">
        <f t="shared" si="22"/>
        <v>17</v>
      </c>
      <c r="U117" s="70"/>
      <c r="V117" s="71" t="s">
        <v>233</v>
      </c>
      <c r="W117" s="103">
        <f t="shared" ref="W117:X117" si="23">W108+W116</f>
        <v>31</v>
      </c>
      <c r="X117" s="73">
        <f t="shared" si="23"/>
        <v>16</v>
      </c>
      <c r="Y117" s="59">
        <f>D117+H117+L117+P117+T117+X117</f>
        <v>99</v>
      </c>
      <c r="Z117" s="60" t="s">
        <v>232</v>
      </c>
      <c r="AA117" s="98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</row>
    <row r="118" spans="1:42" ht="18" customHeight="1" thickTop="1" thickBot="1" x14ac:dyDescent="0.55000000000000004">
      <c r="A118" s="76" t="s">
        <v>235</v>
      </c>
      <c r="B118" s="71" t="s">
        <v>236</v>
      </c>
      <c r="C118" s="77" t="s">
        <v>9</v>
      </c>
      <c r="D118" s="78" t="s">
        <v>237</v>
      </c>
      <c r="E118" s="80" t="s">
        <v>235</v>
      </c>
      <c r="F118" s="71" t="s">
        <v>236</v>
      </c>
      <c r="G118" s="77" t="s">
        <v>9</v>
      </c>
      <c r="H118" s="78" t="s">
        <v>237</v>
      </c>
      <c r="I118" s="76" t="s">
        <v>235</v>
      </c>
      <c r="J118" s="71" t="s">
        <v>236</v>
      </c>
      <c r="K118" s="77" t="s">
        <v>9</v>
      </c>
      <c r="L118" s="78" t="s">
        <v>237</v>
      </c>
      <c r="M118" s="104" t="s">
        <v>235</v>
      </c>
      <c r="N118" s="71" t="s">
        <v>236</v>
      </c>
      <c r="O118" s="77" t="s">
        <v>9</v>
      </c>
      <c r="P118" s="78" t="s">
        <v>237</v>
      </c>
      <c r="Q118" s="76" t="s">
        <v>235</v>
      </c>
      <c r="R118" s="71" t="s">
        <v>236</v>
      </c>
      <c r="S118" s="77" t="s">
        <v>9</v>
      </c>
      <c r="T118" s="78" t="s">
        <v>237</v>
      </c>
      <c r="U118" s="104" t="s">
        <v>235</v>
      </c>
      <c r="V118" s="71" t="s">
        <v>236</v>
      </c>
      <c r="W118" s="77" t="s">
        <v>9</v>
      </c>
      <c r="X118" s="78" t="s">
        <v>237</v>
      </c>
      <c r="Y118" s="59"/>
      <c r="Z118" s="60"/>
      <c r="AA118" s="2"/>
      <c r="AB118" s="2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</row>
    <row r="119" spans="1:42" ht="18" customHeight="1" thickTop="1" x14ac:dyDescent="0.5">
      <c r="A119" s="81" t="s">
        <v>11</v>
      </c>
      <c r="B119" s="497" t="s">
        <v>238</v>
      </c>
      <c r="C119" s="2"/>
      <c r="D119" s="82" t="s">
        <v>11</v>
      </c>
      <c r="E119" s="83" t="s">
        <v>11</v>
      </c>
      <c r="F119" s="497" t="s">
        <v>238</v>
      </c>
      <c r="G119" s="2"/>
      <c r="H119" s="82" t="s">
        <v>11</v>
      </c>
      <c r="I119" s="81" t="s">
        <v>11</v>
      </c>
      <c r="J119" s="61" t="s">
        <v>238</v>
      </c>
      <c r="K119" s="2"/>
      <c r="L119" s="82" t="s">
        <v>11</v>
      </c>
      <c r="M119" s="83" t="s">
        <v>11</v>
      </c>
      <c r="N119" s="61" t="s">
        <v>238</v>
      </c>
      <c r="O119" s="2"/>
      <c r="P119" s="84" t="s">
        <v>11</v>
      </c>
      <c r="Q119" s="81" t="s">
        <v>11</v>
      </c>
      <c r="R119" s="61" t="s">
        <v>238</v>
      </c>
      <c r="S119" s="2"/>
      <c r="T119" s="82" t="s">
        <v>11</v>
      </c>
      <c r="U119" s="83" t="s">
        <v>11</v>
      </c>
      <c r="V119" s="61" t="s">
        <v>238</v>
      </c>
      <c r="W119" s="2"/>
      <c r="X119" s="82" t="s">
        <v>11</v>
      </c>
      <c r="Y119" s="2"/>
      <c r="Z119" s="2"/>
      <c r="AA119" s="2"/>
      <c r="AB119" s="2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</row>
    <row r="120" spans="1:42" ht="18" customHeight="1" x14ac:dyDescent="0.5">
      <c r="A120" s="85"/>
      <c r="B120" s="30" t="s">
        <v>239</v>
      </c>
      <c r="C120" s="7" t="s">
        <v>11</v>
      </c>
      <c r="D120" s="62"/>
      <c r="E120" s="86"/>
      <c r="F120" s="30" t="s">
        <v>239</v>
      </c>
      <c r="G120" s="7" t="s">
        <v>11</v>
      </c>
      <c r="H120" s="62"/>
      <c r="I120" s="85"/>
      <c r="J120" s="30" t="s">
        <v>239</v>
      </c>
      <c r="K120" s="7" t="s">
        <v>11</v>
      </c>
      <c r="L120" s="62"/>
      <c r="M120" s="86"/>
      <c r="N120" s="30" t="s">
        <v>239</v>
      </c>
      <c r="O120" s="7" t="s">
        <v>11</v>
      </c>
      <c r="P120" s="87"/>
      <c r="Q120" s="85"/>
      <c r="R120" s="30" t="s">
        <v>239</v>
      </c>
      <c r="S120" s="7" t="s">
        <v>11</v>
      </c>
      <c r="T120" s="62"/>
      <c r="U120" s="86"/>
      <c r="V120" s="30" t="s">
        <v>239</v>
      </c>
      <c r="W120" s="7" t="s">
        <v>11</v>
      </c>
      <c r="X120" s="6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8" customHeight="1" x14ac:dyDescent="0.5">
      <c r="A121" s="85" t="s">
        <v>240</v>
      </c>
      <c r="B121" s="30" t="s">
        <v>970</v>
      </c>
      <c r="C121" s="88">
        <v>1</v>
      </c>
      <c r="D121" s="34" t="s">
        <v>242</v>
      </c>
      <c r="E121" s="86" t="s">
        <v>240</v>
      </c>
      <c r="F121" s="30" t="s">
        <v>970</v>
      </c>
      <c r="G121" s="88">
        <v>1</v>
      </c>
      <c r="H121" s="34" t="s">
        <v>242</v>
      </c>
      <c r="I121" s="85" t="s">
        <v>240</v>
      </c>
      <c r="J121" s="30" t="s">
        <v>241</v>
      </c>
      <c r="K121" s="88">
        <v>1</v>
      </c>
      <c r="L121" s="34" t="s">
        <v>242</v>
      </c>
      <c r="M121" s="86" t="s">
        <v>240</v>
      </c>
      <c r="N121" s="30" t="s">
        <v>241</v>
      </c>
      <c r="O121" s="88">
        <v>1</v>
      </c>
      <c r="P121" s="34" t="s">
        <v>242</v>
      </c>
      <c r="Q121" s="85" t="s">
        <v>240</v>
      </c>
      <c r="R121" s="30" t="s">
        <v>307</v>
      </c>
      <c r="S121" s="88">
        <v>1</v>
      </c>
      <c r="T121" s="34" t="s">
        <v>242</v>
      </c>
      <c r="U121" s="86" t="s">
        <v>240</v>
      </c>
      <c r="V121" s="30" t="s">
        <v>307</v>
      </c>
      <c r="W121" s="88">
        <v>1</v>
      </c>
      <c r="X121" s="34" t="s">
        <v>242</v>
      </c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8" customHeight="1" x14ac:dyDescent="0.5">
      <c r="A122" s="85" t="s">
        <v>240</v>
      </c>
      <c r="B122" s="30" t="s">
        <v>243</v>
      </c>
      <c r="C122" s="88">
        <v>1</v>
      </c>
      <c r="D122" s="34" t="s">
        <v>242</v>
      </c>
      <c r="E122" s="86" t="s">
        <v>240</v>
      </c>
      <c r="F122" s="30" t="s">
        <v>243</v>
      </c>
      <c r="G122" s="88">
        <v>1</v>
      </c>
      <c r="H122" s="34" t="s">
        <v>242</v>
      </c>
      <c r="I122" s="85" t="s">
        <v>240</v>
      </c>
      <c r="J122" s="30" t="s">
        <v>243</v>
      </c>
      <c r="K122" s="88">
        <v>1</v>
      </c>
      <c r="L122" s="34" t="s">
        <v>242</v>
      </c>
      <c r="M122" s="86" t="s">
        <v>240</v>
      </c>
      <c r="N122" s="30" t="s">
        <v>243</v>
      </c>
      <c r="O122" s="88">
        <v>1</v>
      </c>
      <c r="P122" s="34" t="s">
        <v>242</v>
      </c>
      <c r="Q122" s="85" t="s">
        <v>240</v>
      </c>
      <c r="R122" s="30" t="s">
        <v>308</v>
      </c>
      <c r="S122" s="88">
        <v>1</v>
      </c>
      <c r="T122" s="34" t="s">
        <v>242</v>
      </c>
      <c r="U122" s="86" t="s">
        <v>240</v>
      </c>
      <c r="V122" s="30" t="s">
        <v>308</v>
      </c>
      <c r="W122" s="88">
        <v>1</v>
      </c>
      <c r="X122" s="34" t="s">
        <v>242</v>
      </c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8" customHeight="1" x14ac:dyDescent="0.5">
      <c r="A123" s="85" t="s">
        <v>240</v>
      </c>
      <c r="B123" s="30" t="s">
        <v>244</v>
      </c>
      <c r="C123" s="88">
        <v>1</v>
      </c>
      <c r="D123" s="34" t="s">
        <v>242</v>
      </c>
      <c r="E123" s="86" t="s">
        <v>240</v>
      </c>
      <c r="F123" s="30" t="s">
        <v>244</v>
      </c>
      <c r="G123" s="88">
        <v>1</v>
      </c>
      <c r="H123" s="34" t="s">
        <v>242</v>
      </c>
      <c r="I123" s="85" t="s">
        <v>240</v>
      </c>
      <c r="J123" s="30" t="s">
        <v>244</v>
      </c>
      <c r="K123" s="88">
        <v>1</v>
      </c>
      <c r="L123" s="34" t="s">
        <v>242</v>
      </c>
      <c r="M123" s="86" t="s">
        <v>240</v>
      </c>
      <c r="N123" s="30" t="s">
        <v>244</v>
      </c>
      <c r="O123" s="88">
        <v>1</v>
      </c>
      <c r="P123" s="34" t="s">
        <v>242</v>
      </c>
      <c r="Q123" s="85" t="s">
        <v>240</v>
      </c>
      <c r="R123" s="30" t="s">
        <v>244</v>
      </c>
      <c r="S123" s="88">
        <v>1</v>
      </c>
      <c r="T123" s="34" t="s">
        <v>242</v>
      </c>
      <c r="U123" s="85" t="s">
        <v>240</v>
      </c>
      <c r="V123" s="30" t="s">
        <v>244</v>
      </c>
      <c r="W123" s="88">
        <v>1</v>
      </c>
      <c r="X123" s="34" t="s">
        <v>242</v>
      </c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8" customHeight="1" x14ac:dyDescent="0.5">
      <c r="A124" s="85"/>
      <c r="B124" s="30" t="s">
        <v>245</v>
      </c>
      <c r="C124" s="88"/>
      <c r="D124" s="34"/>
      <c r="E124" s="86"/>
      <c r="F124" s="30" t="s">
        <v>245</v>
      </c>
      <c r="G124" s="88"/>
      <c r="H124" s="34"/>
      <c r="I124" s="85"/>
      <c r="J124" s="30" t="s">
        <v>245</v>
      </c>
      <c r="K124" s="88"/>
      <c r="L124" s="34"/>
      <c r="M124" s="86"/>
      <c r="N124" s="30" t="s">
        <v>245</v>
      </c>
      <c r="O124" s="88"/>
      <c r="P124" s="34"/>
      <c r="Q124" s="85"/>
      <c r="R124" s="30" t="s">
        <v>245</v>
      </c>
      <c r="S124" s="88"/>
      <c r="T124" s="34"/>
      <c r="U124" s="86"/>
      <c r="V124" s="30" t="s">
        <v>245</v>
      </c>
      <c r="W124" s="88"/>
      <c r="X124" s="34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8" customHeight="1" x14ac:dyDescent="0.5">
      <c r="A125" s="85" t="s">
        <v>240</v>
      </c>
      <c r="B125" s="30" t="s">
        <v>247</v>
      </c>
      <c r="C125" s="88">
        <v>1</v>
      </c>
      <c r="D125" s="34" t="s">
        <v>242</v>
      </c>
      <c r="E125" s="86" t="s">
        <v>240</v>
      </c>
      <c r="F125" s="30" t="s">
        <v>247</v>
      </c>
      <c r="G125" s="88">
        <v>1</v>
      </c>
      <c r="H125" s="34" t="s">
        <v>242</v>
      </c>
      <c r="I125" s="85" t="s">
        <v>240</v>
      </c>
      <c r="J125" s="30" t="s">
        <v>247</v>
      </c>
      <c r="K125" s="88">
        <v>1</v>
      </c>
      <c r="L125" s="34" t="s">
        <v>242</v>
      </c>
      <c r="M125" s="86" t="s">
        <v>240</v>
      </c>
      <c r="N125" s="30" t="s">
        <v>247</v>
      </c>
      <c r="O125" s="88">
        <v>1</v>
      </c>
      <c r="P125" s="34" t="s">
        <v>242</v>
      </c>
      <c r="Q125" s="85" t="s">
        <v>240</v>
      </c>
      <c r="R125" s="30" t="s">
        <v>247</v>
      </c>
      <c r="S125" s="88">
        <v>1</v>
      </c>
      <c r="T125" s="34" t="s">
        <v>242</v>
      </c>
      <c r="U125" s="86" t="s">
        <v>240</v>
      </c>
      <c r="V125" s="30" t="s">
        <v>247</v>
      </c>
      <c r="W125" s="88">
        <v>1</v>
      </c>
      <c r="X125" s="34" t="s">
        <v>242</v>
      </c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8" customHeight="1" x14ac:dyDescent="0.5">
      <c r="A126" s="85"/>
      <c r="B126" s="30" t="s">
        <v>971</v>
      </c>
      <c r="C126" s="88" t="s">
        <v>242</v>
      </c>
      <c r="D126" s="34" t="s">
        <v>242</v>
      </c>
      <c r="E126" s="86"/>
      <c r="F126" s="30" t="s">
        <v>971</v>
      </c>
      <c r="G126" s="88" t="s">
        <v>242</v>
      </c>
      <c r="H126" s="34" t="s">
        <v>242</v>
      </c>
      <c r="I126" s="85"/>
      <c r="J126" s="30" t="s">
        <v>248</v>
      </c>
      <c r="K126" s="88" t="s">
        <v>242</v>
      </c>
      <c r="L126" s="34" t="s">
        <v>242</v>
      </c>
      <c r="M126" s="86"/>
      <c r="N126" s="30" t="s">
        <v>248</v>
      </c>
      <c r="O126" s="88" t="s">
        <v>242</v>
      </c>
      <c r="P126" s="34" t="s">
        <v>242</v>
      </c>
      <c r="Q126" s="85"/>
      <c r="R126" s="30" t="s">
        <v>248</v>
      </c>
      <c r="S126" s="88" t="s">
        <v>242</v>
      </c>
      <c r="T126" s="34" t="s">
        <v>242</v>
      </c>
      <c r="U126" s="86"/>
      <c r="V126" s="30" t="s">
        <v>248</v>
      </c>
      <c r="W126" s="88" t="s">
        <v>242</v>
      </c>
      <c r="X126" s="34" t="s">
        <v>242</v>
      </c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8" customHeight="1" thickBot="1" x14ac:dyDescent="0.55000000000000004">
      <c r="A127" s="85" t="s">
        <v>11</v>
      </c>
      <c r="B127" s="30" t="s">
        <v>972</v>
      </c>
      <c r="C127" s="89"/>
      <c r="D127" s="34" t="s">
        <v>11</v>
      </c>
      <c r="E127" s="86" t="s">
        <v>11</v>
      </c>
      <c r="F127" s="30" t="s">
        <v>972</v>
      </c>
      <c r="G127" s="89"/>
      <c r="H127" s="34" t="s">
        <v>11</v>
      </c>
      <c r="I127" s="85" t="s">
        <v>11</v>
      </c>
      <c r="J127" s="30" t="s">
        <v>249</v>
      </c>
      <c r="K127" s="89"/>
      <c r="L127" s="34" t="s">
        <v>11</v>
      </c>
      <c r="M127" s="86" t="s">
        <v>11</v>
      </c>
      <c r="N127" s="30" t="s">
        <v>249</v>
      </c>
      <c r="O127" s="89"/>
      <c r="P127" s="34" t="s">
        <v>11</v>
      </c>
      <c r="Q127" s="85" t="s">
        <v>11</v>
      </c>
      <c r="R127" s="30" t="s">
        <v>249</v>
      </c>
      <c r="S127" s="89"/>
      <c r="T127" s="34" t="s">
        <v>11</v>
      </c>
      <c r="U127" s="86" t="s">
        <v>11</v>
      </c>
      <c r="V127" s="30" t="s">
        <v>249</v>
      </c>
      <c r="W127" s="89"/>
      <c r="X127" s="34" t="s">
        <v>11</v>
      </c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8" customHeight="1" thickTop="1" thickBot="1" x14ac:dyDescent="0.55000000000000004">
      <c r="A128" s="70"/>
      <c r="B128" s="71" t="s">
        <v>233</v>
      </c>
      <c r="C128" s="90">
        <f>SUM(C121:C127)</f>
        <v>4</v>
      </c>
      <c r="D128" s="73" t="s">
        <v>242</v>
      </c>
      <c r="E128" s="74"/>
      <c r="F128" s="71" t="s">
        <v>233</v>
      </c>
      <c r="G128" s="90">
        <f>SUM(G121:G127)</f>
        <v>4</v>
      </c>
      <c r="H128" s="73" t="s">
        <v>242</v>
      </c>
      <c r="I128" s="70"/>
      <c r="J128" s="71" t="s">
        <v>233</v>
      </c>
      <c r="K128" s="90">
        <f>SUM(K121:K127)</f>
        <v>4</v>
      </c>
      <c r="L128" s="73" t="s">
        <v>242</v>
      </c>
      <c r="M128" s="74"/>
      <c r="N128" s="71" t="s">
        <v>233</v>
      </c>
      <c r="O128" s="90">
        <f>SUM(O121:O127)</f>
        <v>4</v>
      </c>
      <c r="P128" s="73" t="s">
        <v>242</v>
      </c>
      <c r="Q128" s="70"/>
      <c r="R128" s="71" t="s">
        <v>233</v>
      </c>
      <c r="S128" s="90">
        <f>SUM(S121:S127)</f>
        <v>4</v>
      </c>
      <c r="T128" s="73" t="s">
        <v>242</v>
      </c>
      <c r="U128" s="74"/>
      <c r="V128" s="71" t="s">
        <v>233</v>
      </c>
      <c r="W128" s="90">
        <f>SUM(W121:W127)</f>
        <v>4</v>
      </c>
      <c r="X128" s="73" t="s">
        <v>242</v>
      </c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8" customHeight="1" thickTop="1" x14ac:dyDescent="0.5">
      <c r="A129" s="7"/>
      <c r="B129" s="89">
        <f>((((C117+C128)*50)/60)*20)*2</f>
        <v>1166.6666666666667</v>
      </c>
      <c r="C129" s="91">
        <f>C117+C128</f>
        <v>35</v>
      </c>
      <c r="D129" s="92"/>
      <c r="E129" s="7"/>
      <c r="F129" s="4"/>
      <c r="G129" s="91">
        <f>G117+G128</f>
        <v>35</v>
      </c>
      <c r="H129" s="92"/>
      <c r="I129" s="7"/>
      <c r="J129" s="4"/>
      <c r="K129" s="91">
        <f>K117+K128</f>
        <v>35</v>
      </c>
      <c r="L129" s="92"/>
      <c r="M129" s="7"/>
      <c r="N129" s="4"/>
      <c r="O129" s="91">
        <f>O117+O128</f>
        <v>35</v>
      </c>
      <c r="P129" s="92"/>
      <c r="Q129" s="7"/>
      <c r="R129" s="4"/>
      <c r="S129" s="91">
        <f>S117+S128</f>
        <v>35</v>
      </c>
      <c r="T129" s="92"/>
      <c r="U129" s="7"/>
      <c r="V129" s="4"/>
      <c r="W129" s="91">
        <f>W117+W128</f>
        <v>35</v>
      </c>
      <c r="X129" s="92"/>
      <c r="Y129" s="59"/>
      <c r="Z129" s="60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8" customHeight="1" x14ac:dyDescent="0.5">
      <c r="A130" s="4" t="s">
        <v>251</v>
      </c>
      <c r="B130" s="4" t="s">
        <v>309</v>
      </c>
      <c r="C130" s="5"/>
      <c r="D130" s="6"/>
      <c r="E130" s="5"/>
      <c r="F130" s="3"/>
      <c r="G130" s="5"/>
      <c r="H130" s="6"/>
      <c r="I130" s="4"/>
      <c r="J130" s="3"/>
      <c r="K130" s="5"/>
      <c r="L130" s="5"/>
      <c r="M130" s="5"/>
      <c r="N130" s="3"/>
      <c r="O130" s="5"/>
      <c r="P130" s="5"/>
      <c r="Q130" s="5"/>
      <c r="R130" s="3"/>
      <c r="S130" s="8"/>
      <c r="T130" s="8"/>
      <c r="U130" s="6"/>
      <c r="V130" s="3"/>
      <c r="W130" s="3"/>
      <c r="X130" s="3"/>
      <c r="Y130" s="3"/>
      <c r="Z130" s="3"/>
      <c r="AA130" s="3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8" customHeight="1" x14ac:dyDescent="0.5">
      <c r="A131" s="3"/>
      <c r="B131" s="4"/>
      <c r="C131" s="5"/>
      <c r="D131" s="6"/>
      <c r="E131" s="5"/>
      <c r="F131" s="3"/>
      <c r="G131" s="5"/>
      <c r="H131" s="6"/>
      <c r="I131" s="5"/>
      <c r="J131" s="7"/>
      <c r="K131" s="4"/>
      <c r="L131" s="5"/>
      <c r="M131" s="5"/>
      <c r="N131" s="3"/>
      <c r="O131" s="5"/>
      <c r="P131" s="5"/>
      <c r="Q131" s="5"/>
      <c r="R131" s="3"/>
      <c r="S131" s="8"/>
      <c r="T131" s="8"/>
      <c r="U131" s="6"/>
      <c r="V131" s="3"/>
      <c r="W131" s="3"/>
      <c r="X131" s="3"/>
      <c r="Y131" s="3"/>
      <c r="Z131" s="99"/>
      <c r="AA131" s="3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8" customHeight="1" x14ac:dyDescent="0.5">
      <c r="A132" s="3"/>
      <c r="B132" s="4"/>
      <c r="C132" s="5"/>
      <c r="D132" s="6"/>
      <c r="E132" s="5"/>
      <c r="F132" s="3"/>
      <c r="G132" s="5"/>
      <c r="H132" s="6"/>
      <c r="I132" s="5"/>
      <c r="J132" s="7"/>
      <c r="K132" s="4"/>
      <c r="L132" s="5"/>
      <c r="M132" s="5"/>
      <c r="N132" s="3"/>
      <c r="O132" s="5"/>
      <c r="P132" s="5"/>
      <c r="Q132" s="5"/>
      <c r="R132" s="3"/>
      <c r="S132" s="8"/>
      <c r="T132" s="8"/>
      <c r="U132" s="6"/>
      <c r="V132" s="3"/>
      <c r="W132" s="3"/>
      <c r="X132" s="3"/>
      <c r="Y132" s="3"/>
      <c r="Z132" s="99"/>
      <c r="AA132" s="3"/>
      <c r="AB132" s="3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8" customHeight="1" x14ac:dyDescent="0.5">
      <c r="A133" s="1396" t="s">
        <v>0</v>
      </c>
      <c r="B133" s="1388"/>
      <c r="C133" s="1388"/>
      <c r="D133" s="1388"/>
      <c r="E133" s="1388"/>
      <c r="F133" s="1388"/>
      <c r="G133" s="1388"/>
      <c r="H133" s="1388"/>
      <c r="I133" s="1388"/>
      <c r="J133" s="1388"/>
      <c r="K133" s="1388"/>
      <c r="L133" s="1388"/>
      <c r="M133" s="1388"/>
      <c r="N133" s="1388"/>
      <c r="O133" s="1388"/>
      <c r="P133" s="1388"/>
      <c r="Q133" s="1388"/>
      <c r="R133" s="1388"/>
      <c r="S133" s="1388"/>
      <c r="T133" s="1388"/>
      <c r="U133" s="1388"/>
      <c r="V133" s="1388"/>
      <c r="W133" s="1388"/>
      <c r="X133" s="1388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</row>
    <row r="134" spans="1:42" ht="18" customHeight="1" x14ac:dyDescent="0.5">
      <c r="A134" s="1396" t="s">
        <v>310</v>
      </c>
      <c r="B134" s="1388"/>
      <c r="C134" s="1388"/>
      <c r="D134" s="1388"/>
      <c r="E134" s="1388"/>
      <c r="F134" s="1388"/>
      <c r="G134" s="1388"/>
      <c r="H134" s="1388"/>
      <c r="I134" s="1388"/>
      <c r="J134" s="1388"/>
      <c r="K134" s="1388"/>
      <c r="L134" s="1388"/>
      <c r="M134" s="1388"/>
      <c r="N134" s="1388"/>
      <c r="O134" s="1388"/>
      <c r="P134" s="1388"/>
      <c r="Q134" s="1388"/>
      <c r="R134" s="1388"/>
      <c r="S134" s="1388"/>
      <c r="T134" s="1388"/>
      <c r="U134" s="1388"/>
      <c r="V134" s="1388"/>
      <c r="W134" s="1388"/>
      <c r="X134" s="1388"/>
      <c r="Y134" s="93"/>
      <c r="Z134" s="93"/>
      <c r="AA134" s="93"/>
      <c r="AB134" s="9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18" customHeight="1" thickBot="1" x14ac:dyDescent="0.55000000000000004">
      <c r="A135" s="3"/>
      <c r="B135" s="4"/>
      <c r="C135" s="5"/>
      <c r="D135" s="6"/>
      <c r="E135" s="5"/>
      <c r="F135" s="3"/>
      <c r="G135" s="5"/>
      <c r="H135" s="6"/>
      <c r="I135" s="5"/>
      <c r="J135" s="7"/>
      <c r="K135" s="4"/>
      <c r="L135" s="5"/>
      <c r="M135" s="5"/>
      <c r="N135" s="3"/>
      <c r="O135" s="5"/>
      <c r="P135" s="5"/>
      <c r="Q135" s="5"/>
      <c r="R135" s="3"/>
      <c r="S135" s="8"/>
      <c r="T135" s="8"/>
      <c r="U135" s="6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ht="18" customHeight="1" thickTop="1" thickBot="1" x14ac:dyDescent="0.55000000000000004">
      <c r="A136" s="1389"/>
      <c r="B136" s="1390"/>
      <c r="C136" s="1390"/>
      <c r="D136" s="1390"/>
      <c r="E136" s="1390"/>
      <c r="F136" s="1390"/>
      <c r="G136" s="1390"/>
      <c r="H136" s="1391"/>
      <c r="I136" s="1392" t="s">
        <v>311</v>
      </c>
      <c r="J136" s="1390"/>
      <c r="K136" s="1390"/>
      <c r="L136" s="1390"/>
      <c r="M136" s="1390"/>
      <c r="N136" s="1390"/>
      <c r="O136" s="1390"/>
      <c r="P136" s="1391"/>
      <c r="Q136" s="1389" t="s">
        <v>312</v>
      </c>
      <c r="R136" s="1390"/>
      <c r="S136" s="1390"/>
      <c r="T136" s="1390"/>
      <c r="U136" s="1390"/>
      <c r="V136" s="1390"/>
      <c r="W136" s="1390"/>
      <c r="X136" s="1391"/>
      <c r="Y136" s="9"/>
      <c r="Z136" s="9"/>
      <c r="AA136" s="9"/>
      <c r="AB136" s="3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</row>
    <row r="137" spans="1:42" ht="18" customHeight="1" thickTop="1" thickBot="1" x14ac:dyDescent="0.55000000000000004">
      <c r="A137" s="1397"/>
      <c r="B137" s="1398"/>
      <c r="C137" s="1398"/>
      <c r="D137" s="1399"/>
      <c r="E137" s="1393"/>
      <c r="F137" s="1394"/>
      <c r="G137" s="1394"/>
      <c r="H137" s="1395"/>
      <c r="I137" s="1397" t="s">
        <v>5</v>
      </c>
      <c r="J137" s="1394"/>
      <c r="K137" s="1394"/>
      <c r="L137" s="1395"/>
      <c r="M137" s="1393" t="s">
        <v>6</v>
      </c>
      <c r="N137" s="1394"/>
      <c r="O137" s="1394"/>
      <c r="P137" s="1395"/>
      <c r="Q137" s="1397" t="s">
        <v>5</v>
      </c>
      <c r="R137" s="1394"/>
      <c r="S137" s="1394"/>
      <c r="T137" s="1395"/>
      <c r="U137" s="1397" t="s">
        <v>6</v>
      </c>
      <c r="V137" s="1394"/>
      <c r="W137" s="1394"/>
      <c r="X137" s="1395"/>
      <c r="Y137" s="10"/>
      <c r="Z137" s="10"/>
      <c r="AA137" s="10"/>
      <c r="AB137" s="9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</row>
    <row r="138" spans="1:42" ht="18" customHeight="1" thickTop="1" thickBot="1" x14ac:dyDescent="0.55000000000000004">
      <c r="A138" s="16"/>
      <c r="B138" s="17"/>
      <c r="C138" s="18"/>
      <c r="D138" s="19"/>
      <c r="E138" s="16"/>
      <c r="F138" s="17"/>
      <c r="G138" s="18"/>
      <c r="H138" s="19"/>
      <c r="I138" s="16" t="s">
        <v>7</v>
      </c>
      <c r="J138" s="17" t="s">
        <v>8</v>
      </c>
      <c r="K138" s="18" t="s">
        <v>9</v>
      </c>
      <c r="L138" s="19" t="s">
        <v>10</v>
      </c>
      <c r="M138" s="16" t="s">
        <v>7</v>
      </c>
      <c r="N138" s="17" t="s">
        <v>8</v>
      </c>
      <c r="O138" s="18" t="s">
        <v>9</v>
      </c>
      <c r="P138" s="19" t="s">
        <v>10</v>
      </c>
      <c r="Q138" s="16" t="s">
        <v>7</v>
      </c>
      <c r="R138" s="17" t="s">
        <v>8</v>
      </c>
      <c r="S138" s="18" t="s">
        <v>9</v>
      </c>
      <c r="T138" s="19" t="s">
        <v>10</v>
      </c>
      <c r="U138" s="16" t="s">
        <v>7</v>
      </c>
      <c r="V138" s="17" t="s">
        <v>8</v>
      </c>
      <c r="W138" s="18" t="s">
        <v>9</v>
      </c>
      <c r="X138" s="19" t="s">
        <v>10</v>
      </c>
      <c r="Y138" s="9"/>
      <c r="Z138" s="9"/>
      <c r="AA138" s="9"/>
      <c r="AB138" s="10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</row>
    <row r="139" spans="1:42" ht="18" customHeight="1" thickTop="1" x14ac:dyDescent="0.5">
      <c r="A139" s="21"/>
      <c r="B139" s="22"/>
      <c r="C139" s="23"/>
      <c r="D139" s="26"/>
      <c r="E139" s="21"/>
      <c r="F139" s="22"/>
      <c r="G139" s="23"/>
      <c r="H139" s="24"/>
      <c r="I139" s="21" t="s">
        <v>11</v>
      </c>
      <c r="J139" s="22" t="s">
        <v>12</v>
      </c>
      <c r="K139" s="23" t="s">
        <v>11</v>
      </c>
      <c r="L139" s="26"/>
      <c r="M139" s="21" t="s">
        <v>11</v>
      </c>
      <c r="N139" s="22" t="s">
        <v>12</v>
      </c>
      <c r="O139" s="23" t="s">
        <v>11</v>
      </c>
      <c r="P139" s="24"/>
      <c r="Q139" s="29" t="s">
        <v>11</v>
      </c>
      <c r="R139" s="61" t="s">
        <v>12</v>
      </c>
      <c r="S139" s="7" t="s">
        <v>11</v>
      </c>
      <c r="T139" s="30"/>
      <c r="U139" s="29" t="s">
        <v>11</v>
      </c>
      <c r="V139" s="61" t="s">
        <v>12</v>
      </c>
      <c r="W139" s="7" t="s">
        <v>11</v>
      </c>
      <c r="X139" s="62"/>
      <c r="Y139" s="2"/>
      <c r="Z139" s="2"/>
      <c r="AA139" s="25"/>
      <c r="AB139" s="9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</row>
    <row r="140" spans="1:42" ht="18" customHeight="1" x14ac:dyDescent="0.5">
      <c r="A140" s="21"/>
      <c r="B140" s="26"/>
      <c r="C140" s="23"/>
      <c r="D140" s="28"/>
      <c r="E140" s="21"/>
      <c r="F140" s="26"/>
      <c r="G140" s="23"/>
      <c r="H140" s="27"/>
      <c r="I140" s="21" t="s">
        <v>17</v>
      </c>
      <c r="J140" s="26" t="s">
        <v>18</v>
      </c>
      <c r="K140" s="23">
        <v>3</v>
      </c>
      <c r="L140" s="27">
        <v>1.5</v>
      </c>
      <c r="M140" s="23" t="s">
        <v>19</v>
      </c>
      <c r="N140" s="26" t="s">
        <v>20</v>
      </c>
      <c r="O140" s="23">
        <v>3</v>
      </c>
      <c r="P140" s="28">
        <v>1.5</v>
      </c>
      <c r="Q140" s="29" t="s">
        <v>21</v>
      </c>
      <c r="R140" s="30" t="s">
        <v>22</v>
      </c>
      <c r="S140" s="23">
        <v>3</v>
      </c>
      <c r="T140" s="27">
        <v>1.5</v>
      </c>
      <c r="U140" s="29" t="s">
        <v>23</v>
      </c>
      <c r="V140" s="30" t="s">
        <v>24</v>
      </c>
      <c r="W140" s="7">
        <v>3</v>
      </c>
      <c r="X140" s="31">
        <v>1.5</v>
      </c>
      <c r="Y140" s="2"/>
      <c r="Z140" s="2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</row>
    <row r="141" spans="1:42" ht="18" customHeight="1" x14ac:dyDescent="0.5">
      <c r="A141" s="21"/>
      <c r="B141" s="26"/>
      <c r="C141" s="23"/>
      <c r="D141" s="28"/>
      <c r="E141" s="21"/>
      <c r="F141" s="26"/>
      <c r="G141" s="23"/>
      <c r="H141" s="27"/>
      <c r="I141" s="21" t="s">
        <v>29</v>
      </c>
      <c r="J141" s="26" t="s">
        <v>30</v>
      </c>
      <c r="K141" s="23">
        <v>3</v>
      </c>
      <c r="L141" s="27">
        <v>1.5</v>
      </c>
      <c r="M141" s="23" t="s">
        <v>31</v>
      </c>
      <c r="N141" s="26" t="s">
        <v>32</v>
      </c>
      <c r="O141" s="23">
        <v>3</v>
      </c>
      <c r="P141" s="28">
        <v>1.5</v>
      </c>
      <c r="Q141" s="29" t="s">
        <v>33</v>
      </c>
      <c r="R141" s="30" t="s">
        <v>34</v>
      </c>
      <c r="S141" s="23">
        <v>3</v>
      </c>
      <c r="T141" s="27">
        <v>1.5</v>
      </c>
      <c r="U141" s="29" t="s">
        <v>35</v>
      </c>
      <c r="V141" s="30" t="s">
        <v>36</v>
      </c>
      <c r="W141" s="7">
        <v>3</v>
      </c>
      <c r="X141" s="31">
        <v>1.5</v>
      </c>
      <c r="Y141" s="2"/>
      <c r="Z141" s="2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</row>
    <row r="142" spans="1:42" ht="18" customHeight="1" x14ac:dyDescent="0.5">
      <c r="A142" s="21"/>
      <c r="B142" s="26"/>
      <c r="C142" s="23"/>
      <c r="D142" s="33"/>
      <c r="E142" s="21"/>
      <c r="F142" s="26"/>
      <c r="G142" s="23"/>
      <c r="H142" s="32"/>
      <c r="I142" s="21" t="s">
        <v>41</v>
      </c>
      <c r="J142" s="26" t="s">
        <v>42</v>
      </c>
      <c r="K142" s="23">
        <v>3</v>
      </c>
      <c r="L142" s="32">
        <v>1.5</v>
      </c>
      <c r="M142" s="23" t="s">
        <v>43</v>
      </c>
      <c r="N142" s="26" t="s">
        <v>44</v>
      </c>
      <c r="O142" s="23">
        <v>3</v>
      </c>
      <c r="P142" s="33">
        <v>1.5</v>
      </c>
      <c r="Q142" s="29" t="s">
        <v>45</v>
      </c>
      <c r="R142" s="30" t="s">
        <v>46</v>
      </c>
      <c r="S142" s="23">
        <v>3</v>
      </c>
      <c r="T142" s="32">
        <v>1.5</v>
      </c>
      <c r="U142" s="29" t="s">
        <v>47</v>
      </c>
      <c r="V142" s="30" t="s">
        <v>48</v>
      </c>
      <c r="W142" s="7">
        <v>3</v>
      </c>
      <c r="X142" s="34">
        <v>1.5</v>
      </c>
      <c r="Y142" s="2"/>
      <c r="Z142" s="2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</row>
    <row r="143" spans="1:42" ht="18" customHeight="1" x14ac:dyDescent="0.5">
      <c r="A143" s="21"/>
      <c r="B143" s="35"/>
      <c r="C143" s="36"/>
      <c r="D143" s="37"/>
      <c r="E143" s="21"/>
      <c r="F143" s="33"/>
      <c r="G143" s="23"/>
      <c r="H143" s="27"/>
      <c r="I143" s="23" t="s">
        <v>54</v>
      </c>
      <c r="J143" s="35" t="s">
        <v>55</v>
      </c>
      <c r="K143" s="36" t="s">
        <v>51</v>
      </c>
      <c r="L143" s="37">
        <v>2</v>
      </c>
      <c r="M143" s="38" t="s">
        <v>52</v>
      </c>
      <c r="N143" s="39" t="s">
        <v>53</v>
      </c>
      <c r="O143" s="40" t="s">
        <v>52</v>
      </c>
      <c r="P143" s="41" t="s">
        <v>52</v>
      </c>
      <c r="Q143" s="21" t="s">
        <v>56</v>
      </c>
      <c r="R143" s="35" t="s">
        <v>57</v>
      </c>
      <c r="S143" s="36" t="s">
        <v>51</v>
      </c>
      <c r="T143" s="37">
        <v>2</v>
      </c>
      <c r="U143" s="38" t="s">
        <v>52</v>
      </c>
      <c r="V143" s="39" t="s">
        <v>53</v>
      </c>
      <c r="W143" s="40" t="s">
        <v>52</v>
      </c>
      <c r="X143" s="41" t="s">
        <v>52</v>
      </c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</row>
    <row r="144" spans="1:42" ht="18" customHeight="1" x14ac:dyDescent="0.5">
      <c r="A144" s="21"/>
      <c r="B144" s="42"/>
      <c r="C144" s="36"/>
      <c r="D144" s="32"/>
      <c r="E144" s="23"/>
      <c r="F144" s="42"/>
      <c r="G144" s="36"/>
      <c r="H144" s="32"/>
      <c r="I144" s="21" t="s">
        <v>64</v>
      </c>
      <c r="J144" s="42" t="s">
        <v>65</v>
      </c>
      <c r="K144" s="36" t="s">
        <v>61</v>
      </c>
      <c r="L144" s="32">
        <v>1.5</v>
      </c>
      <c r="M144" s="23" t="s">
        <v>66</v>
      </c>
      <c r="N144" s="42" t="s">
        <v>67</v>
      </c>
      <c r="O144" s="36" t="s">
        <v>61</v>
      </c>
      <c r="P144" s="33">
        <v>1.5</v>
      </c>
      <c r="Q144" s="29" t="s">
        <v>68</v>
      </c>
      <c r="R144" s="43" t="s">
        <v>69</v>
      </c>
      <c r="S144" s="36" t="s">
        <v>61</v>
      </c>
      <c r="T144" s="32">
        <v>1.5</v>
      </c>
      <c r="U144" s="7" t="s">
        <v>70</v>
      </c>
      <c r="V144" s="43" t="s">
        <v>71</v>
      </c>
      <c r="W144" s="44" t="s">
        <v>61</v>
      </c>
      <c r="X144" s="34">
        <v>1.5</v>
      </c>
      <c r="Y144" s="2"/>
      <c r="Z144" s="2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</row>
    <row r="145" spans="1:42" ht="18" customHeight="1" x14ac:dyDescent="0.5">
      <c r="A145" s="105"/>
      <c r="B145" s="26"/>
      <c r="C145" s="23"/>
      <c r="D145" s="27"/>
      <c r="E145" s="23"/>
      <c r="F145" s="26"/>
      <c r="G145" s="23"/>
      <c r="H145" s="27"/>
      <c r="I145" s="21" t="s">
        <v>76</v>
      </c>
      <c r="J145" s="26" t="s">
        <v>77</v>
      </c>
      <c r="K145" s="23">
        <v>1</v>
      </c>
      <c r="L145" s="27">
        <v>0.5</v>
      </c>
      <c r="M145" s="23" t="s">
        <v>78</v>
      </c>
      <c r="N145" s="26" t="s">
        <v>79</v>
      </c>
      <c r="O145" s="23">
        <v>1</v>
      </c>
      <c r="P145" s="28">
        <v>0.5</v>
      </c>
      <c r="Q145" s="29" t="s">
        <v>80</v>
      </c>
      <c r="R145" s="30" t="s">
        <v>81</v>
      </c>
      <c r="S145" s="23">
        <v>1</v>
      </c>
      <c r="T145" s="27">
        <v>0.5</v>
      </c>
      <c r="U145" s="7" t="s">
        <v>82</v>
      </c>
      <c r="V145" s="30" t="s">
        <v>83</v>
      </c>
      <c r="W145" s="7">
        <v>1</v>
      </c>
      <c r="X145" s="31">
        <v>0.5</v>
      </c>
      <c r="Y145" s="2"/>
      <c r="Z145" s="2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</row>
    <row r="146" spans="1:42" ht="18" customHeight="1" x14ac:dyDescent="0.5">
      <c r="A146" s="105"/>
      <c r="B146" s="26"/>
      <c r="C146" s="23"/>
      <c r="D146" s="32"/>
      <c r="E146" s="23"/>
      <c r="F146" s="26"/>
      <c r="G146" s="23"/>
      <c r="H146" s="32"/>
      <c r="I146" s="21" t="s">
        <v>88</v>
      </c>
      <c r="J146" s="26" t="s">
        <v>89</v>
      </c>
      <c r="K146" s="23">
        <v>1</v>
      </c>
      <c r="L146" s="32">
        <v>0.5</v>
      </c>
      <c r="M146" s="23" t="s">
        <v>90</v>
      </c>
      <c r="N146" s="26" t="s">
        <v>91</v>
      </c>
      <c r="O146" s="23">
        <v>1</v>
      </c>
      <c r="P146" s="33">
        <v>0.5</v>
      </c>
      <c r="Q146" s="29" t="s">
        <v>92</v>
      </c>
      <c r="R146" s="30" t="s">
        <v>93</v>
      </c>
      <c r="S146" s="23">
        <v>1</v>
      </c>
      <c r="T146" s="32">
        <v>0.5</v>
      </c>
      <c r="U146" s="7" t="s">
        <v>94</v>
      </c>
      <c r="V146" s="30" t="s">
        <v>95</v>
      </c>
      <c r="W146" s="7">
        <v>1</v>
      </c>
      <c r="X146" s="34">
        <v>0.5</v>
      </c>
      <c r="Y146" s="2"/>
      <c r="Z146" s="2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</row>
    <row r="147" spans="1:42" ht="18" customHeight="1" x14ac:dyDescent="0.5">
      <c r="A147" s="105"/>
      <c r="B147" s="26"/>
      <c r="C147" s="23"/>
      <c r="D147" s="32"/>
      <c r="E147" s="23"/>
      <c r="F147" s="26"/>
      <c r="G147" s="23"/>
      <c r="H147" s="32"/>
      <c r="I147" s="21" t="s">
        <v>100</v>
      </c>
      <c r="J147" s="26" t="s">
        <v>101</v>
      </c>
      <c r="K147" s="23">
        <v>1</v>
      </c>
      <c r="L147" s="32">
        <v>0.5</v>
      </c>
      <c r="M147" s="23" t="s">
        <v>102</v>
      </c>
      <c r="N147" s="26" t="s">
        <v>103</v>
      </c>
      <c r="O147" s="23">
        <v>1</v>
      </c>
      <c r="P147" s="33">
        <v>0.5</v>
      </c>
      <c r="Q147" s="29" t="s">
        <v>104</v>
      </c>
      <c r="R147" s="30" t="s">
        <v>105</v>
      </c>
      <c r="S147" s="23">
        <v>1</v>
      </c>
      <c r="T147" s="32">
        <v>0.5</v>
      </c>
      <c r="U147" s="7" t="s">
        <v>106</v>
      </c>
      <c r="V147" s="30" t="s">
        <v>107</v>
      </c>
      <c r="W147" s="7">
        <v>1</v>
      </c>
      <c r="X147" s="34">
        <v>0.5</v>
      </c>
      <c r="Y147" s="2"/>
      <c r="Z147" s="2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</row>
    <row r="148" spans="1:42" ht="18" customHeight="1" x14ac:dyDescent="0.5">
      <c r="A148" s="105"/>
      <c r="B148" s="26"/>
      <c r="C148" s="23"/>
      <c r="D148" s="27"/>
      <c r="E148" s="23"/>
      <c r="F148" s="26"/>
      <c r="G148" s="23"/>
      <c r="H148" s="27"/>
      <c r="I148" s="21" t="s">
        <v>112</v>
      </c>
      <c r="J148" s="26" t="s">
        <v>113</v>
      </c>
      <c r="K148" s="23">
        <v>1</v>
      </c>
      <c r="L148" s="27">
        <v>0.5</v>
      </c>
      <c r="M148" s="23" t="s">
        <v>115</v>
      </c>
      <c r="N148" s="26" t="s">
        <v>116</v>
      </c>
      <c r="O148" s="36" t="s">
        <v>114</v>
      </c>
      <c r="P148" s="27">
        <v>0.5</v>
      </c>
      <c r="Q148" s="21" t="s">
        <v>117</v>
      </c>
      <c r="R148" s="26" t="s">
        <v>118</v>
      </c>
      <c r="S148" s="23">
        <v>1</v>
      </c>
      <c r="T148" s="27">
        <v>0.5</v>
      </c>
      <c r="U148" s="29" t="s">
        <v>119</v>
      </c>
      <c r="V148" s="30" t="s">
        <v>120</v>
      </c>
      <c r="W148" s="7">
        <v>1</v>
      </c>
      <c r="X148" s="31">
        <v>0.5</v>
      </c>
      <c r="Y148" s="2"/>
      <c r="Z148" s="2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</row>
    <row r="149" spans="1:42" ht="18" customHeight="1" x14ac:dyDescent="0.5">
      <c r="A149" s="21"/>
      <c r="B149" s="33"/>
      <c r="C149" s="23"/>
      <c r="D149" s="27"/>
      <c r="E149" s="21"/>
      <c r="F149" s="26"/>
      <c r="G149" s="23"/>
      <c r="H149" s="27"/>
      <c r="I149" s="38" t="s">
        <v>52</v>
      </c>
      <c r="J149" s="39" t="s">
        <v>53</v>
      </c>
      <c r="K149" s="40" t="s">
        <v>52</v>
      </c>
      <c r="L149" s="41" t="s">
        <v>52</v>
      </c>
      <c r="M149" s="23" t="s">
        <v>123</v>
      </c>
      <c r="N149" s="26" t="s">
        <v>124</v>
      </c>
      <c r="O149" s="23">
        <v>1</v>
      </c>
      <c r="P149" s="37">
        <v>0.5</v>
      </c>
      <c r="Q149" s="45" t="s">
        <v>52</v>
      </c>
      <c r="R149" s="46" t="s">
        <v>53</v>
      </c>
      <c r="S149" s="40" t="s">
        <v>52</v>
      </c>
      <c r="T149" s="41" t="s">
        <v>52</v>
      </c>
      <c r="U149" s="7" t="s">
        <v>125</v>
      </c>
      <c r="V149" s="30" t="s">
        <v>126</v>
      </c>
      <c r="W149" s="7">
        <v>1</v>
      </c>
      <c r="X149" s="31">
        <v>0.5</v>
      </c>
      <c r="Y149" s="2"/>
      <c r="Z149" s="2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</row>
    <row r="150" spans="1:42" ht="18" customHeight="1" x14ac:dyDescent="0.5">
      <c r="A150" s="21"/>
      <c r="B150" s="33"/>
      <c r="C150" s="23"/>
      <c r="D150" s="27"/>
      <c r="E150" s="21"/>
      <c r="F150" s="26"/>
      <c r="G150" s="23"/>
      <c r="H150" s="27"/>
      <c r="I150" s="38" t="s">
        <v>52</v>
      </c>
      <c r="J150" s="39" t="s">
        <v>53</v>
      </c>
      <c r="K150" s="40" t="s">
        <v>52</v>
      </c>
      <c r="L150" s="41" t="s">
        <v>52</v>
      </c>
      <c r="M150" s="23" t="s">
        <v>129</v>
      </c>
      <c r="N150" s="26" t="s">
        <v>130</v>
      </c>
      <c r="O150" s="23">
        <v>1</v>
      </c>
      <c r="P150" s="37">
        <v>0.5</v>
      </c>
      <c r="Q150" s="45" t="s">
        <v>52</v>
      </c>
      <c r="R150" s="46" t="s">
        <v>53</v>
      </c>
      <c r="S150" s="40" t="s">
        <v>52</v>
      </c>
      <c r="T150" s="41" t="s">
        <v>52</v>
      </c>
      <c r="U150" s="7" t="s">
        <v>131</v>
      </c>
      <c r="V150" s="30" t="s">
        <v>132</v>
      </c>
      <c r="W150" s="7">
        <v>1</v>
      </c>
      <c r="X150" s="31">
        <v>0.5</v>
      </c>
      <c r="Y150" s="2"/>
      <c r="Z150" s="2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</row>
    <row r="151" spans="1:42" ht="18" customHeight="1" x14ac:dyDescent="0.5">
      <c r="A151" s="106"/>
      <c r="B151" s="26"/>
      <c r="C151" s="23"/>
      <c r="D151" s="32"/>
      <c r="E151" s="23"/>
      <c r="F151" s="26"/>
      <c r="G151" s="23"/>
      <c r="H151" s="32"/>
      <c r="I151" s="21" t="s">
        <v>137</v>
      </c>
      <c r="J151" s="26" t="s">
        <v>138</v>
      </c>
      <c r="K151" s="23">
        <v>3</v>
      </c>
      <c r="L151" s="32">
        <v>1.5</v>
      </c>
      <c r="M151" s="23" t="s">
        <v>139</v>
      </c>
      <c r="N151" s="26" t="s">
        <v>140</v>
      </c>
      <c r="O151" s="23">
        <v>3</v>
      </c>
      <c r="P151" s="33">
        <v>1.5</v>
      </c>
      <c r="Q151" s="29" t="s">
        <v>141</v>
      </c>
      <c r="R151" s="30" t="s">
        <v>142</v>
      </c>
      <c r="S151" s="23">
        <v>3</v>
      </c>
      <c r="T151" s="32">
        <v>1.5</v>
      </c>
      <c r="U151" s="7" t="s">
        <v>143</v>
      </c>
      <c r="V151" s="30" t="s">
        <v>144</v>
      </c>
      <c r="W151" s="7">
        <v>3</v>
      </c>
      <c r="X151" s="34">
        <v>1.5</v>
      </c>
      <c r="Y151" s="2"/>
      <c r="Z151" s="2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</row>
    <row r="152" spans="1:42" ht="18" customHeight="1" x14ac:dyDescent="0.5">
      <c r="A152" s="53"/>
      <c r="B152" s="54"/>
      <c r="C152" s="55"/>
      <c r="D152" s="56"/>
      <c r="E152" s="57"/>
      <c r="F152" s="54"/>
      <c r="G152" s="55"/>
      <c r="H152" s="56"/>
      <c r="I152" s="53"/>
      <c r="J152" s="54" t="s">
        <v>145</v>
      </c>
      <c r="K152" s="55">
        <f>SUM(K140:K151)+1+1+2</f>
        <v>20</v>
      </c>
      <c r="L152" s="56">
        <f>SUM(L140:L151)</f>
        <v>11.5</v>
      </c>
      <c r="M152" s="57"/>
      <c r="N152" s="54" t="s">
        <v>145</v>
      </c>
      <c r="O152" s="55">
        <f>SUM(O140:O151)+2+1</f>
        <v>20</v>
      </c>
      <c r="P152" s="58">
        <f>SUM(P140:P151)</f>
        <v>10.5</v>
      </c>
      <c r="Q152" s="53"/>
      <c r="R152" s="54" t="s">
        <v>145</v>
      </c>
      <c r="S152" s="55">
        <f>SUM(S140:S151)+1+1+2</f>
        <v>20</v>
      </c>
      <c r="T152" s="56">
        <f>SUM(T140:T151)</f>
        <v>11.5</v>
      </c>
      <c r="U152" s="57"/>
      <c r="V152" s="54" t="s">
        <v>145</v>
      </c>
      <c r="W152" s="55">
        <f>SUM(W140:W151)+2</f>
        <v>20</v>
      </c>
      <c r="X152" s="56">
        <f>SUM(X140:X151)</f>
        <v>10.5</v>
      </c>
      <c r="Y152" s="59">
        <f>D152+H152+L152+P152+T152+X152</f>
        <v>44</v>
      </c>
      <c r="Z152" s="60" t="s">
        <v>146</v>
      </c>
      <c r="AA152" s="2"/>
      <c r="AB152" s="25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8" customHeight="1" x14ac:dyDescent="0.5">
      <c r="A153" s="21"/>
      <c r="B153" s="22"/>
      <c r="C153" s="25"/>
      <c r="D153" s="26"/>
      <c r="E153" s="21"/>
      <c r="F153" s="22"/>
      <c r="G153" s="25"/>
      <c r="H153" s="24"/>
      <c r="I153" s="21"/>
      <c r="J153" s="22" t="s">
        <v>147</v>
      </c>
      <c r="K153" s="25"/>
      <c r="L153" s="26"/>
      <c r="M153" s="21"/>
      <c r="N153" s="22" t="s">
        <v>147</v>
      </c>
      <c r="O153" s="25"/>
      <c r="P153" s="26"/>
      <c r="Q153" s="21"/>
      <c r="R153" s="22" t="s">
        <v>147</v>
      </c>
      <c r="S153" s="25"/>
      <c r="T153" s="26"/>
      <c r="U153" s="21"/>
      <c r="V153" s="22" t="s">
        <v>147</v>
      </c>
      <c r="W153" s="25"/>
      <c r="X153" s="24"/>
      <c r="Y153" s="25"/>
      <c r="Z153" s="25"/>
      <c r="AA153" s="25"/>
      <c r="AB153" s="2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</row>
    <row r="154" spans="1:42" ht="18" customHeight="1" x14ac:dyDescent="0.5">
      <c r="A154" s="21"/>
      <c r="B154" s="26"/>
      <c r="C154" s="23"/>
      <c r="D154" s="28"/>
      <c r="E154" s="21"/>
      <c r="F154" s="26"/>
      <c r="G154" s="23"/>
      <c r="H154" s="27"/>
      <c r="I154" s="21" t="s">
        <v>152</v>
      </c>
      <c r="J154" s="26" t="s">
        <v>153</v>
      </c>
      <c r="K154" s="23">
        <v>2</v>
      </c>
      <c r="L154" s="28">
        <v>1</v>
      </c>
      <c r="M154" s="21" t="s">
        <v>154</v>
      </c>
      <c r="N154" s="26" t="s">
        <v>155</v>
      </c>
      <c r="O154" s="23">
        <v>2</v>
      </c>
      <c r="P154" s="28">
        <v>1</v>
      </c>
      <c r="Q154" s="29" t="s">
        <v>156</v>
      </c>
      <c r="R154" s="30" t="s">
        <v>157</v>
      </c>
      <c r="S154" s="7">
        <v>2</v>
      </c>
      <c r="T154" s="94">
        <v>1</v>
      </c>
      <c r="U154" s="29" t="s">
        <v>158</v>
      </c>
      <c r="V154" s="30" t="s">
        <v>159</v>
      </c>
      <c r="W154" s="7">
        <v>2</v>
      </c>
      <c r="X154" s="31">
        <v>1</v>
      </c>
      <c r="Y154" s="2"/>
      <c r="Z154" s="2"/>
      <c r="AA154" s="25"/>
      <c r="AB154" s="2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</row>
    <row r="155" spans="1:42" ht="18" customHeight="1" x14ac:dyDescent="0.5">
      <c r="A155" s="21"/>
      <c r="B155" s="35"/>
      <c r="C155" s="23"/>
      <c r="D155" s="28"/>
      <c r="E155" s="21"/>
      <c r="F155" s="35"/>
      <c r="G155" s="23"/>
      <c r="H155" s="27"/>
      <c r="I155" s="21" t="s">
        <v>176</v>
      </c>
      <c r="J155" s="35" t="s">
        <v>177</v>
      </c>
      <c r="K155" s="23">
        <v>2</v>
      </c>
      <c r="L155" s="28">
        <v>1</v>
      </c>
      <c r="M155" s="21" t="s">
        <v>178</v>
      </c>
      <c r="N155" s="35" t="s">
        <v>179</v>
      </c>
      <c r="O155" s="23">
        <v>2</v>
      </c>
      <c r="P155" s="28">
        <v>1</v>
      </c>
      <c r="Q155" s="29" t="s">
        <v>180</v>
      </c>
      <c r="R155" s="63" t="s">
        <v>181</v>
      </c>
      <c r="S155" s="7">
        <v>2</v>
      </c>
      <c r="T155" s="94">
        <v>1</v>
      </c>
      <c r="U155" s="29" t="s">
        <v>182</v>
      </c>
      <c r="V155" s="63" t="s">
        <v>183</v>
      </c>
      <c r="W155" s="7">
        <v>2</v>
      </c>
      <c r="X155" s="31">
        <v>1</v>
      </c>
      <c r="Y155" s="2"/>
      <c r="Z155" s="2"/>
      <c r="AA155" s="25"/>
      <c r="AB155" s="2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</row>
    <row r="156" spans="1:42" ht="18" customHeight="1" x14ac:dyDescent="0.5">
      <c r="A156" s="21"/>
      <c r="B156" s="35"/>
      <c r="C156" s="23"/>
      <c r="D156" s="33"/>
      <c r="E156" s="21"/>
      <c r="F156" s="35"/>
      <c r="G156" s="23"/>
      <c r="H156" s="32"/>
      <c r="I156" s="21" t="s">
        <v>284</v>
      </c>
      <c r="J156" s="35" t="s">
        <v>285</v>
      </c>
      <c r="K156" s="23">
        <v>1</v>
      </c>
      <c r="L156" s="33">
        <v>0.5</v>
      </c>
      <c r="M156" s="21" t="s">
        <v>286</v>
      </c>
      <c r="N156" s="35" t="s">
        <v>287</v>
      </c>
      <c r="O156" s="23">
        <v>1</v>
      </c>
      <c r="P156" s="33">
        <v>0.5</v>
      </c>
      <c r="Q156" s="21" t="s">
        <v>288</v>
      </c>
      <c r="R156" s="35" t="s">
        <v>289</v>
      </c>
      <c r="S156" s="23">
        <v>1</v>
      </c>
      <c r="T156" s="33">
        <v>0.5</v>
      </c>
      <c r="U156" s="21" t="s">
        <v>290</v>
      </c>
      <c r="V156" s="35" t="s">
        <v>291</v>
      </c>
      <c r="W156" s="23">
        <v>1</v>
      </c>
      <c r="X156" s="32">
        <v>0.5</v>
      </c>
      <c r="Y156" s="25"/>
      <c r="Z156" s="25"/>
      <c r="AA156" s="25"/>
      <c r="AB156" s="2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</row>
    <row r="157" spans="1:42" ht="18" customHeight="1" x14ac:dyDescent="0.5">
      <c r="A157" s="21"/>
      <c r="B157" s="26"/>
      <c r="C157" s="23"/>
      <c r="D157" s="27"/>
      <c r="E157" s="21"/>
      <c r="F157" s="26"/>
      <c r="G157" s="23"/>
      <c r="H157" s="27"/>
      <c r="I157" s="21" t="s">
        <v>200</v>
      </c>
      <c r="J157" s="26" t="s">
        <v>201</v>
      </c>
      <c r="K157" s="23">
        <v>1</v>
      </c>
      <c r="L157" s="27">
        <v>0.5</v>
      </c>
      <c r="M157" s="21" t="s">
        <v>202</v>
      </c>
      <c r="N157" s="26" t="s">
        <v>203</v>
      </c>
      <c r="O157" s="23">
        <v>1</v>
      </c>
      <c r="P157" s="28">
        <v>0.5</v>
      </c>
      <c r="Q157" s="29" t="s">
        <v>204</v>
      </c>
      <c r="R157" s="30" t="s">
        <v>205</v>
      </c>
      <c r="S157" s="7">
        <v>1</v>
      </c>
      <c r="T157" s="31">
        <v>0.5</v>
      </c>
      <c r="U157" s="29" t="s">
        <v>206</v>
      </c>
      <c r="V157" s="30" t="s">
        <v>207</v>
      </c>
      <c r="W157" s="7">
        <v>1</v>
      </c>
      <c r="X157" s="31">
        <v>0.5</v>
      </c>
      <c r="Y157" s="2"/>
      <c r="Z157" s="2"/>
      <c r="AA157" s="25"/>
      <c r="AB157" s="2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</row>
    <row r="158" spans="1:42" ht="18" customHeight="1" x14ac:dyDescent="0.5">
      <c r="A158" s="21"/>
      <c r="B158" s="35"/>
      <c r="C158" s="23"/>
      <c r="D158" s="28"/>
      <c r="E158" s="21"/>
      <c r="F158" s="35"/>
      <c r="G158" s="23"/>
      <c r="H158" s="27"/>
      <c r="I158" s="21" t="s">
        <v>212</v>
      </c>
      <c r="J158" s="35" t="s">
        <v>213</v>
      </c>
      <c r="K158" s="23">
        <v>2</v>
      </c>
      <c r="L158" s="28">
        <v>1</v>
      </c>
      <c r="M158" s="21" t="s">
        <v>214</v>
      </c>
      <c r="N158" s="35" t="s">
        <v>215</v>
      </c>
      <c r="O158" s="23">
        <v>2</v>
      </c>
      <c r="P158" s="28">
        <v>1</v>
      </c>
      <c r="Q158" s="29" t="s">
        <v>216</v>
      </c>
      <c r="R158" s="63" t="s">
        <v>217</v>
      </c>
      <c r="S158" s="7">
        <v>2</v>
      </c>
      <c r="T158" s="94">
        <v>1</v>
      </c>
      <c r="U158" s="29" t="s">
        <v>218</v>
      </c>
      <c r="V158" s="63" t="s">
        <v>219</v>
      </c>
      <c r="W158" s="7">
        <v>2</v>
      </c>
      <c r="X158" s="31">
        <v>1</v>
      </c>
      <c r="Y158" s="2"/>
      <c r="Z158" s="2"/>
      <c r="AA158" s="25"/>
      <c r="AB158" s="2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</row>
    <row r="159" spans="1:42" ht="18" customHeight="1" x14ac:dyDescent="0.5">
      <c r="A159" s="21"/>
      <c r="B159" s="35"/>
      <c r="C159" s="36"/>
      <c r="D159" s="28"/>
      <c r="E159" s="21"/>
      <c r="F159" s="35"/>
      <c r="G159" s="36"/>
      <c r="H159" s="27"/>
      <c r="I159" s="21" t="s">
        <v>313</v>
      </c>
      <c r="J159" s="35" t="s">
        <v>314</v>
      </c>
      <c r="K159" s="36" t="s">
        <v>315</v>
      </c>
      <c r="L159" s="28">
        <v>1</v>
      </c>
      <c r="M159" s="21" t="s">
        <v>316</v>
      </c>
      <c r="N159" s="35" t="s">
        <v>317</v>
      </c>
      <c r="O159" s="36" t="s">
        <v>315</v>
      </c>
      <c r="P159" s="28">
        <v>1</v>
      </c>
      <c r="Q159" s="29" t="s">
        <v>318</v>
      </c>
      <c r="R159" s="63" t="s">
        <v>319</v>
      </c>
      <c r="S159" s="44" t="s">
        <v>315</v>
      </c>
      <c r="T159" s="94">
        <v>1</v>
      </c>
      <c r="U159" s="29" t="s">
        <v>320</v>
      </c>
      <c r="V159" s="63" t="s">
        <v>321</v>
      </c>
      <c r="W159" s="44" t="s">
        <v>315</v>
      </c>
      <c r="X159" s="107">
        <v>1</v>
      </c>
      <c r="Y159" s="2"/>
      <c r="Z159" s="2"/>
      <c r="AA159" s="2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8" customHeight="1" thickBot="1" x14ac:dyDescent="0.55000000000000004">
      <c r="A160" s="65"/>
      <c r="B160" s="66"/>
      <c r="C160" s="67"/>
      <c r="D160" s="102"/>
      <c r="E160" s="65"/>
      <c r="F160" s="66"/>
      <c r="G160" s="67"/>
      <c r="H160" s="68"/>
      <c r="I160" s="65"/>
      <c r="J160" s="66" t="s">
        <v>145</v>
      </c>
      <c r="K160" s="67">
        <f>SUM(K154:K159)+3</f>
        <v>11</v>
      </c>
      <c r="L160" s="102">
        <f>SUM(L154:L159)</f>
        <v>5</v>
      </c>
      <c r="M160" s="65"/>
      <c r="N160" s="66" t="s">
        <v>145</v>
      </c>
      <c r="O160" s="67">
        <f>SUM(O154:O159)+3</f>
        <v>11</v>
      </c>
      <c r="P160" s="102">
        <f>SUM(P154:P159)</f>
        <v>5</v>
      </c>
      <c r="Q160" s="65"/>
      <c r="R160" s="66" t="s">
        <v>145</v>
      </c>
      <c r="S160" s="67">
        <f>SUM(S154:S159)+3</f>
        <v>11</v>
      </c>
      <c r="T160" s="102">
        <f>SUM(T154:T159)</f>
        <v>5</v>
      </c>
      <c r="U160" s="65"/>
      <c r="V160" s="66" t="s">
        <v>145</v>
      </c>
      <c r="W160" s="67">
        <f>SUM(W154:W159)+3</f>
        <v>11</v>
      </c>
      <c r="X160" s="68">
        <f>SUM(X154:X159)</f>
        <v>5</v>
      </c>
      <c r="Y160" s="59">
        <f t="shared" ref="Y160:Y161" si="24">D160+H160+L160+P160+T160+X160</f>
        <v>20</v>
      </c>
      <c r="Z160" s="60" t="s">
        <v>232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8" customHeight="1" thickTop="1" thickBot="1" x14ac:dyDescent="0.55000000000000004">
      <c r="A161" s="70"/>
      <c r="B161" s="71"/>
      <c r="C161" s="72"/>
      <c r="D161" s="75"/>
      <c r="E161" s="70"/>
      <c r="F161" s="71"/>
      <c r="G161" s="72"/>
      <c r="H161" s="73"/>
      <c r="I161" s="70"/>
      <c r="J161" s="71" t="s">
        <v>233</v>
      </c>
      <c r="K161" s="72">
        <f t="shared" ref="K161:L161" si="25">K152+K160</f>
        <v>31</v>
      </c>
      <c r="L161" s="75">
        <f t="shared" si="25"/>
        <v>16.5</v>
      </c>
      <c r="M161" s="70"/>
      <c r="N161" s="71" t="s">
        <v>233</v>
      </c>
      <c r="O161" s="72">
        <f t="shared" ref="O161:P161" si="26">O152+O160</f>
        <v>31</v>
      </c>
      <c r="P161" s="75">
        <f t="shared" si="26"/>
        <v>15.5</v>
      </c>
      <c r="Q161" s="70"/>
      <c r="R161" s="71" t="s">
        <v>233</v>
      </c>
      <c r="S161" s="72">
        <f t="shared" ref="S161:T161" si="27">S152+S160</f>
        <v>31</v>
      </c>
      <c r="T161" s="75">
        <f t="shared" si="27"/>
        <v>16.5</v>
      </c>
      <c r="U161" s="70"/>
      <c r="V161" s="71" t="s">
        <v>233</v>
      </c>
      <c r="W161" s="72">
        <f t="shared" ref="W161:X161" si="28">W152+W160</f>
        <v>31</v>
      </c>
      <c r="X161" s="73">
        <f t="shared" si="28"/>
        <v>15.5</v>
      </c>
      <c r="Y161" s="59">
        <f t="shared" si="24"/>
        <v>64</v>
      </c>
      <c r="Z161" s="60" t="s">
        <v>234</v>
      </c>
      <c r="AA161" s="98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8" customHeight="1" thickTop="1" thickBot="1" x14ac:dyDescent="0.55000000000000004">
      <c r="A162" s="76"/>
      <c r="B162" s="71"/>
      <c r="C162" s="77"/>
      <c r="D162" s="78"/>
      <c r="E162" s="79"/>
      <c r="F162" s="71"/>
      <c r="G162" s="77"/>
      <c r="H162" s="78"/>
      <c r="I162" s="76" t="s">
        <v>235</v>
      </c>
      <c r="J162" s="71" t="s">
        <v>236</v>
      </c>
      <c r="K162" s="77" t="s">
        <v>9</v>
      </c>
      <c r="L162" s="78" t="s">
        <v>237</v>
      </c>
      <c r="M162" s="104" t="s">
        <v>235</v>
      </c>
      <c r="N162" s="71" t="s">
        <v>236</v>
      </c>
      <c r="O162" s="77" t="s">
        <v>9</v>
      </c>
      <c r="P162" s="78" t="s">
        <v>237</v>
      </c>
      <c r="Q162" s="76" t="s">
        <v>235</v>
      </c>
      <c r="R162" s="71" t="s">
        <v>236</v>
      </c>
      <c r="S162" s="77" t="s">
        <v>9</v>
      </c>
      <c r="T162" s="78" t="s">
        <v>237</v>
      </c>
      <c r="U162" s="104" t="s">
        <v>235</v>
      </c>
      <c r="V162" s="71" t="s">
        <v>236</v>
      </c>
      <c r="W162" s="77" t="s">
        <v>9</v>
      </c>
      <c r="X162" s="78" t="s">
        <v>237</v>
      </c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8" customHeight="1" thickTop="1" x14ac:dyDescent="0.5">
      <c r="A163" s="81"/>
      <c r="B163" s="497"/>
      <c r="C163" s="2"/>
      <c r="D163" s="82"/>
      <c r="E163" s="83"/>
      <c r="F163" s="497"/>
      <c r="G163" s="2"/>
      <c r="H163" s="82"/>
      <c r="I163" s="81" t="s">
        <v>11</v>
      </c>
      <c r="J163" s="61" t="s">
        <v>238</v>
      </c>
      <c r="K163" s="2"/>
      <c r="L163" s="82" t="s">
        <v>11</v>
      </c>
      <c r="M163" s="83" t="s">
        <v>11</v>
      </c>
      <c r="N163" s="61" t="s">
        <v>238</v>
      </c>
      <c r="O163" s="2"/>
      <c r="P163" s="84" t="s">
        <v>11</v>
      </c>
      <c r="Q163" s="81" t="s">
        <v>11</v>
      </c>
      <c r="R163" s="61" t="s">
        <v>238</v>
      </c>
      <c r="S163" s="2"/>
      <c r="T163" s="82" t="s">
        <v>11</v>
      </c>
      <c r="U163" s="83" t="s">
        <v>11</v>
      </c>
      <c r="V163" s="61" t="s">
        <v>238</v>
      </c>
      <c r="W163" s="2"/>
      <c r="X163" s="82" t="s">
        <v>11</v>
      </c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8" customHeight="1" x14ac:dyDescent="0.5">
      <c r="A164" s="85"/>
      <c r="B164" s="30"/>
      <c r="C164" s="7"/>
      <c r="D164" s="62"/>
      <c r="E164" s="86"/>
      <c r="F164" s="30"/>
      <c r="G164" s="7"/>
      <c r="H164" s="62"/>
      <c r="I164" s="85"/>
      <c r="J164" s="30" t="s">
        <v>239</v>
      </c>
      <c r="K164" s="7" t="s">
        <v>11</v>
      </c>
      <c r="L164" s="62"/>
      <c r="M164" s="86"/>
      <c r="N164" s="30" t="s">
        <v>239</v>
      </c>
      <c r="O164" s="7" t="s">
        <v>11</v>
      </c>
      <c r="P164" s="87"/>
      <c r="Q164" s="85"/>
      <c r="R164" s="30" t="s">
        <v>239</v>
      </c>
      <c r="S164" s="7" t="s">
        <v>11</v>
      </c>
      <c r="T164" s="62"/>
      <c r="U164" s="86"/>
      <c r="V164" s="30" t="s">
        <v>239</v>
      </c>
      <c r="W164" s="7" t="s">
        <v>11</v>
      </c>
      <c r="X164" s="6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8" customHeight="1" x14ac:dyDescent="0.5">
      <c r="A165" s="85"/>
      <c r="B165" s="30"/>
      <c r="C165" s="88"/>
      <c r="D165" s="34"/>
      <c r="E165" s="86"/>
      <c r="F165" s="30"/>
      <c r="G165" s="88"/>
      <c r="H165" s="34"/>
      <c r="I165" s="85" t="s">
        <v>240</v>
      </c>
      <c r="J165" s="30" t="s">
        <v>241</v>
      </c>
      <c r="K165" s="88">
        <v>1</v>
      </c>
      <c r="L165" s="34" t="s">
        <v>242</v>
      </c>
      <c r="M165" s="86" t="s">
        <v>240</v>
      </c>
      <c r="N165" s="30" t="s">
        <v>241</v>
      </c>
      <c r="O165" s="88">
        <v>1</v>
      </c>
      <c r="P165" s="34" t="s">
        <v>242</v>
      </c>
      <c r="Q165" s="85"/>
      <c r="R165" s="30" t="s">
        <v>241</v>
      </c>
      <c r="S165" s="88">
        <v>1</v>
      </c>
      <c r="T165" s="34" t="s">
        <v>242</v>
      </c>
      <c r="U165" s="86" t="s">
        <v>240</v>
      </c>
      <c r="V165" s="30" t="s">
        <v>241</v>
      </c>
      <c r="W165" s="88">
        <v>1</v>
      </c>
      <c r="X165" s="34" t="s">
        <v>242</v>
      </c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8" customHeight="1" x14ac:dyDescent="0.5">
      <c r="A166" s="85"/>
      <c r="B166" s="30"/>
      <c r="C166" s="88"/>
      <c r="D166" s="34"/>
      <c r="E166" s="86"/>
      <c r="F166" s="30"/>
      <c r="G166" s="88"/>
      <c r="H166" s="34"/>
      <c r="I166" s="85" t="s">
        <v>240</v>
      </c>
      <c r="J166" s="30" t="s">
        <v>243</v>
      </c>
      <c r="K166" s="88">
        <v>1</v>
      </c>
      <c r="L166" s="34" t="s">
        <v>242</v>
      </c>
      <c r="M166" s="86" t="s">
        <v>240</v>
      </c>
      <c r="N166" s="30" t="s">
        <v>243</v>
      </c>
      <c r="O166" s="88">
        <v>1</v>
      </c>
      <c r="P166" s="34" t="s">
        <v>242</v>
      </c>
      <c r="Q166" s="85"/>
      <c r="R166" s="30" t="s">
        <v>243</v>
      </c>
      <c r="S166" s="88">
        <v>1</v>
      </c>
      <c r="T166" s="34" t="s">
        <v>242</v>
      </c>
      <c r="U166" s="86" t="s">
        <v>240</v>
      </c>
      <c r="V166" s="30" t="s">
        <v>243</v>
      </c>
      <c r="W166" s="88">
        <v>1</v>
      </c>
      <c r="X166" s="34" t="s">
        <v>242</v>
      </c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8" customHeight="1" x14ac:dyDescent="0.5">
      <c r="A167" s="85"/>
      <c r="B167" s="30"/>
      <c r="C167" s="88"/>
      <c r="D167" s="34"/>
      <c r="E167" s="86"/>
      <c r="F167" s="30"/>
      <c r="G167" s="88"/>
      <c r="H167" s="34"/>
      <c r="I167" s="85" t="s">
        <v>240</v>
      </c>
      <c r="J167" s="30" t="s">
        <v>244</v>
      </c>
      <c r="K167" s="88">
        <v>1</v>
      </c>
      <c r="L167" s="34" t="s">
        <v>242</v>
      </c>
      <c r="M167" s="86" t="s">
        <v>240</v>
      </c>
      <c r="N167" s="30" t="s">
        <v>244</v>
      </c>
      <c r="O167" s="88">
        <v>1</v>
      </c>
      <c r="P167" s="34" t="s">
        <v>242</v>
      </c>
      <c r="Q167" s="85" t="s">
        <v>240</v>
      </c>
      <c r="R167" s="30" t="s">
        <v>244</v>
      </c>
      <c r="S167" s="88">
        <v>1</v>
      </c>
      <c r="T167" s="34" t="s">
        <v>242</v>
      </c>
      <c r="U167" s="85" t="s">
        <v>240</v>
      </c>
      <c r="V167" s="30" t="s">
        <v>244</v>
      </c>
      <c r="W167" s="88">
        <v>1</v>
      </c>
      <c r="X167" s="34" t="s">
        <v>242</v>
      </c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8" customHeight="1" x14ac:dyDescent="0.5">
      <c r="A168" s="85"/>
      <c r="B168" s="30"/>
      <c r="C168" s="88"/>
      <c r="D168" s="34"/>
      <c r="E168" s="86"/>
      <c r="F168" s="30"/>
      <c r="G168" s="88"/>
      <c r="H168" s="34"/>
      <c r="I168" s="85"/>
      <c r="J168" s="30" t="s">
        <v>245</v>
      </c>
      <c r="K168" s="88"/>
      <c r="L168" s="34"/>
      <c r="M168" s="86"/>
      <c r="N168" s="30" t="s">
        <v>245</v>
      </c>
      <c r="O168" s="88"/>
      <c r="P168" s="34"/>
      <c r="Q168" s="85"/>
      <c r="R168" s="30" t="s">
        <v>245</v>
      </c>
      <c r="S168" s="88"/>
      <c r="T168" s="34"/>
      <c r="U168" s="86"/>
      <c r="V168" s="30" t="s">
        <v>245</v>
      </c>
      <c r="W168" s="88"/>
      <c r="X168" s="34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8" customHeight="1" x14ac:dyDescent="0.5">
      <c r="A169" s="85"/>
      <c r="B169" s="30"/>
      <c r="C169" s="88"/>
      <c r="D169" s="34"/>
      <c r="E169" s="86"/>
      <c r="F169" s="30"/>
      <c r="G169" s="88"/>
      <c r="H169" s="34"/>
      <c r="I169" s="85" t="s">
        <v>240</v>
      </c>
      <c r="J169" s="30" t="s">
        <v>247</v>
      </c>
      <c r="K169" s="88">
        <v>1</v>
      </c>
      <c r="L169" s="34" t="s">
        <v>242</v>
      </c>
      <c r="M169" s="86" t="s">
        <v>240</v>
      </c>
      <c r="N169" s="30" t="s">
        <v>247</v>
      </c>
      <c r="O169" s="88">
        <v>1</v>
      </c>
      <c r="P169" s="34" t="s">
        <v>242</v>
      </c>
      <c r="Q169" s="85" t="s">
        <v>240</v>
      </c>
      <c r="R169" s="30" t="s">
        <v>247</v>
      </c>
      <c r="S169" s="88">
        <v>1</v>
      </c>
      <c r="T169" s="34" t="s">
        <v>242</v>
      </c>
      <c r="U169" s="86" t="s">
        <v>240</v>
      </c>
      <c r="V169" s="30" t="s">
        <v>247</v>
      </c>
      <c r="W169" s="88">
        <v>1</v>
      </c>
      <c r="X169" s="34" t="s">
        <v>242</v>
      </c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8" customHeight="1" x14ac:dyDescent="0.5">
      <c r="A170" s="85"/>
      <c r="B170" s="30"/>
      <c r="C170" s="88"/>
      <c r="D170" s="34"/>
      <c r="E170" s="86"/>
      <c r="F170" s="30"/>
      <c r="G170" s="88"/>
      <c r="H170" s="34"/>
      <c r="I170" s="85"/>
      <c r="J170" s="30" t="s">
        <v>248</v>
      </c>
      <c r="K170" s="88" t="s">
        <v>242</v>
      </c>
      <c r="L170" s="34" t="s">
        <v>242</v>
      </c>
      <c r="M170" s="86"/>
      <c r="N170" s="30" t="s">
        <v>248</v>
      </c>
      <c r="O170" s="88" t="s">
        <v>242</v>
      </c>
      <c r="P170" s="34" t="s">
        <v>242</v>
      </c>
      <c r="Q170" s="85"/>
      <c r="R170" s="30" t="s">
        <v>248</v>
      </c>
      <c r="S170" s="88" t="s">
        <v>242</v>
      </c>
      <c r="T170" s="34" t="s">
        <v>242</v>
      </c>
      <c r="U170" s="86"/>
      <c r="V170" s="30" t="s">
        <v>248</v>
      </c>
      <c r="W170" s="88" t="s">
        <v>242</v>
      </c>
      <c r="X170" s="34" t="s">
        <v>242</v>
      </c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8" customHeight="1" thickBot="1" x14ac:dyDescent="0.55000000000000004">
      <c r="A171" s="85"/>
      <c r="B171" s="30"/>
      <c r="C171" s="89"/>
      <c r="D171" s="34"/>
      <c r="E171" s="86"/>
      <c r="F171" s="30"/>
      <c r="G171" s="89"/>
      <c r="H171" s="34"/>
      <c r="I171" s="85" t="s">
        <v>11</v>
      </c>
      <c r="J171" s="30" t="s">
        <v>249</v>
      </c>
      <c r="K171" s="89"/>
      <c r="L171" s="34" t="s">
        <v>11</v>
      </c>
      <c r="M171" s="86" t="s">
        <v>11</v>
      </c>
      <c r="N171" s="30" t="s">
        <v>249</v>
      </c>
      <c r="O171" s="89"/>
      <c r="P171" s="34" t="s">
        <v>11</v>
      </c>
      <c r="Q171" s="85" t="s">
        <v>11</v>
      </c>
      <c r="R171" s="30" t="s">
        <v>249</v>
      </c>
      <c r="S171" s="89"/>
      <c r="T171" s="34" t="s">
        <v>11</v>
      </c>
      <c r="U171" s="86" t="s">
        <v>11</v>
      </c>
      <c r="V171" s="30" t="s">
        <v>249</v>
      </c>
      <c r="W171" s="89"/>
      <c r="X171" s="34" t="s">
        <v>11</v>
      </c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8" customHeight="1" thickTop="1" thickBot="1" x14ac:dyDescent="0.55000000000000004">
      <c r="A172" s="70"/>
      <c r="B172" s="71"/>
      <c r="C172" s="90"/>
      <c r="D172" s="73"/>
      <c r="E172" s="74"/>
      <c r="F172" s="71"/>
      <c r="G172" s="90"/>
      <c r="H172" s="73"/>
      <c r="I172" s="70"/>
      <c r="J172" s="71" t="s">
        <v>233</v>
      </c>
      <c r="K172" s="90">
        <f>SUM(K165:K171)</f>
        <v>4</v>
      </c>
      <c r="L172" s="73" t="s">
        <v>242</v>
      </c>
      <c r="M172" s="74"/>
      <c r="N172" s="71" t="s">
        <v>233</v>
      </c>
      <c r="O172" s="90">
        <f>SUM(O165:O171)</f>
        <v>4</v>
      </c>
      <c r="P172" s="73" t="s">
        <v>242</v>
      </c>
      <c r="Q172" s="70"/>
      <c r="R172" s="71" t="s">
        <v>233</v>
      </c>
      <c r="S172" s="90">
        <f>SUM(S165:S171)</f>
        <v>4</v>
      </c>
      <c r="T172" s="73" t="s">
        <v>242</v>
      </c>
      <c r="U172" s="74"/>
      <c r="V172" s="71" t="s">
        <v>233</v>
      </c>
      <c r="W172" s="90">
        <f>SUM(W165:W171)</f>
        <v>4</v>
      </c>
      <c r="X172" s="73" t="s">
        <v>242</v>
      </c>
      <c r="Y172" s="59"/>
      <c r="Z172" s="60" t="s">
        <v>250</v>
      </c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8" customHeight="1" thickTop="1" x14ac:dyDescent="0.5">
      <c r="A173" s="7"/>
      <c r="B173" s="89">
        <f>((((C161+C172)*50)/60)*20)*2</f>
        <v>0</v>
      </c>
      <c r="C173" s="91">
        <f>C161+C172</f>
        <v>0</v>
      </c>
      <c r="D173" s="92"/>
      <c r="E173" s="7"/>
      <c r="F173" s="4"/>
      <c r="G173" s="91">
        <f>G161+G172</f>
        <v>0</v>
      </c>
      <c r="H173" s="92"/>
      <c r="I173" s="7"/>
      <c r="J173" s="4"/>
      <c r="K173" s="91">
        <f>K161+K172</f>
        <v>35</v>
      </c>
      <c r="L173" s="92"/>
      <c r="M173" s="7"/>
      <c r="N173" s="4"/>
      <c r="O173" s="91">
        <f>O161+O172</f>
        <v>35</v>
      </c>
      <c r="P173" s="92"/>
      <c r="Q173" s="7"/>
      <c r="R173" s="4"/>
      <c r="S173" s="91">
        <f>S161+S172</f>
        <v>35</v>
      </c>
      <c r="T173" s="92"/>
      <c r="U173" s="7"/>
      <c r="V173" s="4"/>
      <c r="W173" s="91">
        <f>W161+W172</f>
        <v>35</v>
      </c>
      <c r="X173" s="92"/>
      <c r="Y173" s="2"/>
      <c r="Z173" s="2"/>
      <c r="AA173" s="2"/>
      <c r="AB173" s="2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18" customHeight="1" x14ac:dyDescent="0.5">
      <c r="A174" s="4" t="s">
        <v>251</v>
      </c>
      <c r="B174" s="4" t="s">
        <v>309</v>
      </c>
      <c r="C174" s="5"/>
      <c r="D174" s="6"/>
      <c r="E174" s="5"/>
      <c r="F174" s="3"/>
      <c r="G174" s="5"/>
      <c r="H174" s="6"/>
      <c r="I174" s="5"/>
      <c r="J174" s="3"/>
      <c r="K174" s="5"/>
      <c r="L174" s="5"/>
      <c r="M174" s="5"/>
      <c r="N174" s="3"/>
      <c r="O174" s="5"/>
      <c r="P174" s="5"/>
      <c r="Q174" s="5"/>
      <c r="R174" s="3"/>
      <c r="S174" s="8"/>
      <c r="T174" s="8"/>
      <c r="U174" s="6"/>
      <c r="V174" s="3"/>
      <c r="W174" s="3"/>
      <c r="X174" s="3"/>
      <c r="Y174" s="3"/>
      <c r="Z174" s="3"/>
      <c r="AA174" s="3"/>
      <c r="AB174" s="2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18" customHeight="1" x14ac:dyDescent="0.5">
      <c r="A175" s="4"/>
      <c r="B175" s="4"/>
      <c r="C175" s="5"/>
      <c r="D175" s="6"/>
      <c r="E175" s="5"/>
      <c r="F175" s="3"/>
      <c r="G175" s="5"/>
      <c r="H175" s="6"/>
      <c r="I175" s="5"/>
      <c r="J175" s="3"/>
      <c r="K175" s="5"/>
      <c r="L175" s="5"/>
      <c r="M175" s="5"/>
      <c r="N175" s="3"/>
      <c r="O175" s="5"/>
      <c r="P175" s="5"/>
      <c r="Q175" s="5"/>
      <c r="R175" s="3"/>
      <c r="S175" s="8"/>
      <c r="T175" s="8"/>
      <c r="U175" s="6"/>
      <c r="V175" s="3"/>
      <c r="W175" s="3"/>
      <c r="X175" s="3"/>
      <c r="Y175" s="3"/>
      <c r="Z175" s="3"/>
      <c r="AA175" s="3"/>
      <c r="AB175" s="2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18" customHeight="1" x14ac:dyDescent="0.5">
      <c r="A176" s="4"/>
      <c r="B176" s="4"/>
      <c r="C176" s="5"/>
      <c r="D176" s="6"/>
      <c r="E176" s="5"/>
      <c r="F176" s="3"/>
      <c r="G176" s="5"/>
      <c r="H176" s="6"/>
      <c r="I176" s="5"/>
      <c r="J176" s="3"/>
      <c r="K176" s="5"/>
      <c r="L176" s="5"/>
      <c r="M176" s="5"/>
      <c r="N176" s="3"/>
      <c r="O176" s="5"/>
      <c r="P176" s="5"/>
      <c r="Q176" s="5"/>
      <c r="R176" s="3"/>
      <c r="S176" s="8"/>
      <c r="T176" s="8"/>
      <c r="U176" s="6"/>
      <c r="V176" s="3"/>
      <c r="W176" s="3"/>
      <c r="X176" s="3"/>
      <c r="Y176" s="3"/>
      <c r="Z176" s="3"/>
      <c r="AA176" s="3"/>
      <c r="AB176" s="2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ht="18" customHeight="1" x14ac:dyDescent="0.5">
      <c r="A177" s="1396" t="s">
        <v>0</v>
      </c>
      <c r="B177" s="1388"/>
      <c r="C177" s="1388"/>
      <c r="D177" s="1388"/>
      <c r="E177" s="1388"/>
      <c r="F177" s="1388"/>
      <c r="G177" s="1388"/>
      <c r="H177" s="1388"/>
      <c r="I177" s="1388"/>
      <c r="J177" s="1388"/>
      <c r="K177" s="1388"/>
      <c r="L177" s="1388"/>
      <c r="M177" s="1388"/>
      <c r="N177" s="1388"/>
      <c r="O177" s="1388"/>
      <c r="P177" s="1388"/>
      <c r="Q177" s="1388"/>
      <c r="R177" s="1388"/>
      <c r="S177" s="1388"/>
      <c r="T177" s="1388"/>
      <c r="U177" s="1388"/>
      <c r="V177" s="1388"/>
      <c r="W177" s="1388"/>
      <c r="X177" s="1388"/>
      <c r="Y177" s="93"/>
      <c r="Z177" s="93"/>
      <c r="AA177" s="93"/>
      <c r="AB177" s="9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ht="18" customHeight="1" x14ac:dyDescent="0.5">
      <c r="A178" s="1396" t="s">
        <v>322</v>
      </c>
      <c r="B178" s="1388"/>
      <c r="C178" s="1388"/>
      <c r="D178" s="1388"/>
      <c r="E178" s="1388"/>
      <c r="F178" s="1388"/>
      <c r="G178" s="1388"/>
      <c r="H178" s="1388"/>
      <c r="I178" s="1388"/>
      <c r="J178" s="1388"/>
      <c r="K178" s="1388"/>
      <c r="L178" s="1388"/>
      <c r="M178" s="1388"/>
      <c r="N178" s="1388"/>
      <c r="O178" s="1388"/>
      <c r="P178" s="1388"/>
      <c r="Q178" s="1388"/>
      <c r="R178" s="1388"/>
      <c r="S178" s="1388"/>
      <c r="T178" s="1388"/>
      <c r="U178" s="1388"/>
      <c r="V178" s="1388"/>
      <c r="W178" s="1388"/>
      <c r="X178" s="1388"/>
      <c r="Y178" s="93"/>
      <c r="Z178" s="93"/>
      <c r="AA178" s="93"/>
      <c r="AB178" s="9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18" customHeight="1" thickBot="1" x14ac:dyDescent="0.55000000000000004">
      <c r="A179" s="3"/>
      <c r="B179" s="4"/>
      <c r="C179" s="5"/>
      <c r="D179" s="6"/>
      <c r="E179" s="5"/>
      <c r="F179" s="3"/>
      <c r="G179" s="5"/>
      <c r="H179" s="6"/>
      <c r="I179" s="5"/>
      <c r="J179" s="7"/>
      <c r="K179" s="4"/>
      <c r="L179" s="5"/>
      <c r="M179" s="5"/>
      <c r="N179" s="3"/>
      <c r="O179" s="5"/>
      <c r="P179" s="5"/>
      <c r="Q179" s="5"/>
      <c r="R179" s="3"/>
      <c r="S179" s="8"/>
      <c r="T179" s="8"/>
      <c r="U179" s="6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ht="18" customHeight="1" thickTop="1" thickBot="1" x14ac:dyDescent="0.55000000000000004">
      <c r="A180" s="1389" t="s">
        <v>323</v>
      </c>
      <c r="B180" s="1390"/>
      <c r="C180" s="1390"/>
      <c r="D180" s="1390"/>
      <c r="E180" s="1390"/>
      <c r="F180" s="1390"/>
      <c r="G180" s="1390"/>
      <c r="H180" s="1391"/>
      <c r="I180" s="1392" t="s">
        <v>324</v>
      </c>
      <c r="J180" s="1390"/>
      <c r="K180" s="1390"/>
      <c r="L180" s="1390"/>
      <c r="M180" s="1390"/>
      <c r="N180" s="1390"/>
      <c r="O180" s="1390"/>
      <c r="P180" s="1391"/>
      <c r="Q180" s="1389" t="s">
        <v>325</v>
      </c>
      <c r="R180" s="1390"/>
      <c r="S180" s="1390"/>
      <c r="T180" s="1390"/>
      <c r="U180" s="1390"/>
      <c r="V180" s="1390"/>
      <c r="W180" s="1390"/>
      <c r="X180" s="1391"/>
      <c r="Y180" s="9"/>
      <c r="Z180" s="9"/>
      <c r="AA180" s="9"/>
      <c r="AB180" s="3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8" customHeight="1" thickTop="1" thickBot="1" x14ac:dyDescent="0.55000000000000004">
      <c r="A181" s="1397" t="s">
        <v>5</v>
      </c>
      <c r="B181" s="1398"/>
      <c r="C181" s="1398"/>
      <c r="D181" s="1399"/>
      <c r="E181" s="1397" t="s">
        <v>6</v>
      </c>
      <c r="F181" s="1394"/>
      <c r="G181" s="1394"/>
      <c r="H181" s="1395"/>
      <c r="I181" s="1397" t="s">
        <v>5</v>
      </c>
      <c r="J181" s="1394"/>
      <c r="K181" s="1394"/>
      <c r="L181" s="1395"/>
      <c r="M181" s="1397" t="s">
        <v>6</v>
      </c>
      <c r="N181" s="1394"/>
      <c r="O181" s="1394"/>
      <c r="P181" s="1395"/>
      <c r="Q181" s="1397" t="s">
        <v>5</v>
      </c>
      <c r="R181" s="1394"/>
      <c r="S181" s="1394"/>
      <c r="T181" s="1400"/>
      <c r="U181" s="1397" t="s">
        <v>6</v>
      </c>
      <c r="V181" s="1394"/>
      <c r="W181" s="1394"/>
      <c r="X181" s="1395"/>
      <c r="Y181" s="10"/>
      <c r="Z181" s="10"/>
      <c r="AA181" s="10"/>
      <c r="AB181" s="9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ht="18" customHeight="1" thickTop="1" thickBot="1" x14ac:dyDescent="0.55000000000000004">
      <c r="A182" s="11" t="s">
        <v>7</v>
      </c>
      <c r="B182" s="12" t="s">
        <v>8</v>
      </c>
      <c r="C182" s="13" t="s">
        <v>9</v>
      </c>
      <c r="D182" s="14" t="s">
        <v>10</v>
      </c>
      <c r="E182" s="11" t="s">
        <v>7</v>
      </c>
      <c r="F182" s="12" t="s">
        <v>8</v>
      </c>
      <c r="G182" s="13" t="s">
        <v>9</v>
      </c>
      <c r="H182" s="15" t="s">
        <v>10</v>
      </c>
      <c r="I182" s="11" t="s">
        <v>7</v>
      </c>
      <c r="J182" s="12" t="s">
        <v>8</v>
      </c>
      <c r="K182" s="13" t="s">
        <v>9</v>
      </c>
      <c r="L182" s="14" t="s">
        <v>10</v>
      </c>
      <c r="M182" s="11" t="s">
        <v>7</v>
      </c>
      <c r="N182" s="12" t="s">
        <v>8</v>
      </c>
      <c r="O182" s="13" t="s">
        <v>9</v>
      </c>
      <c r="P182" s="15" t="s">
        <v>10</v>
      </c>
      <c r="Q182" s="11" t="s">
        <v>7</v>
      </c>
      <c r="R182" s="12" t="s">
        <v>8</v>
      </c>
      <c r="S182" s="13" t="s">
        <v>9</v>
      </c>
      <c r="T182" s="108" t="s">
        <v>10</v>
      </c>
      <c r="U182" s="11" t="s">
        <v>7</v>
      </c>
      <c r="V182" s="12" t="s">
        <v>8</v>
      </c>
      <c r="W182" s="13" t="s">
        <v>9</v>
      </c>
      <c r="X182" s="15" t="s">
        <v>10</v>
      </c>
      <c r="Y182" s="9"/>
      <c r="Z182" s="9"/>
      <c r="AA182" s="9"/>
      <c r="AB182" s="10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ht="18" customHeight="1" thickTop="1" x14ac:dyDescent="0.5">
      <c r="A183" s="21" t="s">
        <v>11</v>
      </c>
      <c r="B183" s="22" t="s">
        <v>12</v>
      </c>
      <c r="C183" s="23" t="s">
        <v>11</v>
      </c>
      <c r="D183" s="24"/>
      <c r="E183" s="23" t="s">
        <v>11</v>
      </c>
      <c r="F183" s="22" t="s">
        <v>12</v>
      </c>
      <c r="G183" s="23" t="s">
        <v>11</v>
      </c>
      <c r="H183" s="24"/>
      <c r="I183" s="21" t="s">
        <v>11</v>
      </c>
      <c r="J183" s="22" t="s">
        <v>12</v>
      </c>
      <c r="K183" s="23" t="s">
        <v>11</v>
      </c>
      <c r="L183" s="24"/>
      <c r="M183" s="21" t="s">
        <v>11</v>
      </c>
      <c r="N183" s="22" t="s">
        <v>12</v>
      </c>
      <c r="O183" s="23" t="s">
        <v>11</v>
      </c>
      <c r="P183" s="24"/>
      <c r="Q183" s="21" t="s">
        <v>11</v>
      </c>
      <c r="R183" s="22" t="s">
        <v>12</v>
      </c>
      <c r="S183" s="23" t="s">
        <v>11</v>
      </c>
      <c r="T183" s="109"/>
      <c r="U183" s="21" t="s">
        <v>11</v>
      </c>
      <c r="V183" s="22" t="s">
        <v>12</v>
      </c>
      <c r="W183" s="23" t="s">
        <v>11</v>
      </c>
      <c r="X183" s="24"/>
      <c r="Y183" s="25"/>
      <c r="Z183" s="25"/>
      <c r="AA183" s="25"/>
      <c r="AB183" s="9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</row>
    <row r="184" spans="1:42" ht="18" customHeight="1" x14ac:dyDescent="0.5">
      <c r="A184" s="21" t="s">
        <v>13</v>
      </c>
      <c r="B184" s="26" t="s">
        <v>14</v>
      </c>
      <c r="C184" s="23">
        <v>3</v>
      </c>
      <c r="D184" s="27">
        <v>1.5</v>
      </c>
      <c r="E184" s="23" t="s">
        <v>15</v>
      </c>
      <c r="F184" s="26" t="s">
        <v>16</v>
      </c>
      <c r="G184" s="23">
        <v>3</v>
      </c>
      <c r="H184" s="27">
        <v>1.5</v>
      </c>
      <c r="I184" s="21" t="s">
        <v>17</v>
      </c>
      <c r="J184" s="26" t="s">
        <v>18</v>
      </c>
      <c r="K184" s="23">
        <v>3</v>
      </c>
      <c r="L184" s="27">
        <v>1.5</v>
      </c>
      <c r="M184" s="23" t="s">
        <v>19</v>
      </c>
      <c r="N184" s="26" t="s">
        <v>20</v>
      </c>
      <c r="O184" s="23">
        <v>3</v>
      </c>
      <c r="P184" s="28">
        <v>1.5</v>
      </c>
      <c r="Q184" s="21" t="s">
        <v>21</v>
      </c>
      <c r="R184" s="26" t="s">
        <v>22</v>
      </c>
      <c r="S184" s="23">
        <v>3</v>
      </c>
      <c r="T184" s="37">
        <v>1.5</v>
      </c>
      <c r="U184" s="21" t="s">
        <v>23</v>
      </c>
      <c r="V184" s="26" t="s">
        <v>24</v>
      </c>
      <c r="W184" s="23">
        <v>3</v>
      </c>
      <c r="X184" s="27">
        <v>1.5</v>
      </c>
      <c r="Y184" s="25"/>
      <c r="Z184" s="25"/>
      <c r="AA184" s="25"/>
      <c r="AB184" s="25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</row>
    <row r="185" spans="1:42" ht="18" customHeight="1" x14ac:dyDescent="0.5">
      <c r="A185" s="21" t="s">
        <v>25</v>
      </c>
      <c r="B185" s="26" t="s">
        <v>26</v>
      </c>
      <c r="C185" s="23">
        <v>3</v>
      </c>
      <c r="D185" s="27">
        <v>1.5</v>
      </c>
      <c r="E185" s="23" t="s">
        <v>27</v>
      </c>
      <c r="F185" s="26" t="s">
        <v>28</v>
      </c>
      <c r="G185" s="23">
        <v>3</v>
      </c>
      <c r="H185" s="27">
        <v>1.5</v>
      </c>
      <c r="I185" s="21" t="s">
        <v>29</v>
      </c>
      <c r="J185" s="26" t="s">
        <v>30</v>
      </c>
      <c r="K185" s="23">
        <v>3</v>
      </c>
      <c r="L185" s="27">
        <v>1.5</v>
      </c>
      <c r="M185" s="23" t="s">
        <v>31</v>
      </c>
      <c r="N185" s="26" t="s">
        <v>32</v>
      </c>
      <c r="O185" s="23">
        <v>3</v>
      </c>
      <c r="P185" s="28">
        <v>1.5</v>
      </c>
      <c r="Q185" s="21" t="s">
        <v>33</v>
      </c>
      <c r="R185" s="26" t="s">
        <v>34</v>
      </c>
      <c r="S185" s="23">
        <v>3</v>
      </c>
      <c r="T185" s="37">
        <v>1.5</v>
      </c>
      <c r="U185" s="21" t="s">
        <v>35</v>
      </c>
      <c r="V185" s="26" t="s">
        <v>36</v>
      </c>
      <c r="W185" s="23">
        <v>3</v>
      </c>
      <c r="X185" s="27">
        <v>1.5</v>
      </c>
      <c r="Y185" s="25"/>
      <c r="Z185" s="25"/>
      <c r="AA185" s="25"/>
      <c r="AB185" s="25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 spans="1:42" ht="18" customHeight="1" x14ac:dyDescent="0.5">
      <c r="A186" s="21" t="s">
        <v>37</v>
      </c>
      <c r="B186" s="26" t="s">
        <v>38</v>
      </c>
      <c r="C186" s="23">
        <v>3</v>
      </c>
      <c r="D186" s="32">
        <v>1.5</v>
      </c>
      <c r="E186" s="23" t="s">
        <v>39</v>
      </c>
      <c r="F186" s="26" t="s">
        <v>40</v>
      </c>
      <c r="G186" s="23">
        <v>3</v>
      </c>
      <c r="H186" s="32">
        <v>1.5</v>
      </c>
      <c r="I186" s="21" t="s">
        <v>41</v>
      </c>
      <c r="J186" s="26" t="s">
        <v>42</v>
      </c>
      <c r="K186" s="23">
        <v>3</v>
      </c>
      <c r="L186" s="32">
        <v>1.5</v>
      </c>
      <c r="M186" s="23" t="s">
        <v>43</v>
      </c>
      <c r="N186" s="26" t="s">
        <v>44</v>
      </c>
      <c r="O186" s="23">
        <v>3</v>
      </c>
      <c r="P186" s="33">
        <v>1.5</v>
      </c>
      <c r="Q186" s="21" t="s">
        <v>45</v>
      </c>
      <c r="R186" s="26" t="s">
        <v>46</v>
      </c>
      <c r="S186" s="23">
        <v>3</v>
      </c>
      <c r="T186" s="110">
        <v>1.5</v>
      </c>
      <c r="U186" s="21" t="s">
        <v>47</v>
      </c>
      <c r="V186" s="26" t="s">
        <v>48</v>
      </c>
      <c r="W186" s="23">
        <v>3</v>
      </c>
      <c r="X186" s="32">
        <v>1.5</v>
      </c>
      <c r="Y186" s="25"/>
      <c r="Z186" s="25"/>
      <c r="AA186" s="25"/>
      <c r="AB186" s="25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</row>
    <row r="187" spans="1:42" ht="18" customHeight="1" x14ac:dyDescent="0.5">
      <c r="A187" s="21" t="s">
        <v>49</v>
      </c>
      <c r="B187" s="35" t="s">
        <v>50</v>
      </c>
      <c r="C187" s="36" t="s">
        <v>51</v>
      </c>
      <c r="D187" s="37">
        <v>2</v>
      </c>
      <c r="E187" s="38" t="s">
        <v>52</v>
      </c>
      <c r="F187" s="39" t="s">
        <v>53</v>
      </c>
      <c r="G187" s="40" t="s">
        <v>52</v>
      </c>
      <c r="H187" s="41" t="s">
        <v>52</v>
      </c>
      <c r="I187" s="38" t="s">
        <v>52</v>
      </c>
      <c r="J187" s="39" t="s">
        <v>53</v>
      </c>
      <c r="K187" s="40" t="s">
        <v>52</v>
      </c>
      <c r="L187" s="41" t="s">
        <v>52</v>
      </c>
      <c r="M187" s="23" t="s">
        <v>54</v>
      </c>
      <c r="N187" s="35" t="s">
        <v>55</v>
      </c>
      <c r="O187" s="36" t="s">
        <v>51</v>
      </c>
      <c r="P187" s="37">
        <v>2</v>
      </c>
      <c r="Q187" s="38" t="s">
        <v>52</v>
      </c>
      <c r="R187" s="39" t="s">
        <v>53</v>
      </c>
      <c r="S187" s="40" t="s">
        <v>52</v>
      </c>
      <c r="T187" s="41" t="s">
        <v>52</v>
      </c>
      <c r="U187" s="21" t="s">
        <v>56</v>
      </c>
      <c r="V187" s="35" t="s">
        <v>57</v>
      </c>
      <c r="W187" s="36" t="s">
        <v>58</v>
      </c>
      <c r="X187" s="27">
        <v>2</v>
      </c>
      <c r="Y187" s="25"/>
      <c r="Z187" s="25"/>
      <c r="AA187" s="25"/>
      <c r="AB187" s="25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 spans="1:42" ht="18" customHeight="1" x14ac:dyDescent="0.5">
      <c r="A188" s="21" t="s">
        <v>59</v>
      </c>
      <c r="B188" s="42" t="s">
        <v>60</v>
      </c>
      <c r="C188" s="36" t="s">
        <v>61</v>
      </c>
      <c r="D188" s="32">
        <v>1.5</v>
      </c>
      <c r="E188" s="23" t="s">
        <v>62</v>
      </c>
      <c r="F188" s="42" t="s">
        <v>63</v>
      </c>
      <c r="G188" s="36" t="s">
        <v>61</v>
      </c>
      <c r="H188" s="32">
        <v>1.5</v>
      </c>
      <c r="I188" s="21" t="s">
        <v>64</v>
      </c>
      <c r="J188" s="42" t="s">
        <v>65</v>
      </c>
      <c r="K188" s="36" t="s">
        <v>61</v>
      </c>
      <c r="L188" s="32">
        <v>1.5</v>
      </c>
      <c r="M188" s="23" t="s">
        <v>66</v>
      </c>
      <c r="N188" s="42" t="s">
        <v>67</v>
      </c>
      <c r="O188" s="36" t="s">
        <v>61</v>
      </c>
      <c r="P188" s="33">
        <v>1.5</v>
      </c>
      <c r="Q188" s="21" t="s">
        <v>68</v>
      </c>
      <c r="R188" s="42" t="s">
        <v>69</v>
      </c>
      <c r="S188" s="36" t="s">
        <v>61</v>
      </c>
      <c r="T188" s="32">
        <v>1.5</v>
      </c>
      <c r="U188" s="29" t="s">
        <v>70</v>
      </c>
      <c r="V188" s="43" t="s">
        <v>71</v>
      </c>
      <c r="W188" s="44" t="s">
        <v>61</v>
      </c>
      <c r="X188" s="34">
        <v>1.5</v>
      </c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</row>
    <row r="189" spans="1:42" ht="18" customHeight="1" x14ac:dyDescent="0.5">
      <c r="A189" s="21" t="s">
        <v>72</v>
      </c>
      <c r="B189" s="26" t="s">
        <v>73</v>
      </c>
      <c r="C189" s="23">
        <v>1</v>
      </c>
      <c r="D189" s="27">
        <v>0.5</v>
      </c>
      <c r="E189" s="23" t="s">
        <v>74</v>
      </c>
      <c r="F189" s="26" t="s">
        <v>75</v>
      </c>
      <c r="G189" s="23">
        <v>1</v>
      </c>
      <c r="H189" s="27">
        <v>0.5</v>
      </c>
      <c r="I189" s="21" t="s">
        <v>76</v>
      </c>
      <c r="J189" s="26" t="s">
        <v>77</v>
      </c>
      <c r="K189" s="23">
        <v>1</v>
      </c>
      <c r="L189" s="27">
        <v>0.5</v>
      </c>
      <c r="M189" s="23" t="s">
        <v>78</v>
      </c>
      <c r="N189" s="26" t="s">
        <v>79</v>
      </c>
      <c r="O189" s="23">
        <v>1</v>
      </c>
      <c r="P189" s="28">
        <v>0.5</v>
      </c>
      <c r="Q189" s="21" t="s">
        <v>80</v>
      </c>
      <c r="R189" s="26" t="s">
        <v>81</v>
      </c>
      <c r="S189" s="23">
        <v>1</v>
      </c>
      <c r="T189" s="27">
        <v>0.5</v>
      </c>
      <c r="U189" s="29" t="s">
        <v>82</v>
      </c>
      <c r="V189" s="30" t="s">
        <v>83</v>
      </c>
      <c r="W189" s="7">
        <v>1</v>
      </c>
      <c r="X189" s="31">
        <v>0.5</v>
      </c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</row>
    <row r="190" spans="1:42" ht="18" customHeight="1" x14ac:dyDescent="0.5">
      <c r="A190" s="21" t="s">
        <v>84</v>
      </c>
      <c r="B190" s="26" t="s">
        <v>85</v>
      </c>
      <c r="C190" s="23">
        <v>1</v>
      </c>
      <c r="D190" s="32">
        <v>0.5</v>
      </c>
      <c r="E190" s="23" t="s">
        <v>86</v>
      </c>
      <c r="F190" s="26" t="s">
        <v>87</v>
      </c>
      <c r="G190" s="23">
        <v>1</v>
      </c>
      <c r="H190" s="32">
        <v>0.5</v>
      </c>
      <c r="I190" s="21" t="s">
        <v>88</v>
      </c>
      <c r="J190" s="26" t="s">
        <v>89</v>
      </c>
      <c r="K190" s="23">
        <v>1</v>
      </c>
      <c r="L190" s="32">
        <v>0.5</v>
      </c>
      <c r="M190" s="23" t="s">
        <v>90</v>
      </c>
      <c r="N190" s="26" t="s">
        <v>91</v>
      </c>
      <c r="O190" s="23">
        <v>1</v>
      </c>
      <c r="P190" s="33">
        <v>0.5</v>
      </c>
      <c r="Q190" s="21" t="s">
        <v>92</v>
      </c>
      <c r="R190" s="26" t="s">
        <v>93</v>
      </c>
      <c r="S190" s="23">
        <v>1</v>
      </c>
      <c r="T190" s="32">
        <v>0.5</v>
      </c>
      <c r="U190" s="29" t="s">
        <v>94</v>
      </c>
      <c r="V190" s="30" t="s">
        <v>95</v>
      </c>
      <c r="W190" s="7">
        <v>1</v>
      </c>
      <c r="X190" s="34">
        <v>0.5</v>
      </c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</row>
    <row r="191" spans="1:42" ht="18" customHeight="1" x14ac:dyDescent="0.5">
      <c r="A191" s="21" t="s">
        <v>96</v>
      </c>
      <c r="B191" s="26" t="s">
        <v>97</v>
      </c>
      <c r="C191" s="23">
        <v>1</v>
      </c>
      <c r="D191" s="32">
        <v>0.5</v>
      </c>
      <c r="E191" s="23" t="s">
        <v>98</v>
      </c>
      <c r="F191" s="26" t="s">
        <v>99</v>
      </c>
      <c r="G191" s="23">
        <v>1</v>
      </c>
      <c r="H191" s="32">
        <v>0.5</v>
      </c>
      <c r="I191" s="21" t="s">
        <v>100</v>
      </c>
      <c r="J191" s="26" t="s">
        <v>101</v>
      </c>
      <c r="K191" s="23">
        <v>1</v>
      </c>
      <c r="L191" s="32">
        <v>0.5</v>
      </c>
      <c r="M191" s="23" t="s">
        <v>102</v>
      </c>
      <c r="N191" s="26" t="s">
        <v>103</v>
      </c>
      <c r="O191" s="23">
        <v>1</v>
      </c>
      <c r="P191" s="33">
        <v>0.5</v>
      </c>
      <c r="Q191" s="21" t="s">
        <v>104</v>
      </c>
      <c r="R191" s="26" t="s">
        <v>105</v>
      </c>
      <c r="S191" s="23">
        <v>1</v>
      </c>
      <c r="T191" s="32">
        <v>0.5</v>
      </c>
      <c r="U191" s="29" t="s">
        <v>106</v>
      </c>
      <c r="V191" s="30" t="s">
        <v>107</v>
      </c>
      <c r="W191" s="7">
        <v>1</v>
      </c>
      <c r="X191" s="34">
        <v>0.5</v>
      </c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</row>
    <row r="192" spans="1:42" ht="18" customHeight="1" x14ac:dyDescent="0.5">
      <c r="A192" s="21" t="s">
        <v>108</v>
      </c>
      <c r="B192" s="26" t="s">
        <v>109</v>
      </c>
      <c r="C192" s="23">
        <v>1</v>
      </c>
      <c r="D192" s="27">
        <v>0.5</v>
      </c>
      <c r="E192" s="23" t="s">
        <v>110</v>
      </c>
      <c r="F192" s="26" t="s">
        <v>111</v>
      </c>
      <c r="G192" s="23">
        <v>1</v>
      </c>
      <c r="H192" s="27">
        <v>0.5</v>
      </c>
      <c r="I192" s="21" t="s">
        <v>112</v>
      </c>
      <c r="J192" s="26" t="s">
        <v>113</v>
      </c>
      <c r="K192" s="36" t="s">
        <v>114</v>
      </c>
      <c r="L192" s="27">
        <v>0.5</v>
      </c>
      <c r="M192" s="23" t="s">
        <v>115</v>
      </c>
      <c r="N192" s="26" t="s">
        <v>116</v>
      </c>
      <c r="O192" s="23">
        <v>1</v>
      </c>
      <c r="P192" s="28">
        <v>0.5</v>
      </c>
      <c r="Q192" s="21" t="s">
        <v>117</v>
      </c>
      <c r="R192" s="26" t="s">
        <v>118</v>
      </c>
      <c r="S192" s="36" t="s">
        <v>114</v>
      </c>
      <c r="T192" s="27">
        <v>0.5</v>
      </c>
      <c r="U192" s="29" t="s">
        <v>119</v>
      </c>
      <c r="V192" s="30" t="s">
        <v>120</v>
      </c>
      <c r="W192" s="7">
        <v>1</v>
      </c>
      <c r="X192" s="31">
        <v>0.5</v>
      </c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</row>
    <row r="193" spans="1:42" ht="18" customHeight="1" x14ac:dyDescent="0.5">
      <c r="A193" s="38" t="s">
        <v>52</v>
      </c>
      <c r="B193" s="39" t="s">
        <v>53</v>
      </c>
      <c r="C193" s="40" t="s">
        <v>52</v>
      </c>
      <c r="D193" s="41" t="s">
        <v>52</v>
      </c>
      <c r="E193" s="21" t="s">
        <v>121</v>
      </c>
      <c r="F193" s="26" t="s">
        <v>122</v>
      </c>
      <c r="G193" s="410">
        <v>1</v>
      </c>
      <c r="H193" s="411">
        <v>0.5</v>
      </c>
      <c r="I193" s="21" t="s">
        <v>123</v>
      </c>
      <c r="J193" s="26" t="s">
        <v>124</v>
      </c>
      <c r="K193" s="23">
        <v>1</v>
      </c>
      <c r="L193" s="27">
        <v>0.5</v>
      </c>
      <c r="M193" s="38" t="s">
        <v>52</v>
      </c>
      <c r="N193" s="39" t="s">
        <v>53</v>
      </c>
      <c r="O193" s="40" t="s">
        <v>52</v>
      </c>
      <c r="P193" s="41" t="s">
        <v>52</v>
      </c>
      <c r="Q193" s="21" t="s">
        <v>125</v>
      </c>
      <c r="R193" s="26" t="s">
        <v>126</v>
      </c>
      <c r="S193" s="23">
        <v>1</v>
      </c>
      <c r="T193" s="27">
        <v>0.5</v>
      </c>
      <c r="U193" s="45" t="s">
        <v>52</v>
      </c>
      <c r="V193" s="46" t="s">
        <v>53</v>
      </c>
      <c r="W193" s="47" t="s">
        <v>52</v>
      </c>
      <c r="X193" s="48" t="s">
        <v>52</v>
      </c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</row>
    <row r="194" spans="1:42" ht="18" customHeight="1" x14ac:dyDescent="0.5">
      <c r="A194" s="38" t="s">
        <v>52</v>
      </c>
      <c r="B194" s="39" t="s">
        <v>53</v>
      </c>
      <c r="C194" s="40" t="s">
        <v>52</v>
      </c>
      <c r="D194" s="41" t="s">
        <v>52</v>
      </c>
      <c r="E194" s="21" t="s">
        <v>127</v>
      </c>
      <c r="F194" s="26" t="s">
        <v>128</v>
      </c>
      <c r="G194" s="410">
        <v>1</v>
      </c>
      <c r="H194" s="411">
        <v>0.5</v>
      </c>
      <c r="I194" s="21" t="s">
        <v>129</v>
      </c>
      <c r="J194" s="26" t="s">
        <v>130</v>
      </c>
      <c r="K194" s="23">
        <v>1</v>
      </c>
      <c r="L194" s="27">
        <v>0.5</v>
      </c>
      <c r="M194" s="38" t="s">
        <v>52</v>
      </c>
      <c r="N194" s="39" t="s">
        <v>53</v>
      </c>
      <c r="O194" s="40" t="s">
        <v>52</v>
      </c>
      <c r="P194" s="41" t="s">
        <v>52</v>
      </c>
      <c r="Q194" s="21" t="s">
        <v>131</v>
      </c>
      <c r="R194" s="26" t="s">
        <v>132</v>
      </c>
      <c r="S194" s="23">
        <v>1</v>
      </c>
      <c r="T194" s="27">
        <v>0.5</v>
      </c>
      <c r="U194" s="45" t="s">
        <v>52</v>
      </c>
      <c r="V194" s="46" t="s">
        <v>53</v>
      </c>
      <c r="W194" s="47" t="s">
        <v>52</v>
      </c>
      <c r="X194" s="48" t="s">
        <v>52</v>
      </c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</row>
    <row r="195" spans="1:42" ht="18" customHeight="1" x14ac:dyDescent="0.5">
      <c r="A195" s="49" t="s">
        <v>133</v>
      </c>
      <c r="B195" s="50" t="s">
        <v>134</v>
      </c>
      <c r="C195" s="51">
        <v>3</v>
      </c>
      <c r="D195" s="52">
        <v>1.5</v>
      </c>
      <c r="E195" s="51" t="s">
        <v>135</v>
      </c>
      <c r="F195" s="50" t="s">
        <v>136</v>
      </c>
      <c r="G195" s="51">
        <v>3</v>
      </c>
      <c r="H195" s="52">
        <v>1.5</v>
      </c>
      <c r="I195" s="49" t="s">
        <v>137</v>
      </c>
      <c r="J195" s="50" t="s">
        <v>138</v>
      </c>
      <c r="K195" s="51">
        <v>3</v>
      </c>
      <c r="L195" s="52">
        <v>1.5</v>
      </c>
      <c r="M195" s="23" t="s">
        <v>139</v>
      </c>
      <c r="N195" s="26" t="s">
        <v>140</v>
      </c>
      <c r="O195" s="23">
        <v>3</v>
      </c>
      <c r="P195" s="33">
        <v>1.5</v>
      </c>
      <c r="Q195" s="21" t="s">
        <v>141</v>
      </c>
      <c r="R195" s="26" t="s">
        <v>142</v>
      </c>
      <c r="S195" s="51">
        <v>3</v>
      </c>
      <c r="T195" s="52">
        <v>1.5</v>
      </c>
      <c r="U195" s="29" t="s">
        <v>143</v>
      </c>
      <c r="V195" s="30" t="s">
        <v>144</v>
      </c>
      <c r="W195" s="7">
        <v>3</v>
      </c>
      <c r="X195" s="34">
        <v>1.5</v>
      </c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</row>
    <row r="196" spans="1:42" ht="18" customHeight="1" x14ac:dyDescent="0.5">
      <c r="A196" s="53"/>
      <c r="B196" s="54" t="s">
        <v>145</v>
      </c>
      <c r="C196" s="55">
        <f>SUM(C184:C195)+2+2</f>
        <v>20</v>
      </c>
      <c r="D196" s="56">
        <f>SUM(D184:D195)</f>
        <v>11.5</v>
      </c>
      <c r="E196" s="57"/>
      <c r="F196" s="54" t="s">
        <v>145</v>
      </c>
      <c r="G196" s="55">
        <f>SUM(G184:G195)+2</f>
        <v>20</v>
      </c>
      <c r="H196" s="58">
        <f>SUM(H184:H195)</f>
        <v>10.5</v>
      </c>
      <c r="I196" s="53"/>
      <c r="J196" s="54" t="s">
        <v>145</v>
      </c>
      <c r="K196" s="55">
        <f>SUM(K184:K195)+2+1</f>
        <v>20</v>
      </c>
      <c r="L196" s="56">
        <f>SUM(L184:L195)</f>
        <v>10.5</v>
      </c>
      <c r="M196" s="57"/>
      <c r="N196" s="54" t="s">
        <v>145</v>
      </c>
      <c r="O196" s="55">
        <f>SUM(O184:O195)+1+1+2</f>
        <v>20</v>
      </c>
      <c r="P196" s="56">
        <f>SUM(P184:P195)</f>
        <v>11.5</v>
      </c>
      <c r="Q196" s="53"/>
      <c r="R196" s="54" t="s">
        <v>145</v>
      </c>
      <c r="S196" s="55">
        <f>SUM(S184:S195)+2+1</f>
        <v>20</v>
      </c>
      <c r="T196" s="56">
        <f>SUM(T184:T195)</f>
        <v>10.5</v>
      </c>
      <c r="U196" s="53"/>
      <c r="V196" s="54" t="s">
        <v>145</v>
      </c>
      <c r="W196" s="55">
        <f>SUM(W184:W195)+1+1+2</f>
        <v>20</v>
      </c>
      <c r="X196" s="56">
        <f>SUM(X184:X195)</f>
        <v>11.5</v>
      </c>
      <c r="Y196" s="59">
        <f>D196+H196+L196+P196+T196+X196</f>
        <v>66</v>
      </c>
      <c r="Z196" s="60" t="s">
        <v>146</v>
      </c>
      <c r="AA196" s="2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</row>
    <row r="197" spans="1:42" ht="18" customHeight="1" x14ac:dyDescent="0.5">
      <c r="A197" s="21"/>
      <c r="B197" s="22" t="s">
        <v>969</v>
      </c>
      <c r="C197" s="25"/>
      <c r="D197" s="24"/>
      <c r="E197" s="21"/>
      <c r="F197" s="22" t="s">
        <v>969</v>
      </c>
      <c r="G197" s="25"/>
      <c r="H197" s="24"/>
      <c r="I197" s="21"/>
      <c r="J197" s="22" t="s">
        <v>147</v>
      </c>
      <c r="K197" s="25"/>
      <c r="L197" s="24"/>
      <c r="M197" s="21"/>
      <c r="N197" s="22" t="s">
        <v>147</v>
      </c>
      <c r="O197" s="25"/>
      <c r="P197" s="24"/>
      <c r="Q197" s="21"/>
      <c r="R197" s="22" t="s">
        <v>147</v>
      </c>
      <c r="S197" s="25"/>
      <c r="T197" s="109"/>
      <c r="U197" s="21"/>
      <c r="V197" s="22" t="s">
        <v>147</v>
      </c>
      <c r="W197" s="25"/>
      <c r="X197" s="24"/>
      <c r="Y197" s="25"/>
      <c r="Z197" s="25"/>
      <c r="AA197" s="25"/>
      <c r="AB197" s="2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</row>
    <row r="198" spans="1:42" ht="18" customHeight="1" x14ac:dyDescent="0.5">
      <c r="A198" s="21" t="s">
        <v>148</v>
      </c>
      <c r="B198" s="26" t="s">
        <v>149</v>
      </c>
      <c r="C198" s="23">
        <v>2</v>
      </c>
      <c r="D198" s="27">
        <v>1</v>
      </c>
      <c r="E198" s="21" t="s">
        <v>150</v>
      </c>
      <c r="F198" s="26" t="s">
        <v>151</v>
      </c>
      <c r="G198" s="23">
        <v>2</v>
      </c>
      <c r="H198" s="28">
        <v>1</v>
      </c>
      <c r="I198" s="21" t="s">
        <v>152</v>
      </c>
      <c r="J198" s="26" t="s">
        <v>153</v>
      </c>
      <c r="K198" s="23">
        <v>2</v>
      </c>
      <c r="L198" s="27">
        <v>1</v>
      </c>
      <c r="M198" s="21" t="s">
        <v>154</v>
      </c>
      <c r="N198" s="26" t="s">
        <v>155</v>
      </c>
      <c r="O198" s="23">
        <v>2</v>
      </c>
      <c r="P198" s="28">
        <v>1</v>
      </c>
      <c r="Q198" s="29" t="s">
        <v>156</v>
      </c>
      <c r="R198" s="30" t="s">
        <v>157</v>
      </c>
      <c r="S198" s="7">
        <v>2</v>
      </c>
      <c r="T198" s="31">
        <v>1</v>
      </c>
      <c r="U198" s="29" t="s">
        <v>158</v>
      </c>
      <c r="V198" s="30" t="s">
        <v>159</v>
      </c>
      <c r="W198" s="7">
        <v>2</v>
      </c>
      <c r="X198" s="31">
        <v>1</v>
      </c>
      <c r="Y198" s="2"/>
      <c r="Z198" s="2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</row>
    <row r="199" spans="1:42" ht="18" customHeight="1" x14ac:dyDescent="0.5">
      <c r="A199" s="21" t="s">
        <v>172</v>
      </c>
      <c r="B199" s="35" t="s">
        <v>173</v>
      </c>
      <c r="C199" s="23">
        <v>2</v>
      </c>
      <c r="D199" s="27">
        <v>1</v>
      </c>
      <c r="E199" s="21" t="s">
        <v>174</v>
      </c>
      <c r="F199" s="35" t="s">
        <v>175</v>
      </c>
      <c r="G199" s="23">
        <v>2</v>
      </c>
      <c r="H199" s="28">
        <v>1</v>
      </c>
      <c r="I199" s="21" t="s">
        <v>176</v>
      </c>
      <c r="J199" s="35" t="s">
        <v>177</v>
      </c>
      <c r="K199" s="23">
        <v>2</v>
      </c>
      <c r="L199" s="27">
        <v>1</v>
      </c>
      <c r="M199" s="21" t="s">
        <v>178</v>
      </c>
      <c r="N199" s="35" t="s">
        <v>179</v>
      </c>
      <c r="O199" s="23">
        <v>2</v>
      </c>
      <c r="P199" s="28">
        <v>1</v>
      </c>
      <c r="Q199" s="29" t="s">
        <v>180</v>
      </c>
      <c r="R199" s="63" t="s">
        <v>181</v>
      </c>
      <c r="S199" s="7">
        <v>2</v>
      </c>
      <c r="T199" s="31">
        <v>1</v>
      </c>
      <c r="U199" s="29" t="s">
        <v>182</v>
      </c>
      <c r="V199" s="63" t="s">
        <v>183</v>
      </c>
      <c r="W199" s="7">
        <v>2</v>
      </c>
      <c r="X199" s="31">
        <v>1</v>
      </c>
      <c r="Y199" s="2"/>
      <c r="Z199" s="2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</row>
    <row r="200" spans="1:42" ht="18" customHeight="1" x14ac:dyDescent="0.5">
      <c r="A200" s="21" t="s">
        <v>196</v>
      </c>
      <c r="B200" s="26" t="s">
        <v>197</v>
      </c>
      <c r="C200" s="23">
        <v>1</v>
      </c>
      <c r="D200" s="27">
        <v>0.5</v>
      </c>
      <c r="E200" s="21" t="s">
        <v>198</v>
      </c>
      <c r="F200" s="26" t="s">
        <v>199</v>
      </c>
      <c r="G200" s="23">
        <v>1</v>
      </c>
      <c r="H200" s="28">
        <v>0.5</v>
      </c>
      <c r="I200" s="21" t="s">
        <v>200</v>
      </c>
      <c r="J200" s="26" t="s">
        <v>201</v>
      </c>
      <c r="K200" s="23">
        <v>1</v>
      </c>
      <c r="L200" s="27">
        <v>0.5</v>
      </c>
      <c r="M200" s="21" t="s">
        <v>202</v>
      </c>
      <c r="N200" s="26" t="s">
        <v>203</v>
      </c>
      <c r="O200" s="23">
        <v>1</v>
      </c>
      <c r="P200" s="28">
        <v>0.5</v>
      </c>
      <c r="Q200" s="21" t="s">
        <v>204</v>
      </c>
      <c r="R200" s="26" t="s">
        <v>205</v>
      </c>
      <c r="S200" s="23">
        <v>1</v>
      </c>
      <c r="T200" s="27">
        <v>0.5</v>
      </c>
      <c r="U200" s="21" t="s">
        <v>206</v>
      </c>
      <c r="V200" s="26" t="s">
        <v>207</v>
      </c>
      <c r="W200" s="23">
        <v>1</v>
      </c>
      <c r="X200" s="27">
        <v>0.5</v>
      </c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</row>
    <row r="201" spans="1:42" ht="18" customHeight="1" x14ac:dyDescent="0.5">
      <c r="A201" s="21" t="s">
        <v>326</v>
      </c>
      <c r="B201" s="35" t="s">
        <v>327</v>
      </c>
      <c r="C201" s="23">
        <v>5</v>
      </c>
      <c r="D201" s="32">
        <v>2.5</v>
      </c>
      <c r="E201" s="21" t="s">
        <v>328</v>
      </c>
      <c r="F201" s="35" t="s">
        <v>329</v>
      </c>
      <c r="G201" s="23">
        <v>5</v>
      </c>
      <c r="H201" s="33">
        <v>2.5</v>
      </c>
      <c r="I201" s="21" t="s">
        <v>330</v>
      </c>
      <c r="J201" s="35" t="s">
        <v>331</v>
      </c>
      <c r="K201" s="23">
        <v>5</v>
      </c>
      <c r="L201" s="32">
        <v>2.5</v>
      </c>
      <c r="M201" s="21" t="s">
        <v>332</v>
      </c>
      <c r="N201" s="35" t="s">
        <v>333</v>
      </c>
      <c r="O201" s="23">
        <v>5</v>
      </c>
      <c r="P201" s="33">
        <v>2.5</v>
      </c>
      <c r="Q201" s="21" t="s">
        <v>334</v>
      </c>
      <c r="R201" s="35" t="s">
        <v>335</v>
      </c>
      <c r="S201" s="23">
        <v>5</v>
      </c>
      <c r="T201" s="32">
        <v>2.5</v>
      </c>
      <c r="U201" s="21" t="s">
        <v>336</v>
      </c>
      <c r="V201" s="35" t="s">
        <v>337</v>
      </c>
      <c r="W201" s="23">
        <v>5</v>
      </c>
      <c r="X201" s="32">
        <v>2.5</v>
      </c>
      <c r="Y201" s="25"/>
      <c r="Z201" s="25"/>
      <c r="AA201" s="25"/>
      <c r="AB201" s="25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8" customHeight="1" x14ac:dyDescent="0.5">
      <c r="A202" s="21" t="s">
        <v>220</v>
      </c>
      <c r="B202" s="35" t="s">
        <v>221</v>
      </c>
      <c r="C202" s="36" t="s">
        <v>114</v>
      </c>
      <c r="D202" s="28">
        <v>0.5</v>
      </c>
      <c r="E202" s="21" t="s">
        <v>222</v>
      </c>
      <c r="F202" s="35" t="s">
        <v>223</v>
      </c>
      <c r="G202" s="36" t="s">
        <v>114</v>
      </c>
      <c r="H202" s="28">
        <v>0.5</v>
      </c>
      <c r="I202" s="21" t="s">
        <v>224</v>
      </c>
      <c r="J202" s="35" t="s">
        <v>225</v>
      </c>
      <c r="K202" s="23">
        <v>1</v>
      </c>
      <c r="L202" s="28">
        <v>0.5</v>
      </c>
      <c r="M202" s="21" t="s">
        <v>226</v>
      </c>
      <c r="N202" s="35" t="s">
        <v>227</v>
      </c>
      <c r="O202" s="36" t="s">
        <v>114</v>
      </c>
      <c r="P202" s="28">
        <v>0.5</v>
      </c>
      <c r="Q202" s="38" t="s">
        <v>228</v>
      </c>
      <c r="R202" s="64" t="s">
        <v>229</v>
      </c>
      <c r="S202" s="23">
        <v>1</v>
      </c>
      <c r="T202" s="28">
        <v>0.5</v>
      </c>
      <c r="U202" s="38" t="s">
        <v>230</v>
      </c>
      <c r="V202" s="64" t="s">
        <v>231</v>
      </c>
      <c r="W202" s="36" t="s">
        <v>114</v>
      </c>
      <c r="X202" s="27">
        <v>0.5</v>
      </c>
      <c r="Y202" s="25"/>
      <c r="Z202" s="25"/>
      <c r="AA202" s="25"/>
      <c r="AB202" s="25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8" customHeight="1" thickBot="1" x14ac:dyDescent="0.55000000000000004">
      <c r="A203" s="65"/>
      <c r="B203" s="66" t="s">
        <v>145</v>
      </c>
      <c r="C203" s="67">
        <f>SUM(C198:C202)+1</f>
        <v>11</v>
      </c>
      <c r="D203" s="68">
        <f>SUM(D198:D202)</f>
        <v>5.5</v>
      </c>
      <c r="E203" s="69"/>
      <c r="F203" s="66" t="s">
        <v>145</v>
      </c>
      <c r="G203" s="67">
        <f>SUM(G198:G202)+1</f>
        <v>11</v>
      </c>
      <c r="H203" s="68">
        <f>SUM(H198:H202)</f>
        <v>5.5</v>
      </c>
      <c r="I203" s="65"/>
      <c r="J203" s="66" t="s">
        <v>145</v>
      </c>
      <c r="K203" s="67">
        <f t="shared" ref="K203:L203" si="29">SUM(K198:K202)</f>
        <v>11</v>
      </c>
      <c r="L203" s="68">
        <f t="shared" si="29"/>
        <v>5.5</v>
      </c>
      <c r="M203" s="69"/>
      <c r="N203" s="66" t="s">
        <v>145</v>
      </c>
      <c r="O203" s="67">
        <f>SUM(O198:O202)+1</f>
        <v>11</v>
      </c>
      <c r="P203" s="68">
        <f>SUM(P198:P202)</f>
        <v>5.5</v>
      </c>
      <c r="Q203" s="65"/>
      <c r="R203" s="66" t="s">
        <v>145</v>
      </c>
      <c r="S203" s="67">
        <f t="shared" ref="S203:T203" si="30">SUM(S198:S202)</f>
        <v>11</v>
      </c>
      <c r="T203" s="68">
        <f t="shared" si="30"/>
        <v>5.5</v>
      </c>
      <c r="U203" s="65"/>
      <c r="V203" s="66" t="s">
        <v>145</v>
      </c>
      <c r="W203" s="101">
        <f>+W198+W199+W200+W201+W202</f>
        <v>11</v>
      </c>
      <c r="X203" s="68">
        <f>SUM(X198:X202)</f>
        <v>5.5</v>
      </c>
      <c r="Y203" s="59">
        <f t="shared" ref="Y203:Y204" si="31">D203+H203+L203+P203+T203+X203</f>
        <v>33</v>
      </c>
      <c r="Z203" s="60" t="s">
        <v>232</v>
      </c>
      <c r="AA203" s="2"/>
      <c r="AB203" s="25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8" customHeight="1" thickTop="1" thickBot="1" x14ac:dyDescent="0.55000000000000004">
      <c r="A204" s="70"/>
      <c r="B204" s="71" t="s">
        <v>233</v>
      </c>
      <c r="C204" s="72">
        <f t="shared" ref="C204:D204" si="32">C196+C203</f>
        <v>31</v>
      </c>
      <c r="D204" s="73">
        <f t="shared" si="32"/>
        <v>17</v>
      </c>
      <c r="E204" s="97"/>
      <c r="F204" s="71" t="s">
        <v>233</v>
      </c>
      <c r="G204" s="72">
        <f t="shared" ref="G204:H204" si="33">G196+G203</f>
        <v>31</v>
      </c>
      <c r="H204" s="73">
        <f t="shared" si="33"/>
        <v>16</v>
      </c>
      <c r="I204" s="70"/>
      <c r="J204" s="71" t="s">
        <v>233</v>
      </c>
      <c r="K204" s="72">
        <f t="shared" ref="K204:L204" si="34">K196+K203</f>
        <v>31</v>
      </c>
      <c r="L204" s="73">
        <f t="shared" si="34"/>
        <v>16</v>
      </c>
      <c r="M204" s="97"/>
      <c r="N204" s="71" t="s">
        <v>233</v>
      </c>
      <c r="O204" s="72">
        <f t="shared" ref="O204:P204" si="35">O196+O203</f>
        <v>31</v>
      </c>
      <c r="P204" s="73">
        <f t="shared" si="35"/>
        <v>17</v>
      </c>
      <c r="Q204" s="70"/>
      <c r="R204" s="71" t="s">
        <v>233</v>
      </c>
      <c r="S204" s="72">
        <f t="shared" ref="S204:T204" si="36">S196+S203</f>
        <v>31</v>
      </c>
      <c r="T204" s="73">
        <f t="shared" si="36"/>
        <v>16</v>
      </c>
      <c r="U204" s="97"/>
      <c r="V204" s="71" t="s">
        <v>233</v>
      </c>
      <c r="W204" s="103">
        <f t="shared" ref="W204:X204" si="37">+W196+W203</f>
        <v>31</v>
      </c>
      <c r="X204" s="73">
        <f t="shared" si="37"/>
        <v>17</v>
      </c>
      <c r="Y204" s="59">
        <f t="shared" si="31"/>
        <v>99</v>
      </c>
      <c r="Z204" s="60" t="s">
        <v>234</v>
      </c>
      <c r="AA204" s="98"/>
      <c r="AB204" s="25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8" customHeight="1" thickTop="1" thickBot="1" x14ac:dyDescent="0.55000000000000004">
      <c r="A205" s="76" t="s">
        <v>235</v>
      </c>
      <c r="B205" s="71" t="s">
        <v>236</v>
      </c>
      <c r="C205" s="77" t="s">
        <v>9</v>
      </c>
      <c r="D205" s="78" t="s">
        <v>237</v>
      </c>
      <c r="E205" s="80" t="s">
        <v>235</v>
      </c>
      <c r="F205" s="71" t="s">
        <v>236</v>
      </c>
      <c r="G205" s="77" t="s">
        <v>9</v>
      </c>
      <c r="H205" s="78" t="s">
        <v>237</v>
      </c>
      <c r="I205" s="76" t="s">
        <v>235</v>
      </c>
      <c r="J205" s="71" t="s">
        <v>236</v>
      </c>
      <c r="K205" s="77" t="s">
        <v>9</v>
      </c>
      <c r="L205" s="78" t="s">
        <v>237</v>
      </c>
      <c r="M205" s="80" t="s">
        <v>235</v>
      </c>
      <c r="N205" s="71" t="s">
        <v>236</v>
      </c>
      <c r="O205" s="77" t="s">
        <v>9</v>
      </c>
      <c r="P205" s="78" t="s">
        <v>237</v>
      </c>
      <c r="Q205" s="76" t="s">
        <v>235</v>
      </c>
      <c r="R205" s="71" t="s">
        <v>236</v>
      </c>
      <c r="S205" s="77" t="s">
        <v>9</v>
      </c>
      <c r="T205" s="111" t="s">
        <v>237</v>
      </c>
      <c r="U205" s="80" t="s">
        <v>235</v>
      </c>
      <c r="V205" s="71" t="s">
        <v>236</v>
      </c>
      <c r="W205" s="77" t="s">
        <v>9</v>
      </c>
      <c r="X205" s="78" t="s">
        <v>237</v>
      </c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8" customHeight="1" thickTop="1" x14ac:dyDescent="0.5">
      <c r="A206" s="81" t="s">
        <v>11</v>
      </c>
      <c r="B206" s="497" t="s">
        <v>238</v>
      </c>
      <c r="C206" s="2"/>
      <c r="D206" s="82" t="s">
        <v>11</v>
      </c>
      <c r="E206" s="83" t="s">
        <v>11</v>
      </c>
      <c r="F206" s="497" t="s">
        <v>238</v>
      </c>
      <c r="G206" s="2"/>
      <c r="H206" s="84" t="s">
        <v>11</v>
      </c>
      <c r="I206" s="81" t="s">
        <v>11</v>
      </c>
      <c r="J206" s="61" t="s">
        <v>238</v>
      </c>
      <c r="K206" s="2"/>
      <c r="L206" s="82" t="s">
        <v>11</v>
      </c>
      <c r="M206" s="83" t="s">
        <v>11</v>
      </c>
      <c r="N206" s="61" t="s">
        <v>238</v>
      </c>
      <c r="O206" s="2"/>
      <c r="P206" s="84" t="s">
        <v>11</v>
      </c>
      <c r="Q206" s="81" t="s">
        <v>11</v>
      </c>
      <c r="R206" s="61" t="s">
        <v>238</v>
      </c>
      <c r="S206" s="2"/>
      <c r="T206" s="84" t="s">
        <v>11</v>
      </c>
      <c r="U206" s="81" t="s">
        <v>11</v>
      </c>
      <c r="V206" s="61" t="s">
        <v>238</v>
      </c>
      <c r="W206" s="2"/>
      <c r="X206" s="82" t="s">
        <v>11</v>
      </c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8" customHeight="1" x14ac:dyDescent="0.5">
      <c r="A207" s="85"/>
      <c r="B207" s="30" t="s">
        <v>239</v>
      </c>
      <c r="C207" s="7" t="s">
        <v>11</v>
      </c>
      <c r="D207" s="62"/>
      <c r="E207" s="86"/>
      <c r="F207" s="30" t="s">
        <v>239</v>
      </c>
      <c r="G207" s="7" t="s">
        <v>11</v>
      </c>
      <c r="H207" s="87"/>
      <c r="I207" s="85"/>
      <c r="J207" s="30" t="s">
        <v>239</v>
      </c>
      <c r="K207" s="7" t="s">
        <v>11</v>
      </c>
      <c r="L207" s="62"/>
      <c r="M207" s="86"/>
      <c r="N207" s="30" t="s">
        <v>239</v>
      </c>
      <c r="O207" s="7" t="s">
        <v>11</v>
      </c>
      <c r="P207" s="87"/>
      <c r="Q207" s="85"/>
      <c r="R207" s="30" t="s">
        <v>239</v>
      </c>
      <c r="S207" s="7" t="s">
        <v>11</v>
      </c>
      <c r="T207" s="87"/>
      <c r="U207" s="85"/>
      <c r="V207" s="30" t="s">
        <v>239</v>
      </c>
      <c r="W207" s="7" t="s">
        <v>11</v>
      </c>
      <c r="X207" s="6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8" customHeight="1" x14ac:dyDescent="0.5">
      <c r="A208" s="85" t="s">
        <v>240</v>
      </c>
      <c r="B208" s="30" t="s">
        <v>970</v>
      </c>
      <c r="C208" s="88">
        <v>1</v>
      </c>
      <c r="D208" s="34" t="s">
        <v>242</v>
      </c>
      <c r="E208" s="86" t="s">
        <v>240</v>
      </c>
      <c r="F208" s="30" t="s">
        <v>970</v>
      </c>
      <c r="G208" s="88">
        <v>1</v>
      </c>
      <c r="H208" s="34" t="s">
        <v>242</v>
      </c>
      <c r="I208" s="85" t="s">
        <v>240</v>
      </c>
      <c r="J208" s="30" t="s">
        <v>241</v>
      </c>
      <c r="K208" s="88">
        <v>1</v>
      </c>
      <c r="L208" s="34" t="s">
        <v>242</v>
      </c>
      <c r="M208" s="86" t="s">
        <v>240</v>
      </c>
      <c r="N208" s="30" t="s">
        <v>241</v>
      </c>
      <c r="O208" s="88">
        <v>1</v>
      </c>
      <c r="P208" s="34" t="s">
        <v>242</v>
      </c>
      <c r="Q208" s="85" t="s">
        <v>240</v>
      </c>
      <c r="R208" s="30" t="s">
        <v>241</v>
      </c>
      <c r="S208" s="88">
        <v>1</v>
      </c>
      <c r="T208" s="34" t="s">
        <v>242</v>
      </c>
      <c r="U208" s="85" t="s">
        <v>240</v>
      </c>
      <c r="V208" s="30" t="s">
        <v>241</v>
      </c>
      <c r="W208" s="88">
        <v>1</v>
      </c>
      <c r="X208" s="34" t="s">
        <v>242</v>
      </c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8" customHeight="1" x14ac:dyDescent="0.5">
      <c r="A209" s="85" t="s">
        <v>240</v>
      </c>
      <c r="B209" s="30" t="s">
        <v>243</v>
      </c>
      <c r="C209" s="88">
        <v>1</v>
      </c>
      <c r="D209" s="34" t="s">
        <v>242</v>
      </c>
      <c r="E209" s="86" t="s">
        <v>240</v>
      </c>
      <c r="F209" s="30" t="s">
        <v>243</v>
      </c>
      <c r="G209" s="88">
        <v>1</v>
      </c>
      <c r="H209" s="34" t="s">
        <v>242</v>
      </c>
      <c r="I209" s="85" t="s">
        <v>240</v>
      </c>
      <c r="J209" s="30" t="s">
        <v>243</v>
      </c>
      <c r="K209" s="88">
        <v>1</v>
      </c>
      <c r="L209" s="34" t="s">
        <v>242</v>
      </c>
      <c r="M209" s="86" t="s">
        <v>240</v>
      </c>
      <c r="N209" s="30" t="s">
        <v>243</v>
      </c>
      <c r="O209" s="88">
        <v>1</v>
      </c>
      <c r="P209" s="34" t="s">
        <v>242</v>
      </c>
      <c r="Q209" s="85" t="s">
        <v>240</v>
      </c>
      <c r="R209" s="30" t="s">
        <v>243</v>
      </c>
      <c r="S209" s="88">
        <v>1</v>
      </c>
      <c r="T209" s="34" t="s">
        <v>242</v>
      </c>
      <c r="U209" s="85" t="s">
        <v>240</v>
      </c>
      <c r="V209" s="30" t="s">
        <v>243</v>
      </c>
      <c r="W209" s="88">
        <v>1</v>
      </c>
      <c r="X209" s="34" t="s">
        <v>242</v>
      </c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8" customHeight="1" x14ac:dyDescent="0.5">
      <c r="A210" s="85" t="s">
        <v>240</v>
      </c>
      <c r="B210" s="30" t="s">
        <v>244</v>
      </c>
      <c r="C210" s="88">
        <v>1</v>
      </c>
      <c r="D210" s="34" t="s">
        <v>242</v>
      </c>
      <c r="E210" s="86" t="s">
        <v>240</v>
      </c>
      <c r="F210" s="30" t="s">
        <v>244</v>
      </c>
      <c r="G210" s="88">
        <v>1</v>
      </c>
      <c r="H210" s="34" t="s">
        <v>242</v>
      </c>
      <c r="I210" s="85" t="s">
        <v>240</v>
      </c>
      <c r="J210" s="30" t="s">
        <v>244</v>
      </c>
      <c r="K210" s="88">
        <v>1</v>
      </c>
      <c r="L210" s="34" t="s">
        <v>242</v>
      </c>
      <c r="M210" s="86" t="s">
        <v>240</v>
      </c>
      <c r="N210" s="30" t="s">
        <v>244</v>
      </c>
      <c r="O210" s="88">
        <v>1</v>
      </c>
      <c r="P210" s="34" t="s">
        <v>242</v>
      </c>
      <c r="Q210" s="85" t="s">
        <v>240</v>
      </c>
      <c r="R210" s="30" t="s">
        <v>244</v>
      </c>
      <c r="S210" s="88">
        <v>1</v>
      </c>
      <c r="T210" s="34" t="s">
        <v>242</v>
      </c>
      <c r="U210" s="85" t="s">
        <v>240</v>
      </c>
      <c r="V210" s="30" t="s">
        <v>244</v>
      </c>
      <c r="W210" s="88">
        <v>1</v>
      </c>
      <c r="X210" s="34" t="s">
        <v>242</v>
      </c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8" customHeight="1" x14ac:dyDescent="0.5">
      <c r="A211" s="85"/>
      <c r="B211" s="30" t="s">
        <v>245</v>
      </c>
      <c r="C211" s="88"/>
      <c r="D211" s="34"/>
      <c r="E211" s="86"/>
      <c r="F211" s="30" t="s">
        <v>245</v>
      </c>
      <c r="G211" s="88"/>
      <c r="H211" s="34"/>
      <c r="I211" s="85"/>
      <c r="J211" s="30" t="s">
        <v>245</v>
      </c>
      <c r="K211" s="88"/>
      <c r="L211" s="34"/>
      <c r="M211" s="86"/>
      <c r="N211" s="30" t="s">
        <v>245</v>
      </c>
      <c r="O211" s="88"/>
      <c r="P211" s="34"/>
      <c r="Q211" s="85"/>
      <c r="R211" s="30" t="s">
        <v>245</v>
      </c>
      <c r="S211" s="88"/>
      <c r="T211" s="112"/>
      <c r="U211" s="85"/>
      <c r="V211" s="30" t="s">
        <v>245</v>
      </c>
      <c r="W211" s="88"/>
      <c r="X211" s="34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8" customHeight="1" x14ac:dyDescent="0.5">
      <c r="A212" s="85" t="s">
        <v>240</v>
      </c>
      <c r="B212" s="30" t="s">
        <v>247</v>
      </c>
      <c r="C212" s="88">
        <v>1</v>
      </c>
      <c r="D212" s="34" t="s">
        <v>242</v>
      </c>
      <c r="E212" s="86" t="s">
        <v>240</v>
      </c>
      <c r="F212" s="30" t="s">
        <v>247</v>
      </c>
      <c r="G212" s="88">
        <v>1</v>
      </c>
      <c r="H212" s="34" t="s">
        <v>242</v>
      </c>
      <c r="I212" s="85" t="s">
        <v>240</v>
      </c>
      <c r="J212" s="30" t="s">
        <v>247</v>
      </c>
      <c r="K212" s="88">
        <v>1</v>
      </c>
      <c r="L212" s="34" t="s">
        <v>242</v>
      </c>
      <c r="M212" s="86" t="s">
        <v>240</v>
      </c>
      <c r="N212" s="30" t="s">
        <v>247</v>
      </c>
      <c r="O212" s="88">
        <v>1</v>
      </c>
      <c r="P212" s="34" t="s">
        <v>242</v>
      </c>
      <c r="Q212" s="85" t="s">
        <v>240</v>
      </c>
      <c r="R212" s="30" t="s">
        <v>247</v>
      </c>
      <c r="S212" s="88">
        <v>1</v>
      </c>
      <c r="T212" s="112" t="s">
        <v>242</v>
      </c>
      <c r="U212" s="85" t="s">
        <v>240</v>
      </c>
      <c r="V212" s="30" t="s">
        <v>247</v>
      </c>
      <c r="W212" s="88">
        <v>1</v>
      </c>
      <c r="X212" s="34" t="s">
        <v>242</v>
      </c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8" customHeight="1" x14ac:dyDescent="0.5">
      <c r="A213" s="85"/>
      <c r="B213" s="30" t="s">
        <v>971</v>
      </c>
      <c r="C213" s="88" t="s">
        <v>242</v>
      </c>
      <c r="D213" s="34" t="s">
        <v>242</v>
      </c>
      <c r="E213" s="86"/>
      <c r="F213" s="30" t="s">
        <v>971</v>
      </c>
      <c r="G213" s="88" t="s">
        <v>242</v>
      </c>
      <c r="H213" s="34" t="s">
        <v>242</v>
      </c>
      <c r="I213" s="85"/>
      <c r="J213" s="30" t="s">
        <v>248</v>
      </c>
      <c r="K213" s="88" t="s">
        <v>242</v>
      </c>
      <c r="L213" s="34" t="s">
        <v>242</v>
      </c>
      <c r="M213" s="86"/>
      <c r="N213" s="30" t="s">
        <v>248</v>
      </c>
      <c r="O213" s="88" t="s">
        <v>242</v>
      </c>
      <c r="P213" s="34" t="s">
        <v>242</v>
      </c>
      <c r="Q213" s="85"/>
      <c r="R213" s="30" t="s">
        <v>248</v>
      </c>
      <c r="S213" s="88" t="s">
        <v>242</v>
      </c>
      <c r="T213" s="112" t="s">
        <v>242</v>
      </c>
      <c r="U213" s="85"/>
      <c r="V213" s="30" t="s">
        <v>248</v>
      </c>
      <c r="W213" s="88" t="s">
        <v>242</v>
      </c>
      <c r="X213" s="34" t="s">
        <v>242</v>
      </c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8" customHeight="1" thickBot="1" x14ac:dyDescent="0.55000000000000004">
      <c r="A214" s="85" t="s">
        <v>11</v>
      </c>
      <c r="B214" s="30" t="s">
        <v>972</v>
      </c>
      <c r="C214" s="89"/>
      <c r="D214" s="34" t="s">
        <v>11</v>
      </c>
      <c r="E214" s="86" t="s">
        <v>11</v>
      </c>
      <c r="F214" s="30" t="s">
        <v>972</v>
      </c>
      <c r="G214" s="89"/>
      <c r="H214" s="34" t="s">
        <v>11</v>
      </c>
      <c r="I214" s="85" t="s">
        <v>11</v>
      </c>
      <c r="J214" s="30" t="s">
        <v>249</v>
      </c>
      <c r="K214" s="89"/>
      <c r="L214" s="34" t="s">
        <v>11</v>
      </c>
      <c r="M214" s="86" t="s">
        <v>11</v>
      </c>
      <c r="N214" s="30" t="s">
        <v>249</v>
      </c>
      <c r="O214" s="89"/>
      <c r="P214" s="34" t="s">
        <v>11</v>
      </c>
      <c r="Q214" s="85" t="s">
        <v>11</v>
      </c>
      <c r="R214" s="30" t="s">
        <v>249</v>
      </c>
      <c r="S214" s="89"/>
      <c r="T214" s="112" t="s">
        <v>11</v>
      </c>
      <c r="U214" s="85" t="s">
        <v>11</v>
      </c>
      <c r="V214" s="30" t="s">
        <v>249</v>
      </c>
      <c r="W214" s="89"/>
      <c r="X214" s="34" t="s">
        <v>11</v>
      </c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8" customHeight="1" thickTop="1" thickBot="1" x14ac:dyDescent="0.55000000000000004">
      <c r="A215" s="70"/>
      <c r="B215" s="71" t="s">
        <v>233</v>
      </c>
      <c r="C215" s="90">
        <f>SUM(C208:C214)</f>
        <v>4</v>
      </c>
      <c r="D215" s="73" t="s">
        <v>242</v>
      </c>
      <c r="E215" s="74"/>
      <c r="F215" s="71" t="s">
        <v>233</v>
      </c>
      <c r="G215" s="90">
        <f>SUM(G208:G214)</f>
        <v>4</v>
      </c>
      <c r="H215" s="73" t="s">
        <v>242</v>
      </c>
      <c r="I215" s="70"/>
      <c r="J215" s="71" t="s">
        <v>233</v>
      </c>
      <c r="K215" s="90">
        <f>SUM(K208:K214)</f>
        <v>4</v>
      </c>
      <c r="L215" s="73" t="s">
        <v>242</v>
      </c>
      <c r="M215" s="74"/>
      <c r="N215" s="71" t="s">
        <v>233</v>
      </c>
      <c r="O215" s="90">
        <f>SUM(O208:O214)</f>
        <v>4</v>
      </c>
      <c r="P215" s="73" t="s">
        <v>242</v>
      </c>
      <c r="Q215" s="70"/>
      <c r="R215" s="71" t="s">
        <v>233</v>
      </c>
      <c r="S215" s="90">
        <f>SUM(S208:S214)</f>
        <v>4</v>
      </c>
      <c r="T215" s="75" t="s">
        <v>242</v>
      </c>
      <c r="U215" s="70"/>
      <c r="V215" s="71" t="s">
        <v>233</v>
      </c>
      <c r="W215" s="90">
        <f>SUM(W208:W214)</f>
        <v>4</v>
      </c>
      <c r="X215" s="73" t="s">
        <v>242</v>
      </c>
      <c r="Y215" s="59"/>
      <c r="Z215" s="60" t="s">
        <v>250</v>
      </c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8" customHeight="1" thickTop="1" x14ac:dyDescent="0.5">
      <c r="A216" s="7"/>
      <c r="B216" s="89">
        <f>((((C204+C215)*50)/60)*20)*2</f>
        <v>1166.6666666666667</v>
      </c>
      <c r="C216" s="91">
        <f>C204+C215</f>
        <v>35</v>
      </c>
      <c r="D216" s="92"/>
      <c r="E216" s="7"/>
      <c r="F216" s="4"/>
      <c r="G216" s="91">
        <f>G204+G215</f>
        <v>35</v>
      </c>
      <c r="H216" s="92"/>
      <c r="I216" s="7"/>
      <c r="J216" s="4"/>
      <c r="K216" s="91">
        <f>K204+K215</f>
        <v>35</v>
      </c>
      <c r="L216" s="92"/>
      <c r="M216" s="7"/>
      <c r="N216" s="4"/>
      <c r="O216" s="91">
        <f>O204+O215</f>
        <v>35</v>
      </c>
      <c r="P216" s="92"/>
      <c r="Q216" s="7"/>
      <c r="R216" s="4"/>
      <c r="S216" s="91">
        <f>S204+S215</f>
        <v>35</v>
      </c>
      <c r="T216" s="92"/>
      <c r="U216" s="7"/>
      <c r="V216" s="4"/>
      <c r="W216" s="91">
        <f>W204+W215</f>
        <v>35</v>
      </c>
      <c r="X216" s="9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8" customHeight="1" x14ac:dyDescent="0.5">
      <c r="A217" s="4" t="s">
        <v>251</v>
      </c>
      <c r="B217" s="2"/>
      <c r="C217" s="5"/>
      <c r="D217" s="6"/>
      <c r="E217" s="5"/>
      <c r="F217" s="3"/>
      <c r="G217" s="5"/>
      <c r="H217" s="6"/>
      <c r="I217" s="5"/>
      <c r="J217" s="3"/>
      <c r="K217" s="5"/>
      <c r="L217" s="5"/>
      <c r="M217" s="5"/>
      <c r="N217" s="3"/>
      <c r="O217" s="5"/>
      <c r="P217" s="5"/>
      <c r="Q217" s="5"/>
      <c r="R217" s="3"/>
      <c r="S217" s="8"/>
      <c r="T217" s="8"/>
      <c r="U217" s="6"/>
      <c r="V217" s="3"/>
      <c r="W217" s="3"/>
      <c r="X217" s="3"/>
      <c r="Y217" s="3"/>
      <c r="Z217" s="3"/>
      <c r="AA217" s="3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8" customHeight="1" x14ac:dyDescent="0.5">
      <c r="A218" s="3"/>
      <c r="B218" s="4"/>
      <c r="C218" s="5"/>
      <c r="D218" s="6"/>
      <c r="E218" s="5"/>
      <c r="F218" s="3"/>
      <c r="G218" s="5"/>
      <c r="H218" s="6"/>
      <c r="I218" s="5"/>
      <c r="J218" s="7"/>
      <c r="K218" s="4"/>
      <c r="L218" s="5"/>
      <c r="M218" s="5"/>
      <c r="N218" s="3"/>
      <c r="O218" s="5"/>
      <c r="P218" s="5"/>
      <c r="Q218" s="5"/>
      <c r="R218" s="3"/>
      <c r="S218" s="8"/>
      <c r="T218" s="8"/>
      <c r="U218" s="6"/>
      <c r="V218" s="3"/>
      <c r="W218" s="3"/>
      <c r="X218" s="3"/>
      <c r="Y218" s="3"/>
      <c r="Z218" s="3"/>
      <c r="AA218" s="3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9.5" customHeight="1" x14ac:dyDescent="0.5">
      <c r="A219" s="7"/>
      <c r="B219" s="2"/>
      <c r="C219" s="2"/>
      <c r="D219" s="2"/>
      <c r="E219" s="7"/>
      <c r="F219" s="2"/>
      <c r="G219" s="2"/>
      <c r="H219" s="113"/>
      <c r="I219" s="7"/>
      <c r="J219" s="2"/>
      <c r="K219" s="2"/>
      <c r="L219" s="2"/>
      <c r="M219" s="7"/>
      <c r="N219" s="2"/>
      <c r="O219" s="2"/>
      <c r="P219" s="2"/>
      <c r="Q219" s="7"/>
      <c r="R219" s="2"/>
      <c r="S219" s="2"/>
      <c r="T219" s="2"/>
      <c r="U219" s="7"/>
      <c r="V219" s="2"/>
      <c r="W219" s="2"/>
      <c r="X219" s="2"/>
      <c r="Y219" s="2"/>
      <c r="Z219" s="2"/>
      <c r="AA219" s="2"/>
      <c r="AB219" s="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ht="19.5" customHeight="1" x14ac:dyDescent="0.5">
      <c r="A220" s="7"/>
      <c r="B220" s="2"/>
      <c r="C220" s="2"/>
      <c r="D220" s="2"/>
      <c r="E220" s="7"/>
      <c r="F220" s="2"/>
      <c r="G220" s="2"/>
      <c r="H220" s="113"/>
      <c r="I220" s="7"/>
      <c r="J220" s="2"/>
      <c r="K220" s="2"/>
      <c r="L220" s="2"/>
      <c r="M220" s="7"/>
      <c r="N220" s="2"/>
      <c r="O220" s="2"/>
      <c r="P220" s="2"/>
      <c r="Q220" s="7"/>
      <c r="R220" s="2"/>
      <c r="S220" s="2"/>
      <c r="T220" s="2"/>
      <c r="U220" s="7"/>
      <c r="V220" s="2"/>
      <c r="W220" s="2"/>
      <c r="X220" s="2"/>
      <c r="Y220" s="2"/>
      <c r="Z220" s="2"/>
      <c r="AA220" s="2"/>
      <c r="AB220" s="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ht="20.25" customHeight="1" x14ac:dyDescent="0.5">
      <c r="A221" s="3"/>
      <c r="B221" s="4"/>
      <c r="C221" s="5"/>
      <c r="D221" s="6"/>
      <c r="E221" s="5"/>
      <c r="F221" s="3"/>
      <c r="G221" s="5"/>
      <c r="H221" s="6"/>
      <c r="I221" s="5"/>
      <c r="J221" s="7"/>
      <c r="K221" s="4"/>
      <c r="L221" s="5"/>
      <c r="M221" s="5"/>
      <c r="N221" s="3"/>
      <c r="O221" s="5"/>
      <c r="P221" s="5"/>
      <c r="Q221" s="5"/>
      <c r="R221" s="3"/>
      <c r="S221" s="8"/>
      <c r="T221" s="8"/>
      <c r="U221" s="6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ht="18" customHeight="1" x14ac:dyDescent="0.5">
      <c r="A222" s="7"/>
      <c r="B222" s="2"/>
      <c r="C222" s="2"/>
      <c r="D222" s="2"/>
      <c r="E222" s="7"/>
      <c r="F222" s="2"/>
      <c r="G222" s="2"/>
      <c r="H222" s="113"/>
      <c r="I222" s="7"/>
      <c r="J222" s="2"/>
      <c r="K222" s="2"/>
      <c r="L222" s="2"/>
      <c r="M222" s="7"/>
      <c r="N222" s="2"/>
      <c r="O222" s="2"/>
      <c r="P222" s="2"/>
      <c r="Q222" s="7"/>
      <c r="R222" s="2"/>
      <c r="S222" s="2"/>
      <c r="T222" s="2"/>
      <c r="U222" s="7"/>
      <c r="V222" s="2"/>
      <c r="W222" s="2"/>
      <c r="X222" s="2"/>
      <c r="Y222" s="2"/>
      <c r="Z222" s="2"/>
      <c r="AA222" s="2"/>
      <c r="AB222" s="2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ht="18" customHeight="1" x14ac:dyDescent="0.5">
      <c r="A223" s="7"/>
      <c r="B223" s="2"/>
      <c r="C223" s="2"/>
      <c r="D223" s="2"/>
      <c r="E223" s="7"/>
      <c r="F223" s="2"/>
      <c r="G223" s="2"/>
      <c r="H223" s="113"/>
      <c r="I223" s="7"/>
      <c r="J223" s="2"/>
      <c r="K223" s="2"/>
      <c r="L223" s="2"/>
      <c r="M223" s="7"/>
      <c r="N223" s="2"/>
      <c r="O223" s="2"/>
      <c r="P223" s="2"/>
      <c r="Q223" s="7"/>
      <c r="R223" s="2"/>
      <c r="S223" s="2"/>
      <c r="T223" s="2"/>
      <c r="U223" s="7"/>
      <c r="V223" s="2"/>
      <c r="W223" s="2"/>
      <c r="X223" s="2"/>
      <c r="Y223" s="2"/>
      <c r="Z223" s="2"/>
      <c r="AA223" s="2"/>
      <c r="AB223" s="2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</row>
    <row r="224" spans="1:42" ht="18" customHeight="1" x14ac:dyDescent="0.5">
      <c r="A224" s="7"/>
      <c r="B224" s="2"/>
      <c r="C224" s="2"/>
      <c r="D224" s="2"/>
      <c r="E224" s="7"/>
      <c r="F224" s="2"/>
      <c r="G224" s="2"/>
      <c r="H224" s="113"/>
      <c r="I224" s="7"/>
      <c r="J224" s="2"/>
      <c r="K224" s="2"/>
      <c r="L224" s="2"/>
      <c r="M224" s="7"/>
      <c r="N224" s="2"/>
      <c r="O224" s="2"/>
      <c r="P224" s="2"/>
      <c r="Q224" s="7"/>
      <c r="R224" s="2"/>
      <c r="S224" s="2"/>
      <c r="T224" s="2"/>
      <c r="U224" s="7"/>
      <c r="V224" s="2"/>
      <c r="W224" s="2"/>
      <c r="X224" s="2"/>
      <c r="Y224" s="2"/>
      <c r="Z224" s="2"/>
      <c r="AA224" s="2"/>
      <c r="AB224" s="2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</row>
    <row r="225" spans="1:42" ht="18" customHeight="1" x14ac:dyDescent="0.5">
      <c r="A225" s="7"/>
      <c r="B225" s="2"/>
      <c r="C225" s="2"/>
      <c r="D225" s="2"/>
      <c r="E225" s="7"/>
      <c r="F225" s="2"/>
      <c r="G225" s="2"/>
      <c r="H225" s="113"/>
      <c r="I225" s="7"/>
      <c r="J225" s="2"/>
      <c r="K225" s="2"/>
      <c r="L225" s="2"/>
      <c r="M225" s="7"/>
      <c r="N225" s="2"/>
      <c r="O225" s="2"/>
      <c r="P225" s="2"/>
      <c r="Q225" s="7"/>
      <c r="R225" s="2"/>
      <c r="S225" s="2"/>
      <c r="T225" s="2"/>
      <c r="U225" s="7"/>
      <c r="V225" s="2"/>
      <c r="W225" s="2"/>
      <c r="X225" s="2"/>
      <c r="Y225" s="2"/>
      <c r="Z225" s="2"/>
      <c r="AA225" s="2"/>
      <c r="AB225" s="2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ht="18" customHeight="1" x14ac:dyDescent="0.5">
      <c r="A226" s="7"/>
      <c r="B226" s="2"/>
      <c r="C226" s="2"/>
      <c r="D226" s="2"/>
      <c r="E226" s="7"/>
      <c r="F226" s="2"/>
      <c r="G226" s="2"/>
      <c r="H226" s="113"/>
      <c r="I226" s="7"/>
      <c r="J226" s="2"/>
      <c r="K226" s="2"/>
      <c r="L226" s="2"/>
      <c r="M226" s="7"/>
      <c r="N226" s="2"/>
      <c r="O226" s="2"/>
      <c r="P226" s="2"/>
      <c r="Q226" s="7"/>
      <c r="R226" s="2"/>
      <c r="S226" s="2"/>
      <c r="T226" s="2"/>
      <c r="U226" s="7"/>
      <c r="V226" s="2"/>
      <c r="W226" s="2"/>
      <c r="X226" s="2"/>
      <c r="Y226" s="2"/>
      <c r="Z226" s="2"/>
      <c r="AA226" s="2"/>
      <c r="AB226" s="2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</row>
    <row r="227" spans="1:42" ht="18" customHeight="1" x14ac:dyDescent="0.5">
      <c r="A227" s="7"/>
      <c r="B227" s="2"/>
      <c r="C227" s="2"/>
      <c r="D227" s="2"/>
      <c r="E227" s="7"/>
      <c r="F227" s="2"/>
      <c r="G227" s="2"/>
      <c r="H227" s="113"/>
      <c r="I227" s="7"/>
      <c r="J227" s="2"/>
      <c r="K227" s="2"/>
      <c r="L227" s="2"/>
      <c r="M227" s="7"/>
      <c r="N227" s="2"/>
      <c r="O227" s="2"/>
      <c r="P227" s="2"/>
      <c r="Q227" s="7"/>
      <c r="R227" s="2"/>
      <c r="S227" s="2"/>
      <c r="T227" s="2"/>
      <c r="U227" s="7"/>
      <c r="V227" s="2"/>
      <c r="W227" s="2"/>
      <c r="X227" s="2"/>
      <c r="Y227" s="2"/>
      <c r="Z227" s="2"/>
      <c r="AA227" s="2"/>
      <c r="AB227" s="2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</row>
    <row r="228" spans="1:42" ht="18" customHeight="1" x14ac:dyDescent="0.5">
      <c r="A228" s="7"/>
      <c r="B228" s="2"/>
      <c r="C228" s="2"/>
      <c r="D228" s="2"/>
      <c r="E228" s="7"/>
      <c r="F228" s="2"/>
      <c r="G228" s="2"/>
      <c r="H228" s="113"/>
      <c r="I228" s="7"/>
      <c r="J228" s="2"/>
      <c r="K228" s="2"/>
      <c r="L228" s="2"/>
      <c r="M228" s="7"/>
      <c r="N228" s="2"/>
      <c r="O228" s="2"/>
      <c r="P228" s="2"/>
      <c r="Q228" s="7"/>
      <c r="R228" s="2"/>
      <c r="S228" s="2"/>
      <c r="T228" s="2"/>
      <c r="U228" s="7"/>
      <c r="V228" s="2"/>
      <c r="W228" s="2"/>
      <c r="X228" s="2"/>
      <c r="Y228" s="2"/>
      <c r="Z228" s="2"/>
      <c r="AA228" s="2"/>
      <c r="AB228" s="2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</row>
    <row r="229" spans="1:42" ht="18" customHeight="1" x14ac:dyDescent="0.5">
      <c r="A229" s="7"/>
      <c r="B229" s="2"/>
      <c r="C229" s="2"/>
      <c r="D229" s="2"/>
      <c r="E229" s="7"/>
      <c r="F229" s="2"/>
      <c r="G229" s="2"/>
      <c r="H229" s="113"/>
      <c r="I229" s="7"/>
      <c r="J229" s="2"/>
      <c r="K229" s="2"/>
      <c r="L229" s="2"/>
      <c r="M229" s="7"/>
      <c r="N229" s="2"/>
      <c r="O229" s="2"/>
      <c r="P229" s="2"/>
      <c r="Q229" s="7"/>
      <c r="R229" s="2"/>
      <c r="S229" s="2"/>
      <c r="T229" s="2"/>
      <c r="U229" s="7"/>
      <c r="V229" s="2"/>
      <c r="W229" s="2"/>
      <c r="X229" s="2"/>
      <c r="Y229" s="2"/>
      <c r="Z229" s="2"/>
      <c r="AA229" s="2"/>
      <c r="AB229" s="2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</row>
    <row r="230" spans="1:42" ht="18" customHeight="1" x14ac:dyDescent="0.5">
      <c r="A230" s="7"/>
      <c r="B230" s="2"/>
      <c r="C230" s="2"/>
      <c r="D230" s="2"/>
      <c r="E230" s="7"/>
      <c r="F230" s="2"/>
      <c r="G230" s="2"/>
      <c r="H230" s="113"/>
      <c r="I230" s="7"/>
      <c r="J230" s="2"/>
      <c r="K230" s="2"/>
      <c r="L230" s="2"/>
      <c r="M230" s="7"/>
      <c r="N230" s="2"/>
      <c r="O230" s="2"/>
      <c r="P230" s="2"/>
      <c r="Q230" s="7"/>
      <c r="R230" s="2"/>
      <c r="S230" s="2"/>
      <c r="T230" s="2"/>
      <c r="U230" s="7"/>
      <c r="V230" s="2"/>
      <c r="W230" s="2"/>
      <c r="X230" s="2"/>
      <c r="Y230" s="2"/>
      <c r="Z230" s="2"/>
      <c r="AA230" s="2"/>
      <c r="AB230" s="2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</row>
    <row r="231" spans="1:42" ht="18" customHeight="1" x14ac:dyDescent="0.5">
      <c r="A231" s="7"/>
      <c r="B231" s="2"/>
      <c r="C231" s="2"/>
      <c r="D231" s="2"/>
      <c r="E231" s="7"/>
      <c r="F231" s="2"/>
      <c r="G231" s="2"/>
      <c r="H231" s="113"/>
      <c r="I231" s="7"/>
      <c r="J231" s="2"/>
      <c r="K231" s="2"/>
      <c r="L231" s="2"/>
      <c r="M231" s="7"/>
      <c r="N231" s="2"/>
      <c r="O231" s="2"/>
      <c r="P231" s="2"/>
      <c r="Q231" s="7"/>
      <c r="R231" s="2"/>
      <c r="S231" s="2"/>
      <c r="T231" s="2"/>
      <c r="U231" s="7"/>
      <c r="V231" s="2"/>
      <c r="W231" s="2"/>
      <c r="X231" s="2"/>
      <c r="Y231" s="2"/>
      <c r="Z231" s="2"/>
      <c r="AA231" s="2"/>
      <c r="AB231" s="2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</row>
    <row r="232" spans="1:42" ht="18" customHeight="1" x14ac:dyDescent="0.5">
      <c r="A232" s="7"/>
      <c r="B232" s="2"/>
      <c r="C232" s="2"/>
      <c r="D232" s="2"/>
      <c r="E232" s="7"/>
      <c r="F232" s="2"/>
      <c r="G232" s="2"/>
      <c r="H232" s="113"/>
      <c r="I232" s="7"/>
      <c r="J232" s="2"/>
      <c r="K232" s="2"/>
      <c r="L232" s="2"/>
      <c r="M232" s="7"/>
      <c r="N232" s="2"/>
      <c r="O232" s="2"/>
      <c r="P232" s="2"/>
      <c r="Q232" s="7"/>
      <c r="R232" s="2"/>
      <c r="S232" s="2"/>
      <c r="T232" s="2"/>
      <c r="U232" s="7"/>
      <c r="V232" s="2"/>
      <c r="W232" s="2"/>
      <c r="X232" s="2"/>
      <c r="Y232" s="2"/>
      <c r="Z232" s="2"/>
      <c r="AA232" s="2"/>
      <c r="AB232" s="2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</row>
    <row r="233" spans="1:42" ht="18" customHeight="1" x14ac:dyDescent="0.5">
      <c r="A233" s="7"/>
      <c r="B233" s="2"/>
      <c r="C233" s="2"/>
      <c r="D233" s="2"/>
      <c r="E233" s="7"/>
      <c r="F233" s="2"/>
      <c r="G233" s="2"/>
      <c r="H233" s="113"/>
      <c r="I233" s="7"/>
      <c r="J233" s="2"/>
      <c r="K233" s="2"/>
      <c r="L233" s="2"/>
      <c r="M233" s="7"/>
      <c r="N233" s="2"/>
      <c r="O233" s="2"/>
      <c r="P233" s="2"/>
      <c r="Q233" s="7"/>
      <c r="R233" s="2"/>
      <c r="S233" s="2"/>
      <c r="T233" s="2"/>
      <c r="U233" s="7"/>
      <c r="V233" s="2"/>
      <c r="W233" s="2"/>
      <c r="X233" s="2"/>
      <c r="Y233" s="2"/>
      <c r="Z233" s="2"/>
      <c r="AA233" s="2"/>
      <c r="AB233" s="2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</row>
    <row r="234" spans="1:42" ht="18" customHeight="1" x14ac:dyDescent="0.5">
      <c r="A234" s="7"/>
      <c r="B234" s="2"/>
      <c r="C234" s="2"/>
      <c r="D234" s="2"/>
      <c r="E234" s="7"/>
      <c r="F234" s="2"/>
      <c r="G234" s="2"/>
      <c r="H234" s="113"/>
      <c r="I234" s="7"/>
      <c r="J234" s="2"/>
      <c r="K234" s="2"/>
      <c r="L234" s="2"/>
      <c r="M234" s="7"/>
      <c r="N234" s="2"/>
      <c r="O234" s="2"/>
      <c r="P234" s="2"/>
      <c r="Q234" s="7"/>
      <c r="R234" s="2"/>
      <c r="S234" s="2"/>
      <c r="T234" s="2"/>
      <c r="U234" s="7"/>
      <c r="V234" s="2"/>
      <c r="W234" s="2"/>
      <c r="X234" s="2"/>
      <c r="Y234" s="2"/>
      <c r="Z234" s="2"/>
      <c r="AA234" s="2"/>
      <c r="AB234" s="2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</row>
    <row r="235" spans="1:42" ht="18" customHeight="1" x14ac:dyDescent="0.5">
      <c r="A235" s="7"/>
      <c r="B235" s="2"/>
      <c r="C235" s="2"/>
      <c r="D235" s="2"/>
      <c r="E235" s="7"/>
      <c r="F235" s="2"/>
      <c r="G235" s="2"/>
      <c r="H235" s="113"/>
      <c r="I235" s="7"/>
      <c r="J235" s="2"/>
      <c r="K235" s="2"/>
      <c r="L235" s="2"/>
      <c r="M235" s="7"/>
      <c r="N235" s="2"/>
      <c r="O235" s="2"/>
      <c r="P235" s="2"/>
      <c r="Q235" s="7"/>
      <c r="R235" s="2"/>
      <c r="S235" s="2"/>
      <c r="T235" s="2"/>
      <c r="U235" s="7"/>
      <c r="V235" s="2"/>
      <c r="W235" s="2"/>
      <c r="X235" s="2"/>
      <c r="Y235" s="2"/>
      <c r="Z235" s="2"/>
      <c r="AA235" s="2"/>
      <c r="AB235" s="2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</row>
    <row r="236" spans="1:42" ht="18" customHeight="1" x14ac:dyDescent="0.5">
      <c r="A236" s="7"/>
      <c r="B236" s="2"/>
      <c r="C236" s="2"/>
      <c r="D236" s="2"/>
      <c r="E236" s="7"/>
      <c r="F236" s="2"/>
      <c r="G236" s="2"/>
      <c r="H236" s="113"/>
      <c r="I236" s="7"/>
      <c r="J236" s="2"/>
      <c r="K236" s="2"/>
      <c r="L236" s="2"/>
      <c r="M236" s="7"/>
      <c r="N236" s="2"/>
      <c r="O236" s="2"/>
      <c r="P236" s="2"/>
      <c r="Q236" s="7"/>
      <c r="R236" s="2"/>
      <c r="S236" s="2"/>
      <c r="T236" s="2"/>
      <c r="U236" s="7"/>
      <c r="V236" s="2"/>
      <c r="W236" s="2"/>
      <c r="X236" s="2"/>
      <c r="Y236" s="2"/>
      <c r="Z236" s="2"/>
      <c r="AA236" s="2"/>
      <c r="AB236" s="2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</row>
    <row r="237" spans="1:42" ht="18" customHeight="1" x14ac:dyDescent="0.5">
      <c r="A237" s="7"/>
      <c r="B237" s="2"/>
      <c r="C237" s="2"/>
      <c r="D237" s="2"/>
      <c r="E237" s="7"/>
      <c r="F237" s="2"/>
      <c r="G237" s="2"/>
      <c r="H237" s="113"/>
      <c r="I237" s="7"/>
      <c r="J237" s="2"/>
      <c r="K237" s="2"/>
      <c r="L237" s="2"/>
      <c r="M237" s="7"/>
      <c r="N237" s="2"/>
      <c r="O237" s="2"/>
      <c r="P237" s="2"/>
      <c r="Q237" s="7"/>
      <c r="R237" s="2"/>
      <c r="S237" s="2"/>
      <c r="T237" s="2"/>
      <c r="U237" s="7"/>
      <c r="V237" s="2"/>
      <c r="W237" s="2"/>
      <c r="X237" s="2"/>
      <c r="Y237" s="2"/>
      <c r="Z237" s="2"/>
      <c r="AA237" s="2"/>
      <c r="AB237" s="2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</row>
    <row r="238" spans="1:42" ht="18" customHeight="1" x14ac:dyDescent="0.5">
      <c r="A238" s="7"/>
      <c r="B238" s="2"/>
      <c r="C238" s="2"/>
      <c r="D238" s="2"/>
      <c r="E238" s="7"/>
      <c r="F238" s="2"/>
      <c r="G238" s="2"/>
      <c r="H238" s="113"/>
      <c r="I238" s="7"/>
      <c r="J238" s="2"/>
      <c r="K238" s="2"/>
      <c r="L238" s="2"/>
      <c r="M238" s="7"/>
      <c r="N238" s="2"/>
      <c r="O238" s="2"/>
      <c r="P238" s="2"/>
      <c r="Q238" s="7"/>
      <c r="R238" s="2"/>
      <c r="S238" s="2"/>
      <c r="T238" s="2"/>
      <c r="U238" s="7"/>
      <c r="V238" s="2"/>
      <c r="W238" s="2"/>
      <c r="X238" s="2"/>
      <c r="Y238" s="2"/>
      <c r="Z238" s="2"/>
      <c r="AA238" s="2"/>
      <c r="AB238" s="2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</row>
    <row r="239" spans="1:42" ht="18" customHeight="1" x14ac:dyDescent="0.5">
      <c r="A239" s="7"/>
      <c r="B239" s="2"/>
      <c r="C239" s="2"/>
      <c r="D239" s="2"/>
      <c r="E239" s="7"/>
      <c r="F239" s="2"/>
      <c r="G239" s="2"/>
      <c r="H239" s="113"/>
      <c r="I239" s="7"/>
      <c r="J239" s="2"/>
      <c r="K239" s="2"/>
      <c r="L239" s="2"/>
      <c r="M239" s="7"/>
      <c r="N239" s="2"/>
      <c r="O239" s="2"/>
      <c r="P239" s="2"/>
      <c r="Q239" s="7"/>
      <c r="R239" s="2"/>
      <c r="S239" s="2"/>
      <c r="T239" s="2"/>
      <c r="U239" s="7"/>
      <c r="V239" s="2"/>
      <c r="W239" s="2"/>
      <c r="X239" s="2"/>
      <c r="Y239" s="2"/>
      <c r="Z239" s="2"/>
      <c r="AA239" s="2"/>
      <c r="AB239" s="2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</row>
    <row r="240" spans="1:42" ht="18" customHeight="1" x14ac:dyDescent="0.5">
      <c r="A240" s="7"/>
      <c r="B240" s="2"/>
      <c r="C240" s="2"/>
      <c r="D240" s="2"/>
      <c r="E240" s="7"/>
      <c r="F240" s="2"/>
      <c r="G240" s="2"/>
      <c r="H240" s="113"/>
      <c r="I240" s="7"/>
      <c r="J240" s="2"/>
      <c r="K240" s="2"/>
      <c r="L240" s="2"/>
      <c r="M240" s="7"/>
      <c r="N240" s="2"/>
      <c r="O240" s="2"/>
      <c r="P240" s="2"/>
      <c r="Q240" s="7"/>
      <c r="R240" s="2"/>
      <c r="S240" s="2"/>
      <c r="T240" s="2"/>
      <c r="U240" s="7"/>
      <c r="V240" s="2"/>
      <c r="W240" s="2"/>
      <c r="X240" s="2"/>
      <c r="Y240" s="2"/>
      <c r="Z240" s="2"/>
      <c r="AA240" s="2"/>
      <c r="AB240" s="2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</row>
    <row r="241" spans="1:42" ht="18" customHeight="1" x14ac:dyDescent="0.5">
      <c r="A241" s="7"/>
      <c r="B241" s="2"/>
      <c r="C241" s="2"/>
      <c r="D241" s="2"/>
      <c r="E241" s="7"/>
      <c r="F241" s="2"/>
      <c r="G241" s="2"/>
      <c r="H241" s="113"/>
      <c r="I241" s="7"/>
      <c r="J241" s="2"/>
      <c r="K241" s="2"/>
      <c r="L241" s="2"/>
      <c r="M241" s="7"/>
      <c r="N241" s="2"/>
      <c r="O241" s="2"/>
      <c r="P241" s="2"/>
      <c r="Q241" s="7"/>
      <c r="R241" s="2"/>
      <c r="S241" s="2"/>
      <c r="T241" s="2"/>
      <c r="U241" s="7"/>
      <c r="V241" s="2"/>
      <c r="W241" s="2"/>
      <c r="X241" s="2"/>
      <c r="Y241" s="2"/>
      <c r="Z241" s="2"/>
      <c r="AA241" s="2"/>
      <c r="AB241" s="2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</row>
    <row r="242" spans="1:42" ht="18" customHeight="1" x14ac:dyDescent="0.5">
      <c r="A242" s="7"/>
      <c r="B242" s="2"/>
      <c r="C242" s="2"/>
      <c r="D242" s="2"/>
      <c r="E242" s="7"/>
      <c r="F242" s="2"/>
      <c r="G242" s="2"/>
      <c r="H242" s="113"/>
      <c r="I242" s="7"/>
      <c r="J242" s="2"/>
      <c r="K242" s="2"/>
      <c r="L242" s="2"/>
      <c r="M242" s="7"/>
      <c r="N242" s="2"/>
      <c r="O242" s="2"/>
      <c r="P242" s="2"/>
      <c r="Q242" s="7"/>
      <c r="R242" s="2"/>
      <c r="S242" s="2"/>
      <c r="T242" s="2"/>
      <c r="U242" s="7"/>
      <c r="V242" s="2"/>
      <c r="W242" s="2"/>
      <c r="X242" s="2"/>
      <c r="Y242" s="2"/>
      <c r="Z242" s="2"/>
      <c r="AA242" s="2"/>
      <c r="AB242" s="2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</row>
    <row r="243" spans="1:42" ht="18" customHeight="1" x14ac:dyDescent="0.5">
      <c r="A243" s="7"/>
      <c r="B243" s="2"/>
      <c r="C243" s="2"/>
      <c r="D243" s="2"/>
      <c r="E243" s="7"/>
      <c r="F243" s="2"/>
      <c r="G243" s="2"/>
      <c r="H243" s="113"/>
      <c r="I243" s="7"/>
      <c r="J243" s="2"/>
      <c r="K243" s="2"/>
      <c r="L243" s="2"/>
      <c r="M243" s="7"/>
      <c r="N243" s="2"/>
      <c r="O243" s="2"/>
      <c r="P243" s="2"/>
      <c r="Q243" s="7"/>
      <c r="R243" s="2"/>
      <c r="S243" s="2"/>
      <c r="T243" s="2"/>
      <c r="U243" s="7"/>
      <c r="V243" s="2"/>
      <c r="W243" s="2"/>
      <c r="X243" s="2"/>
      <c r="Y243" s="2"/>
      <c r="Z243" s="2"/>
      <c r="AA243" s="2"/>
      <c r="AB243" s="2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</row>
    <row r="244" spans="1:42" ht="18" customHeight="1" x14ac:dyDescent="0.5">
      <c r="A244" s="7"/>
      <c r="B244" s="2"/>
      <c r="C244" s="2"/>
      <c r="D244" s="2"/>
      <c r="E244" s="7"/>
      <c r="F244" s="2"/>
      <c r="G244" s="2"/>
      <c r="H244" s="113"/>
      <c r="I244" s="7"/>
      <c r="J244" s="2"/>
      <c r="K244" s="2"/>
      <c r="L244" s="2"/>
      <c r="M244" s="7"/>
      <c r="N244" s="2"/>
      <c r="O244" s="2"/>
      <c r="P244" s="2"/>
      <c r="Q244" s="7"/>
      <c r="R244" s="2"/>
      <c r="S244" s="2"/>
      <c r="T244" s="2"/>
      <c r="U244" s="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8" customHeight="1" x14ac:dyDescent="0.5">
      <c r="A245" s="7"/>
      <c r="B245" s="2"/>
      <c r="C245" s="2"/>
      <c r="D245" s="2"/>
      <c r="E245" s="7"/>
      <c r="F245" s="2"/>
      <c r="G245" s="2"/>
      <c r="H245" s="113"/>
      <c r="I245" s="7"/>
      <c r="J245" s="2"/>
      <c r="K245" s="2"/>
      <c r="L245" s="2"/>
      <c r="M245" s="7"/>
      <c r="N245" s="2"/>
      <c r="O245" s="2"/>
      <c r="P245" s="2"/>
      <c r="Q245" s="7"/>
      <c r="R245" s="2"/>
      <c r="S245" s="2"/>
      <c r="T245" s="2"/>
      <c r="U245" s="7"/>
      <c r="V245" s="2"/>
      <c r="W245" s="2"/>
      <c r="X245" s="2"/>
      <c r="Y245" s="2"/>
      <c r="Z245" s="2"/>
      <c r="AA245" s="2"/>
      <c r="AB245" s="2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</row>
    <row r="246" spans="1:42" ht="18" customHeight="1" x14ac:dyDescent="0.5">
      <c r="A246" s="7"/>
      <c r="B246" s="2"/>
      <c r="C246" s="2"/>
      <c r="D246" s="2"/>
      <c r="E246" s="7"/>
      <c r="F246" s="2"/>
      <c r="G246" s="2"/>
      <c r="H246" s="113"/>
      <c r="I246" s="7"/>
      <c r="J246" s="2"/>
      <c r="K246" s="2"/>
      <c r="L246" s="2"/>
      <c r="M246" s="7"/>
      <c r="N246" s="2"/>
      <c r="O246" s="2"/>
      <c r="P246" s="2"/>
      <c r="Q246" s="7"/>
      <c r="R246" s="2"/>
      <c r="S246" s="2"/>
      <c r="T246" s="2"/>
      <c r="U246" s="7"/>
      <c r="V246" s="2"/>
      <c r="W246" s="2"/>
      <c r="X246" s="2"/>
      <c r="Y246" s="2"/>
      <c r="Z246" s="2"/>
      <c r="AA246" s="2"/>
      <c r="AB246" s="2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</row>
    <row r="247" spans="1:42" ht="18" customHeight="1" x14ac:dyDescent="0.5">
      <c r="A247" s="7"/>
      <c r="B247" s="2"/>
      <c r="C247" s="2"/>
      <c r="D247" s="2"/>
      <c r="E247" s="7"/>
      <c r="F247" s="2"/>
      <c r="G247" s="2"/>
      <c r="H247" s="113"/>
      <c r="I247" s="7"/>
      <c r="J247" s="2"/>
      <c r="K247" s="2"/>
      <c r="L247" s="2"/>
      <c r="M247" s="7"/>
      <c r="N247" s="2"/>
      <c r="O247" s="2"/>
      <c r="P247" s="2"/>
      <c r="Q247" s="7"/>
      <c r="R247" s="2"/>
      <c r="S247" s="2"/>
      <c r="T247" s="2"/>
      <c r="U247" s="7"/>
      <c r="V247" s="2"/>
      <c r="W247" s="2"/>
      <c r="X247" s="2"/>
      <c r="Y247" s="2"/>
      <c r="Z247" s="2"/>
      <c r="AA247" s="2"/>
      <c r="AB247" s="2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</row>
    <row r="248" spans="1:42" ht="18" customHeight="1" x14ac:dyDescent="0.5">
      <c r="A248" s="7"/>
      <c r="B248" s="2"/>
      <c r="C248" s="2"/>
      <c r="D248" s="2"/>
      <c r="E248" s="7"/>
      <c r="F248" s="2"/>
      <c r="G248" s="2"/>
      <c r="H248" s="113"/>
      <c r="I248" s="7"/>
      <c r="J248" s="2"/>
      <c r="K248" s="2"/>
      <c r="L248" s="2"/>
      <c r="M248" s="7"/>
      <c r="N248" s="2"/>
      <c r="O248" s="2"/>
      <c r="P248" s="2"/>
      <c r="Q248" s="7"/>
      <c r="R248" s="2"/>
      <c r="S248" s="2"/>
      <c r="T248" s="2"/>
      <c r="U248" s="7"/>
      <c r="V248" s="2"/>
      <c r="W248" s="2"/>
      <c r="X248" s="2"/>
      <c r="Y248" s="2"/>
      <c r="Z248" s="2"/>
      <c r="AA248" s="2"/>
      <c r="AB248" s="2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</row>
    <row r="249" spans="1:42" ht="18" customHeight="1" x14ac:dyDescent="0.5">
      <c r="A249" s="7"/>
      <c r="B249" s="2"/>
      <c r="C249" s="2"/>
      <c r="D249" s="2"/>
      <c r="E249" s="7"/>
      <c r="F249" s="2"/>
      <c r="G249" s="2"/>
      <c r="H249" s="113"/>
      <c r="I249" s="7"/>
      <c r="J249" s="2"/>
      <c r="K249" s="2"/>
      <c r="L249" s="2"/>
      <c r="M249" s="7"/>
      <c r="N249" s="2"/>
      <c r="O249" s="2"/>
      <c r="P249" s="2"/>
      <c r="Q249" s="7"/>
      <c r="R249" s="2"/>
      <c r="S249" s="2"/>
      <c r="T249" s="2"/>
      <c r="U249" s="7"/>
      <c r="V249" s="2"/>
      <c r="W249" s="2"/>
      <c r="X249" s="2"/>
      <c r="Y249" s="2"/>
      <c r="Z249" s="2"/>
      <c r="AA249" s="2"/>
      <c r="AB249" s="2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</row>
    <row r="250" spans="1:42" ht="18" customHeight="1" x14ac:dyDescent="0.5">
      <c r="A250" s="7"/>
      <c r="B250" s="2"/>
      <c r="C250" s="2"/>
      <c r="D250" s="2"/>
      <c r="E250" s="7"/>
      <c r="F250" s="2"/>
      <c r="G250" s="2"/>
      <c r="H250" s="113"/>
      <c r="I250" s="7"/>
      <c r="J250" s="2"/>
      <c r="K250" s="2"/>
      <c r="L250" s="2"/>
      <c r="M250" s="7"/>
      <c r="N250" s="2"/>
      <c r="O250" s="2"/>
      <c r="P250" s="2"/>
      <c r="Q250" s="7"/>
      <c r="R250" s="2"/>
      <c r="S250" s="2"/>
      <c r="T250" s="2"/>
      <c r="U250" s="7"/>
      <c r="V250" s="2"/>
      <c r="W250" s="2"/>
      <c r="X250" s="2"/>
      <c r="Y250" s="2"/>
      <c r="Z250" s="2"/>
      <c r="AA250" s="2"/>
      <c r="AB250" s="2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</row>
    <row r="251" spans="1:42" ht="18" customHeight="1" x14ac:dyDescent="0.5">
      <c r="A251" s="7"/>
      <c r="B251" s="2"/>
      <c r="C251" s="2"/>
      <c r="D251" s="2"/>
      <c r="E251" s="7"/>
      <c r="F251" s="2"/>
      <c r="G251" s="2"/>
      <c r="H251" s="113"/>
      <c r="I251" s="7"/>
      <c r="J251" s="2"/>
      <c r="K251" s="2"/>
      <c r="L251" s="2"/>
      <c r="M251" s="7"/>
      <c r="N251" s="2"/>
      <c r="O251" s="2"/>
      <c r="P251" s="2"/>
      <c r="Q251" s="7"/>
      <c r="R251" s="2"/>
      <c r="S251" s="2"/>
      <c r="T251" s="2"/>
      <c r="U251" s="7"/>
      <c r="V251" s="2"/>
      <c r="W251" s="2"/>
      <c r="X251" s="2"/>
      <c r="Y251" s="2"/>
      <c r="Z251" s="2"/>
      <c r="AA251" s="2"/>
      <c r="AB251" s="2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</row>
    <row r="252" spans="1:42" ht="18" customHeight="1" x14ac:dyDescent="0.5">
      <c r="A252" s="7"/>
      <c r="B252" s="2"/>
      <c r="C252" s="2"/>
      <c r="D252" s="2"/>
      <c r="E252" s="7"/>
      <c r="F252" s="2"/>
      <c r="G252" s="2"/>
      <c r="H252" s="113"/>
      <c r="I252" s="7"/>
      <c r="J252" s="2"/>
      <c r="K252" s="2"/>
      <c r="L252" s="2"/>
      <c r="M252" s="7"/>
      <c r="N252" s="2"/>
      <c r="O252" s="2"/>
      <c r="P252" s="2"/>
      <c r="Q252" s="7"/>
      <c r="R252" s="2"/>
      <c r="S252" s="2"/>
      <c r="T252" s="2"/>
      <c r="U252" s="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8" customHeight="1" x14ac:dyDescent="0.5">
      <c r="A253" s="7"/>
      <c r="B253" s="2"/>
      <c r="C253" s="2"/>
      <c r="D253" s="2"/>
      <c r="E253" s="7"/>
      <c r="F253" s="2"/>
      <c r="G253" s="2"/>
      <c r="H253" s="113"/>
      <c r="I253" s="7"/>
      <c r="J253" s="2"/>
      <c r="K253" s="2"/>
      <c r="L253" s="2"/>
      <c r="M253" s="7"/>
      <c r="N253" s="2"/>
      <c r="O253" s="2"/>
      <c r="P253" s="2"/>
      <c r="Q253" s="7"/>
      <c r="R253" s="2"/>
      <c r="S253" s="2"/>
      <c r="T253" s="2"/>
      <c r="U253" s="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8" customHeight="1" x14ac:dyDescent="0.5">
      <c r="A254" s="7"/>
      <c r="B254" s="2"/>
      <c r="C254" s="2"/>
      <c r="D254" s="2"/>
      <c r="E254" s="7"/>
      <c r="F254" s="2"/>
      <c r="G254" s="2"/>
      <c r="H254" s="113"/>
      <c r="I254" s="7"/>
      <c r="J254" s="2"/>
      <c r="K254" s="2"/>
      <c r="L254" s="2"/>
      <c r="M254" s="7"/>
      <c r="N254" s="2"/>
      <c r="O254" s="2"/>
      <c r="P254" s="2"/>
      <c r="Q254" s="7"/>
      <c r="R254" s="2"/>
      <c r="S254" s="2"/>
      <c r="T254" s="2"/>
      <c r="U254" s="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8" customHeight="1" x14ac:dyDescent="0.5">
      <c r="A255" s="7"/>
      <c r="B255" s="2"/>
      <c r="C255" s="2"/>
      <c r="D255" s="2"/>
      <c r="E255" s="7"/>
      <c r="F255" s="2"/>
      <c r="G255" s="2"/>
      <c r="H255" s="113"/>
      <c r="I255" s="7"/>
      <c r="J255" s="2"/>
      <c r="K255" s="2"/>
      <c r="L255" s="2"/>
      <c r="M255" s="7"/>
      <c r="N255" s="2"/>
      <c r="O255" s="2"/>
      <c r="P255" s="2"/>
      <c r="Q255" s="7"/>
      <c r="R255" s="2"/>
      <c r="S255" s="2"/>
      <c r="T255" s="2"/>
      <c r="U255" s="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8" customHeight="1" x14ac:dyDescent="0.5">
      <c r="A256" s="7"/>
      <c r="B256" s="2"/>
      <c r="C256" s="2"/>
      <c r="D256" s="2"/>
      <c r="E256" s="7"/>
      <c r="F256" s="2"/>
      <c r="G256" s="2"/>
      <c r="H256" s="113"/>
      <c r="I256" s="7"/>
      <c r="J256" s="2"/>
      <c r="K256" s="2"/>
      <c r="L256" s="2"/>
      <c r="M256" s="7"/>
      <c r="N256" s="2"/>
      <c r="O256" s="2"/>
      <c r="P256" s="2"/>
      <c r="Q256" s="7"/>
      <c r="R256" s="2"/>
      <c r="S256" s="2"/>
      <c r="T256" s="2"/>
      <c r="U256" s="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8" customHeight="1" x14ac:dyDescent="0.5">
      <c r="A257" s="7"/>
      <c r="B257" s="2"/>
      <c r="C257" s="2"/>
      <c r="D257" s="2"/>
      <c r="E257" s="7"/>
      <c r="F257" s="2"/>
      <c r="G257" s="2"/>
      <c r="H257" s="113"/>
      <c r="I257" s="7"/>
      <c r="J257" s="2"/>
      <c r="K257" s="2"/>
      <c r="L257" s="2"/>
      <c r="M257" s="7"/>
      <c r="N257" s="2"/>
      <c r="O257" s="2"/>
      <c r="P257" s="2"/>
      <c r="Q257" s="7"/>
      <c r="R257" s="2"/>
      <c r="S257" s="2"/>
      <c r="T257" s="2"/>
      <c r="U257" s="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8" customHeight="1" x14ac:dyDescent="0.5">
      <c r="A258" s="7"/>
      <c r="B258" s="2"/>
      <c r="C258" s="2"/>
      <c r="D258" s="2"/>
      <c r="E258" s="7"/>
      <c r="F258" s="2"/>
      <c r="G258" s="2"/>
      <c r="H258" s="113"/>
      <c r="I258" s="7"/>
      <c r="J258" s="2"/>
      <c r="K258" s="2"/>
      <c r="L258" s="2"/>
      <c r="M258" s="7"/>
      <c r="N258" s="2"/>
      <c r="O258" s="2"/>
      <c r="P258" s="2"/>
      <c r="Q258" s="7"/>
      <c r="R258" s="2"/>
      <c r="S258" s="2"/>
      <c r="T258" s="2"/>
      <c r="U258" s="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8" customHeight="1" x14ac:dyDescent="0.5">
      <c r="A259" s="7"/>
      <c r="B259" s="2"/>
      <c r="C259" s="2"/>
      <c r="D259" s="2"/>
      <c r="E259" s="7"/>
      <c r="F259" s="2"/>
      <c r="G259" s="2"/>
      <c r="H259" s="113"/>
      <c r="I259" s="7"/>
      <c r="J259" s="2"/>
      <c r="K259" s="2"/>
      <c r="L259" s="2"/>
      <c r="M259" s="7"/>
      <c r="N259" s="2"/>
      <c r="O259" s="2"/>
      <c r="P259" s="2"/>
      <c r="Q259" s="7"/>
      <c r="R259" s="2"/>
      <c r="S259" s="2"/>
      <c r="T259" s="2"/>
      <c r="U259" s="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8" customHeight="1" x14ac:dyDescent="0.5">
      <c r="A260" s="7"/>
      <c r="B260" s="2"/>
      <c r="C260" s="2"/>
      <c r="D260" s="2"/>
      <c r="E260" s="7"/>
      <c r="F260" s="2"/>
      <c r="G260" s="2"/>
      <c r="H260" s="113"/>
      <c r="I260" s="7"/>
      <c r="J260" s="2"/>
      <c r="K260" s="2"/>
      <c r="L260" s="2"/>
      <c r="M260" s="7"/>
      <c r="N260" s="2"/>
      <c r="O260" s="2"/>
      <c r="P260" s="2"/>
      <c r="Q260" s="7"/>
      <c r="R260" s="2"/>
      <c r="S260" s="2"/>
      <c r="T260" s="2"/>
      <c r="U260" s="7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8" customHeight="1" x14ac:dyDescent="0.5">
      <c r="A261" s="7"/>
      <c r="B261" s="2"/>
      <c r="C261" s="2"/>
      <c r="D261" s="2"/>
      <c r="E261" s="7"/>
      <c r="F261" s="2"/>
      <c r="G261" s="2"/>
      <c r="H261" s="113"/>
      <c r="I261" s="7"/>
      <c r="J261" s="2"/>
      <c r="K261" s="2"/>
      <c r="L261" s="2"/>
      <c r="M261" s="7"/>
      <c r="N261" s="2"/>
      <c r="O261" s="2"/>
      <c r="P261" s="2"/>
      <c r="Q261" s="7"/>
      <c r="R261" s="2"/>
      <c r="S261" s="2"/>
      <c r="T261" s="2"/>
      <c r="U261" s="7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8" customHeight="1" x14ac:dyDescent="0.5">
      <c r="A262" s="7"/>
      <c r="B262" s="2"/>
      <c r="C262" s="2"/>
      <c r="D262" s="2"/>
      <c r="E262" s="7"/>
      <c r="F262" s="2"/>
      <c r="G262" s="2"/>
      <c r="H262" s="113"/>
      <c r="I262" s="7"/>
      <c r="J262" s="2"/>
      <c r="K262" s="2"/>
      <c r="L262" s="2"/>
      <c r="M262" s="7"/>
      <c r="N262" s="2"/>
      <c r="O262" s="2"/>
      <c r="P262" s="2"/>
      <c r="Q262" s="7"/>
      <c r="R262" s="2"/>
      <c r="S262" s="2"/>
      <c r="T262" s="2"/>
      <c r="U262" s="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8" customHeight="1" x14ac:dyDescent="0.5">
      <c r="A263" s="7"/>
      <c r="B263" s="2"/>
      <c r="C263" s="2"/>
      <c r="D263" s="2"/>
      <c r="E263" s="7"/>
      <c r="F263" s="2"/>
      <c r="G263" s="2"/>
      <c r="H263" s="113"/>
      <c r="I263" s="7"/>
      <c r="J263" s="2"/>
      <c r="K263" s="2"/>
      <c r="L263" s="2"/>
      <c r="M263" s="7"/>
      <c r="N263" s="2"/>
      <c r="O263" s="2"/>
      <c r="P263" s="2"/>
      <c r="Q263" s="7"/>
      <c r="R263" s="2"/>
      <c r="S263" s="2"/>
      <c r="T263" s="2"/>
      <c r="U263" s="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8" customHeight="1" x14ac:dyDescent="0.5">
      <c r="A264" s="7"/>
      <c r="B264" s="2"/>
      <c r="C264" s="2"/>
      <c r="D264" s="2"/>
      <c r="E264" s="7"/>
      <c r="F264" s="2"/>
      <c r="G264" s="2"/>
      <c r="H264" s="113"/>
      <c r="I264" s="7"/>
      <c r="J264" s="2"/>
      <c r="K264" s="2"/>
      <c r="L264" s="2"/>
      <c r="M264" s="7"/>
      <c r="N264" s="2"/>
      <c r="O264" s="2"/>
      <c r="P264" s="2"/>
      <c r="Q264" s="7"/>
      <c r="R264" s="2"/>
      <c r="S264" s="2"/>
      <c r="T264" s="2"/>
      <c r="U264" s="7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8" customHeight="1" x14ac:dyDescent="0.5">
      <c r="A265" s="7"/>
      <c r="B265" s="2"/>
      <c r="C265" s="2"/>
      <c r="D265" s="2"/>
      <c r="E265" s="7"/>
      <c r="F265" s="2"/>
      <c r="G265" s="2"/>
      <c r="H265" s="113"/>
      <c r="I265" s="7"/>
      <c r="J265" s="2"/>
      <c r="K265" s="2"/>
      <c r="L265" s="2"/>
      <c r="M265" s="7"/>
      <c r="N265" s="2"/>
      <c r="O265" s="2"/>
      <c r="P265" s="2"/>
      <c r="Q265" s="7"/>
      <c r="R265" s="2"/>
      <c r="S265" s="2"/>
      <c r="T265" s="2"/>
      <c r="U265" s="7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8" customHeight="1" x14ac:dyDescent="0.5">
      <c r="A266" s="7"/>
      <c r="B266" s="2"/>
      <c r="C266" s="2"/>
      <c r="D266" s="2"/>
      <c r="E266" s="7"/>
      <c r="F266" s="2"/>
      <c r="G266" s="2"/>
      <c r="H266" s="113"/>
      <c r="I266" s="7"/>
      <c r="J266" s="2"/>
      <c r="K266" s="2"/>
      <c r="L266" s="2"/>
      <c r="M266" s="7"/>
      <c r="N266" s="2"/>
      <c r="O266" s="2"/>
      <c r="P266" s="2"/>
      <c r="Q266" s="7"/>
      <c r="R266" s="2"/>
      <c r="S266" s="2"/>
      <c r="T266" s="2"/>
      <c r="U266" s="7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8" customHeight="1" x14ac:dyDescent="0.5">
      <c r="A267" s="7"/>
      <c r="B267" s="2"/>
      <c r="C267" s="2"/>
      <c r="D267" s="2"/>
      <c r="E267" s="7"/>
      <c r="F267" s="2"/>
      <c r="G267" s="2"/>
      <c r="H267" s="113"/>
      <c r="I267" s="7"/>
      <c r="J267" s="2"/>
      <c r="K267" s="2"/>
      <c r="L267" s="2"/>
      <c r="M267" s="7"/>
      <c r="N267" s="2"/>
      <c r="O267" s="2"/>
      <c r="P267" s="2"/>
      <c r="Q267" s="7"/>
      <c r="R267" s="2"/>
      <c r="S267" s="2"/>
      <c r="T267" s="2"/>
      <c r="U267" s="7"/>
      <c r="V267" s="2"/>
      <c r="W267" s="2"/>
      <c r="X267" s="2"/>
      <c r="Y267" s="2"/>
      <c r="Z267" s="2"/>
      <c r="AA267" s="2"/>
      <c r="AB267" s="2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ht="18" customHeight="1" x14ac:dyDescent="0.5">
      <c r="A268" s="7"/>
      <c r="B268" s="2"/>
      <c r="C268" s="2"/>
      <c r="D268" s="2"/>
      <c r="E268" s="7"/>
      <c r="F268" s="2"/>
      <c r="G268" s="2"/>
      <c r="H268" s="113"/>
      <c r="I268" s="7"/>
      <c r="J268" s="2"/>
      <c r="K268" s="2"/>
      <c r="L268" s="2"/>
      <c r="M268" s="7"/>
      <c r="N268" s="2"/>
      <c r="O268" s="2"/>
      <c r="P268" s="2"/>
      <c r="Q268" s="7"/>
      <c r="R268" s="2"/>
      <c r="S268" s="2"/>
      <c r="T268" s="2"/>
      <c r="U268" s="7"/>
      <c r="V268" s="2"/>
      <c r="W268" s="2"/>
      <c r="X268" s="2"/>
      <c r="Y268" s="2"/>
      <c r="Z268" s="2"/>
      <c r="AA268" s="2"/>
      <c r="AB268" s="2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ht="18" customHeight="1" x14ac:dyDescent="0.5">
      <c r="A269" s="7"/>
      <c r="B269" s="2"/>
      <c r="C269" s="2"/>
      <c r="D269" s="2"/>
      <c r="E269" s="7"/>
      <c r="F269" s="2"/>
      <c r="G269" s="2"/>
      <c r="H269" s="113"/>
      <c r="I269" s="7"/>
      <c r="J269" s="2"/>
      <c r="K269" s="2"/>
      <c r="L269" s="2"/>
      <c r="M269" s="7"/>
      <c r="N269" s="2"/>
      <c r="O269" s="2"/>
      <c r="P269" s="2"/>
      <c r="Q269" s="7"/>
      <c r="R269" s="2"/>
      <c r="S269" s="2"/>
      <c r="T269" s="2"/>
      <c r="U269" s="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8" customHeight="1" x14ac:dyDescent="0.5">
      <c r="A270" s="7"/>
      <c r="B270" s="2"/>
      <c r="C270" s="2"/>
      <c r="D270" s="2"/>
      <c r="E270" s="7"/>
      <c r="F270" s="2"/>
      <c r="G270" s="2"/>
      <c r="H270" s="113"/>
      <c r="I270" s="7"/>
      <c r="J270" s="2"/>
      <c r="K270" s="2"/>
      <c r="L270" s="2"/>
      <c r="M270" s="7"/>
      <c r="N270" s="2"/>
      <c r="O270" s="2"/>
      <c r="P270" s="2"/>
      <c r="Q270" s="7"/>
      <c r="R270" s="2"/>
      <c r="S270" s="2"/>
      <c r="T270" s="2"/>
      <c r="U270" s="7"/>
      <c r="V270" s="2"/>
      <c r="W270" s="2"/>
      <c r="X270" s="2"/>
      <c r="Y270" s="2"/>
      <c r="Z270" s="2"/>
      <c r="AA270" s="2"/>
      <c r="AB270" s="2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ht="18" customHeight="1" x14ac:dyDescent="0.5">
      <c r="A271" s="7"/>
      <c r="B271" s="2"/>
      <c r="C271" s="2"/>
      <c r="D271" s="2"/>
      <c r="E271" s="7"/>
      <c r="F271" s="2"/>
      <c r="G271" s="2"/>
      <c r="H271" s="113"/>
      <c r="I271" s="7"/>
      <c r="J271" s="2"/>
      <c r="K271" s="2"/>
      <c r="L271" s="2"/>
      <c r="M271" s="7"/>
      <c r="N271" s="2"/>
      <c r="O271" s="2"/>
      <c r="P271" s="2"/>
      <c r="Q271" s="7"/>
      <c r="R271" s="2"/>
      <c r="S271" s="2"/>
      <c r="T271" s="2"/>
      <c r="U271" s="7"/>
      <c r="V271" s="2"/>
      <c r="W271" s="2"/>
      <c r="X271" s="2"/>
      <c r="Y271" s="2"/>
      <c r="Z271" s="2"/>
      <c r="AA271" s="2"/>
      <c r="AB271" s="2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</row>
    <row r="272" spans="1:42" ht="18" customHeight="1" x14ac:dyDescent="0.5">
      <c r="A272" s="7"/>
      <c r="B272" s="2"/>
      <c r="C272" s="2"/>
      <c r="D272" s="2"/>
      <c r="E272" s="7"/>
      <c r="F272" s="2"/>
      <c r="G272" s="2"/>
      <c r="H272" s="113"/>
      <c r="I272" s="7"/>
      <c r="J272" s="2"/>
      <c r="K272" s="2"/>
      <c r="L272" s="2"/>
      <c r="M272" s="7"/>
      <c r="N272" s="2"/>
      <c r="O272" s="2"/>
      <c r="P272" s="2"/>
      <c r="Q272" s="7"/>
      <c r="R272" s="2"/>
      <c r="S272" s="2"/>
      <c r="T272" s="2"/>
      <c r="U272" s="7"/>
      <c r="V272" s="2"/>
      <c r="W272" s="2"/>
      <c r="X272" s="2"/>
      <c r="Y272" s="2"/>
      <c r="Z272" s="2"/>
      <c r="AA272" s="2"/>
      <c r="AB272" s="2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</row>
    <row r="273" spans="1:42" ht="18" customHeight="1" x14ac:dyDescent="0.5">
      <c r="A273" s="7"/>
      <c r="B273" s="2"/>
      <c r="C273" s="2"/>
      <c r="D273" s="2"/>
      <c r="E273" s="7"/>
      <c r="F273" s="2"/>
      <c r="G273" s="2"/>
      <c r="H273" s="113"/>
      <c r="I273" s="7"/>
      <c r="J273" s="2"/>
      <c r="K273" s="2"/>
      <c r="L273" s="2"/>
      <c r="M273" s="7"/>
      <c r="N273" s="2"/>
      <c r="O273" s="2"/>
      <c r="P273" s="2"/>
      <c r="Q273" s="7"/>
      <c r="R273" s="2"/>
      <c r="S273" s="2"/>
      <c r="T273" s="2"/>
      <c r="U273" s="7"/>
      <c r="V273" s="2"/>
      <c r="W273" s="2"/>
      <c r="X273" s="2"/>
      <c r="Y273" s="2"/>
      <c r="Z273" s="2"/>
      <c r="AA273" s="2"/>
      <c r="AB273" s="2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</row>
    <row r="274" spans="1:42" ht="18" customHeight="1" x14ac:dyDescent="0.5">
      <c r="A274" s="7"/>
      <c r="B274" s="2"/>
      <c r="C274" s="2"/>
      <c r="D274" s="2"/>
      <c r="E274" s="7"/>
      <c r="F274" s="2"/>
      <c r="G274" s="2"/>
      <c r="H274" s="113"/>
      <c r="I274" s="7"/>
      <c r="J274" s="2"/>
      <c r="K274" s="2"/>
      <c r="L274" s="2"/>
      <c r="M274" s="7"/>
      <c r="N274" s="2"/>
      <c r="O274" s="2"/>
      <c r="P274" s="2"/>
      <c r="Q274" s="7"/>
      <c r="R274" s="2"/>
      <c r="S274" s="2"/>
      <c r="T274" s="2"/>
      <c r="U274" s="7"/>
      <c r="V274" s="2"/>
      <c r="W274" s="2"/>
      <c r="X274" s="2"/>
      <c r="Y274" s="2"/>
      <c r="Z274" s="2"/>
      <c r="AA274" s="2"/>
      <c r="AB274" s="2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42" ht="18" customHeight="1" x14ac:dyDescent="0.5">
      <c r="A275" s="7"/>
      <c r="B275" s="2"/>
      <c r="C275" s="2"/>
      <c r="D275" s="2"/>
      <c r="E275" s="7"/>
      <c r="F275" s="2"/>
      <c r="G275" s="2"/>
      <c r="H275" s="113"/>
      <c r="I275" s="7"/>
      <c r="J275" s="2"/>
      <c r="K275" s="2"/>
      <c r="L275" s="2"/>
      <c r="M275" s="7"/>
      <c r="N275" s="2"/>
      <c r="O275" s="2"/>
      <c r="P275" s="2"/>
      <c r="Q275" s="7"/>
      <c r="R275" s="2"/>
      <c r="S275" s="2"/>
      <c r="T275" s="2"/>
      <c r="U275" s="7"/>
      <c r="V275" s="2"/>
      <c r="W275" s="2"/>
      <c r="X275" s="2"/>
      <c r="Y275" s="2"/>
      <c r="Z275" s="2"/>
      <c r="AA275" s="2"/>
      <c r="AB275" s="2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</row>
    <row r="276" spans="1:42" ht="18" customHeight="1" x14ac:dyDescent="0.5">
      <c r="A276" s="7"/>
      <c r="B276" s="2"/>
      <c r="C276" s="2"/>
      <c r="D276" s="2"/>
      <c r="E276" s="7"/>
      <c r="F276" s="2"/>
      <c r="G276" s="2"/>
      <c r="H276" s="113"/>
      <c r="I276" s="7"/>
      <c r="J276" s="2"/>
      <c r="K276" s="2"/>
      <c r="L276" s="2"/>
      <c r="M276" s="7"/>
      <c r="N276" s="2"/>
      <c r="O276" s="2"/>
      <c r="P276" s="2"/>
      <c r="Q276" s="7"/>
      <c r="R276" s="2"/>
      <c r="S276" s="2"/>
      <c r="T276" s="2"/>
      <c r="U276" s="7"/>
      <c r="V276" s="2"/>
      <c r="W276" s="2"/>
      <c r="X276" s="2"/>
      <c r="Y276" s="2"/>
      <c r="Z276" s="2"/>
      <c r="AA276" s="2"/>
      <c r="AB276" s="2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42" ht="18" customHeight="1" x14ac:dyDescent="0.5">
      <c r="A277" s="7"/>
      <c r="B277" s="2"/>
      <c r="C277" s="2"/>
      <c r="D277" s="2"/>
      <c r="E277" s="7"/>
      <c r="F277" s="2"/>
      <c r="G277" s="2"/>
      <c r="H277" s="113"/>
      <c r="I277" s="7"/>
      <c r="J277" s="2"/>
      <c r="K277" s="2"/>
      <c r="L277" s="2"/>
      <c r="M277" s="7"/>
      <c r="N277" s="2"/>
      <c r="O277" s="2"/>
      <c r="P277" s="2"/>
      <c r="Q277" s="7"/>
      <c r="R277" s="2"/>
      <c r="S277" s="2"/>
      <c r="T277" s="2"/>
      <c r="U277" s="7"/>
      <c r="V277" s="2"/>
      <c r="W277" s="2"/>
      <c r="X277" s="2"/>
      <c r="Y277" s="2"/>
      <c r="Z277" s="2"/>
      <c r="AA277" s="2"/>
      <c r="AB277" s="2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</row>
    <row r="278" spans="1:42" ht="18" customHeight="1" x14ac:dyDescent="0.5">
      <c r="A278" s="7"/>
      <c r="B278" s="2"/>
      <c r="C278" s="2"/>
      <c r="D278" s="2"/>
      <c r="E278" s="7"/>
      <c r="F278" s="2"/>
      <c r="G278" s="2"/>
      <c r="H278" s="113"/>
      <c r="I278" s="7"/>
      <c r="J278" s="2"/>
      <c r="K278" s="2"/>
      <c r="L278" s="2"/>
      <c r="M278" s="7"/>
      <c r="N278" s="2"/>
      <c r="O278" s="2"/>
      <c r="P278" s="2"/>
      <c r="Q278" s="7"/>
      <c r="R278" s="2"/>
      <c r="S278" s="2"/>
      <c r="T278" s="2"/>
      <c r="U278" s="7"/>
      <c r="V278" s="2"/>
      <c r="W278" s="2"/>
      <c r="X278" s="2"/>
      <c r="Y278" s="2"/>
      <c r="Z278" s="2"/>
      <c r="AA278" s="2"/>
      <c r="AB278" s="2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</row>
    <row r="279" spans="1:42" ht="18" customHeight="1" x14ac:dyDescent="0.5">
      <c r="A279" s="7"/>
      <c r="B279" s="2"/>
      <c r="C279" s="2"/>
      <c r="D279" s="2"/>
      <c r="E279" s="7"/>
      <c r="F279" s="2"/>
      <c r="G279" s="2"/>
      <c r="H279" s="113"/>
      <c r="I279" s="7"/>
      <c r="J279" s="2"/>
      <c r="K279" s="2"/>
      <c r="L279" s="2"/>
      <c r="M279" s="7"/>
      <c r="N279" s="2"/>
      <c r="O279" s="2"/>
      <c r="P279" s="2"/>
      <c r="Q279" s="7"/>
      <c r="R279" s="2"/>
      <c r="S279" s="2"/>
      <c r="T279" s="2"/>
      <c r="U279" s="7"/>
      <c r="V279" s="2"/>
      <c r="W279" s="2"/>
      <c r="X279" s="2"/>
      <c r="Y279" s="2"/>
      <c r="Z279" s="2"/>
      <c r="AA279" s="2"/>
      <c r="AB279" s="2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</row>
    <row r="280" spans="1:42" ht="18" customHeight="1" x14ac:dyDescent="0.5">
      <c r="A280" s="7"/>
      <c r="B280" s="2"/>
      <c r="C280" s="2"/>
      <c r="D280" s="2"/>
      <c r="E280" s="7"/>
      <c r="F280" s="2"/>
      <c r="G280" s="2"/>
      <c r="H280" s="113"/>
      <c r="I280" s="7"/>
      <c r="J280" s="2"/>
      <c r="K280" s="2"/>
      <c r="L280" s="2"/>
      <c r="M280" s="7"/>
      <c r="N280" s="2"/>
      <c r="O280" s="2"/>
      <c r="P280" s="2"/>
      <c r="Q280" s="7"/>
      <c r="R280" s="2"/>
      <c r="S280" s="2"/>
      <c r="T280" s="2"/>
      <c r="U280" s="7"/>
      <c r="V280" s="2"/>
      <c r="W280" s="2"/>
      <c r="X280" s="2"/>
      <c r="Y280" s="2"/>
      <c r="Z280" s="2"/>
      <c r="AA280" s="2"/>
      <c r="AB280" s="2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</row>
    <row r="281" spans="1:42" ht="18" customHeight="1" x14ac:dyDescent="0.5">
      <c r="A281" s="7"/>
      <c r="B281" s="2"/>
      <c r="C281" s="2"/>
      <c r="D281" s="2"/>
      <c r="E281" s="7"/>
      <c r="F281" s="2"/>
      <c r="G281" s="2"/>
      <c r="H281" s="113"/>
      <c r="I281" s="7"/>
      <c r="J281" s="2"/>
      <c r="K281" s="2"/>
      <c r="L281" s="2"/>
      <c r="M281" s="7"/>
      <c r="N281" s="2"/>
      <c r="O281" s="2"/>
      <c r="P281" s="2"/>
      <c r="Q281" s="7"/>
      <c r="R281" s="2"/>
      <c r="S281" s="2"/>
      <c r="T281" s="2"/>
      <c r="U281" s="7"/>
      <c r="V281" s="2"/>
      <c r="W281" s="2"/>
      <c r="X281" s="2"/>
      <c r="Y281" s="2"/>
      <c r="Z281" s="2"/>
      <c r="AA281" s="2"/>
      <c r="AB281" s="2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</row>
    <row r="282" spans="1:42" ht="18" customHeight="1" x14ac:dyDescent="0.5">
      <c r="A282" s="7"/>
      <c r="B282" s="2"/>
      <c r="C282" s="2"/>
      <c r="D282" s="2"/>
      <c r="E282" s="7"/>
      <c r="F282" s="2"/>
      <c r="G282" s="2"/>
      <c r="H282" s="113"/>
      <c r="I282" s="7"/>
      <c r="J282" s="2"/>
      <c r="K282" s="2"/>
      <c r="L282" s="2"/>
      <c r="M282" s="7"/>
      <c r="N282" s="2"/>
      <c r="O282" s="2"/>
      <c r="P282" s="2"/>
      <c r="Q282" s="7"/>
      <c r="R282" s="2"/>
      <c r="S282" s="2"/>
      <c r="T282" s="2"/>
      <c r="U282" s="7"/>
      <c r="V282" s="2"/>
      <c r="W282" s="2"/>
      <c r="X282" s="2"/>
      <c r="Y282" s="2"/>
      <c r="Z282" s="2"/>
      <c r="AA282" s="2"/>
      <c r="AB282" s="2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</row>
    <row r="283" spans="1:42" ht="18" customHeight="1" x14ac:dyDescent="0.5">
      <c r="A283" s="7"/>
      <c r="B283" s="2"/>
      <c r="C283" s="2"/>
      <c r="D283" s="2"/>
      <c r="E283" s="7"/>
      <c r="F283" s="2"/>
      <c r="G283" s="2"/>
      <c r="H283" s="113"/>
      <c r="I283" s="7"/>
      <c r="J283" s="2"/>
      <c r="K283" s="2"/>
      <c r="L283" s="2"/>
      <c r="M283" s="7"/>
      <c r="N283" s="2"/>
      <c r="O283" s="2"/>
      <c r="P283" s="2"/>
      <c r="Q283" s="7"/>
      <c r="R283" s="2"/>
      <c r="S283" s="2"/>
      <c r="T283" s="2"/>
      <c r="U283" s="7"/>
      <c r="V283" s="2"/>
      <c r="W283" s="2"/>
      <c r="X283" s="2"/>
      <c r="Y283" s="2"/>
      <c r="Z283" s="2"/>
      <c r="AA283" s="2"/>
      <c r="AB283" s="2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</row>
    <row r="284" spans="1:42" ht="18" customHeight="1" x14ac:dyDescent="0.5">
      <c r="A284" s="7"/>
      <c r="B284" s="2"/>
      <c r="C284" s="2"/>
      <c r="D284" s="2"/>
      <c r="E284" s="7"/>
      <c r="F284" s="2"/>
      <c r="G284" s="2"/>
      <c r="H284" s="113"/>
      <c r="I284" s="7"/>
      <c r="J284" s="2"/>
      <c r="K284" s="2"/>
      <c r="L284" s="2"/>
      <c r="M284" s="7"/>
      <c r="N284" s="2"/>
      <c r="O284" s="2"/>
      <c r="P284" s="2"/>
      <c r="Q284" s="7"/>
      <c r="R284" s="2"/>
      <c r="S284" s="2"/>
      <c r="T284" s="2"/>
      <c r="U284" s="7"/>
      <c r="V284" s="2"/>
      <c r="W284" s="2"/>
      <c r="X284" s="2"/>
      <c r="Y284" s="2"/>
      <c r="Z284" s="2"/>
      <c r="AA284" s="2"/>
      <c r="AB284" s="2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</row>
    <row r="285" spans="1:42" ht="18" customHeight="1" x14ac:dyDescent="0.5">
      <c r="A285" s="7"/>
      <c r="B285" s="2"/>
      <c r="C285" s="2"/>
      <c r="D285" s="2"/>
      <c r="E285" s="7"/>
      <c r="F285" s="2"/>
      <c r="G285" s="2"/>
      <c r="H285" s="113"/>
      <c r="I285" s="7"/>
      <c r="J285" s="2"/>
      <c r="K285" s="2"/>
      <c r="L285" s="2"/>
      <c r="M285" s="7"/>
      <c r="N285" s="2"/>
      <c r="O285" s="2"/>
      <c r="P285" s="2"/>
      <c r="Q285" s="7"/>
      <c r="R285" s="2"/>
      <c r="S285" s="2"/>
      <c r="T285" s="2"/>
      <c r="U285" s="7"/>
      <c r="V285" s="2"/>
      <c r="W285" s="2"/>
      <c r="X285" s="2"/>
      <c r="Y285" s="2"/>
      <c r="Z285" s="2"/>
      <c r="AA285" s="2"/>
      <c r="AB285" s="2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</row>
    <row r="286" spans="1:42" ht="18" customHeight="1" x14ac:dyDescent="0.5">
      <c r="A286" s="7"/>
      <c r="B286" s="2"/>
      <c r="C286" s="2"/>
      <c r="D286" s="2"/>
      <c r="E286" s="7"/>
      <c r="F286" s="2"/>
      <c r="G286" s="2"/>
      <c r="H286" s="113"/>
      <c r="I286" s="7"/>
      <c r="J286" s="2"/>
      <c r="K286" s="2"/>
      <c r="L286" s="2"/>
      <c r="M286" s="7"/>
      <c r="N286" s="2"/>
      <c r="O286" s="2"/>
      <c r="P286" s="2"/>
      <c r="Q286" s="7"/>
      <c r="R286" s="2"/>
      <c r="S286" s="2"/>
      <c r="T286" s="2"/>
      <c r="U286" s="7"/>
      <c r="V286" s="2"/>
      <c r="W286" s="2"/>
      <c r="X286" s="2"/>
      <c r="Y286" s="2"/>
      <c r="Z286" s="2"/>
      <c r="AA286" s="2"/>
      <c r="AB286" s="2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</row>
    <row r="287" spans="1:42" ht="18" customHeight="1" x14ac:dyDescent="0.5">
      <c r="A287" s="7"/>
      <c r="B287" s="2"/>
      <c r="C287" s="2"/>
      <c r="D287" s="2"/>
      <c r="E287" s="7"/>
      <c r="F287" s="2"/>
      <c r="G287" s="2"/>
      <c r="H287" s="113"/>
      <c r="I287" s="7"/>
      <c r="J287" s="2"/>
      <c r="K287" s="2"/>
      <c r="L287" s="2"/>
      <c r="M287" s="7"/>
      <c r="N287" s="2"/>
      <c r="O287" s="2"/>
      <c r="P287" s="2"/>
      <c r="Q287" s="7"/>
      <c r="R287" s="2"/>
      <c r="S287" s="2"/>
      <c r="T287" s="2"/>
      <c r="U287" s="7"/>
      <c r="V287" s="2"/>
      <c r="W287" s="2"/>
      <c r="X287" s="2"/>
      <c r="Y287" s="2"/>
      <c r="Z287" s="2"/>
      <c r="AA287" s="2"/>
      <c r="AB287" s="2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</row>
    <row r="288" spans="1:42" ht="18" customHeight="1" x14ac:dyDescent="0.5">
      <c r="A288" s="7"/>
      <c r="B288" s="2"/>
      <c r="C288" s="2"/>
      <c r="D288" s="2"/>
      <c r="E288" s="7"/>
      <c r="F288" s="2"/>
      <c r="G288" s="2"/>
      <c r="H288" s="113"/>
      <c r="I288" s="7"/>
      <c r="J288" s="2"/>
      <c r="K288" s="2"/>
      <c r="L288" s="2"/>
      <c r="M288" s="7"/>
      <c r="N288" s="2"/>
      <c r="O288" s="2"/>
      <c r="P288" s="2"/>
      <c r="Q288" s="7"/>
      <c r="R288" s="2"/>
      <c r="S288" s="2"/>
      <c r="T288" s="2"/>
      <c r="U288" s="7"/>
      <c r="V288" s="2"/>
      <c r="W288" s="2"/>
      <c r="X288" s="2"/>
      <c r="Y288" s="2"/>
      <c r="Z288" s="2"/>
      <c r="AA288" s="2"/>
      <c r="AB288" s="2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</row>
    <row r="289" spans="1:42" ht="19.5" customHeight="1" x14ac:dyDescent="0.5">
      <c r="A289" s="7"/>
      <c r="B289" s="2"/>
      <c r="C289" s="2"/>
      <c r="D289" s="2"/>
      <c r="E289" s="7"/>
      <c r="F289" s="2"/>
      <c r="G289" s="2"/>
      <c r="H289" s="113"/>
      <c r="I289" s="7"/>
      <c r="J289" s="2"/>
      <c r="K289" s="2"/>
      <c r="L289" s="2"/>
      <c r="M289" s="7"/>
      <c r="N289" s="2"/>
      <c r="O289" s="2"/>
      <c r="P289" s="2"/>
      <c r="Q289" s="7"/>
      <c r="R289" s="2"/>
      <c r="S289" s="2"/>
      <c r="T289" s="2"/>
      <c r="U289" s="7"/>
      <c r="V289" s="2"/>
      <c r="W289" s="2"/>
      <c r="X289" s="2"/>
      <c r="Y289" s="2"/>
      <c r="Z289" s="2"/>
      <c r="AA289" s="2"/>
      <c r="AB289" s="2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</row>
    <row r="290" spans="1:42" ht="19.5" customHeight="1" x14ac:dyDescent="0.5">
      <c r="A290" s="7"/>
      <c r="B290" s="2"/>
      <c r="C290" s="2"/>
      <c r="D290" s="2"/>
      <c r="E290" s="7"/>
      <c r="F290" s="2"/>
      <c r="G290" s="2"/>
      <c r="H290" s="113"/>
      <c r="I290" s="7"/>
      <c r="J290" s="2"/>
      <c r="K290" s="2"/>
      <c r="L290" s="2"/>
      <c r="M290" s="7"/>
      <c r="N290" s="2"/>
      <c r="O290" s="2"/>
      <c r="P290" s="2"/>
      <c r="Q290" s="7"/>
      <c r="R290" s="2"/>
      <c r="S290" s="2"/>
      <c r="T290" s="2"/>
      <c r="U290" s="7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9.5" customHeight="1" x14ac:dyDescent="0.5">
      <c r="A291" s="7"/>
      <c r="B291" s="2"/>
      <c r="C291" s="2"/>
      <c r="D291" s="2"/>
      <c r="E291" s="7"/>
      <c r="F291" s="2"/>
      <c r="G291" s="2"/>
      <c r="H291" s="113"/>
      <c r="I291" s="7"/>
      <c r="J291" s="2"/>
      <c r="K291" s="2"/>
      <c r="L291" s="2"/>
      <c r="M291" s="7"/>
      <c r="N291" s="2"/>
      <c r="O291" s="2"/>
      <c r="P291" s="2"/>
      <c r="Q291" s="7"/>
      <c r="R291" s="2"/>
      <c r="S291" s="2"/>
      <c r="T291" s="2"/>
      <c r="U291" s="7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9.5" customHeight="1" x14ac:dyDescent="0.5">
      <c r="A292" s="7"/>
      <c r="B292" s="2"/>
      <c r="C292" s="2"/>
      <c r="D292" s="2"/>
      <c r="E292" s="7"/>
      <c r="F292" s="2"/>
      <c r="G292" s="2"/>
      <c r="H292" s="113"/>
      <c r="I292" s="7"/>
      <c r="J292" s="2"/>
      <c r="K292" s="2"/>
      <c r="L292" s="2"/>
      <c r="M292" s="7"/>
      <c r="N292" s="2"/>
      <c r="O292" s="2"/>
      <c r="P292" s="2"/>
      <c r="Q292" s="7"/>
      <c r="R292" s="2"/>
      <c r="S292" s="2"/>
      <c r="T292" s="2"/>
      <c r="U292" s="7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9.5" customHeight="1" x14ac:dyDescent="0.5">
      <c r="A293" s="7"/>
      <c r="B293" s="2"/>
      <c r="C293" s="2"/>
      <c r="D293" s="2"/>
      <c r="E293" s="7"/>
      <c r="F293" s="2"/>
      <c r="G293" s="2"/>
      <c r="H293" s="113"/>
      <c r="I293" s="7"/>
      <c r="J293" s="2"/>
      <c r="K293" s="2"/>
      <c r="L293" s="2"/>
      <c r="M293" s="7"/>
      <c r="N293" s="2"/>
      <c r="O293" s="2"/>
      <c r="P293" s="2"/>
      <c r="Q293" s="7"/>
      <c r="R293" s="2"/>
      <c r="S293" s="2"/>
      <c r="T293" s="2"/>
      <c r="U293" s="7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9.5" customHeight="1" x14ac:dyDescent="0.5">
      <c r="A294" s="7"/>
      <c r="B294" s="2"/>
      <c r="C294" s="2"/>
      <c r="D294" s="2"/>
      <c r="E294" s="7"/>
      <c r="F294" s="2"/>
      <c r="G294" s="2"/>
      <c r="H294" s="113"/>
      <c r="I294" s="7"/>
      <c r="J294" s="2"/>
      <c r="K294" s="2"/>
      <c r="L294" s="2"/>
      <c r="M294" s="7"/>
      <c r="N294" s="2"/>
      <c r="O294" s="2"/>
      <c r="P294" s="2"/>
      <c r="Q294" s="7"/>
      <c r="R294" s="2"/>
      <c r="S294" s="2"/>
      <c r="T294" s="2"/>
      <c r="U294" s="7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9.5" customHeight="1" x14ac:dyDescent="0.5">
      <c r="A295" s="7"/>
      <c r="B295" s="2"/>
      <c r="C295" s="2"/>
      <c r="D295" s="2"/>
      <c r="E295" s="7"/>
      <c r="F295" s="2"/>
      <c r="G295" s="2"/>
      <c r="H295" s="113"/>
      <c r="I295" s="7"/>
      <c r="J295" s="2"/>
      <c r="K295" s="2"/>
      <c r="L295" s="2"/>
      <c r="M295" s="7"/>
      <c r="N295" s="2"/>
      <c r="O295" s="2"/>
      <c r="P295" s="2"/>
      <c r="Q295" s="7"/>
      <c r="R295" s="2"/>
      <c r="S295" s="2"/>
      <c r="T295" s="2"/>
      <c r="U295" s="7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9.5" customHeight="1" x14ac:dyDescent="0.5">
      <c r="A296" s="7"/>
      <c r="B296" s="2"/>
      <c r="C296" s="2"/>
      <c r="D296" s="2"/>
      <c r="E296" s="7"/>
      <c r="F296" s="2"/>
      <c r="G296" s="2"/>
      <c r="H296" s="113"/>
      <c r="I296" s="7"/>
      <c r="J296" s="2"/>
      <c r="K296" s="2"/>
      <c r="L296" s="2"/>
      <c r="M296" s="7"/>
      <c r="N296" s="2"/>
      <c r="O296" s="2"/>
      <c r="P296" s="2"/>
      <c r="Q296" s="7"/>
      <c r="R296" s="2"/>
      <c r="S296" s="2"/>
      <c r="T296" s="2"/>
      <c r="U296" s="7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9.5" customHeight="1" x14ac:dyDescent="0.5">
      <c r="A297" s="7"/>
      <c r="B297" s="2"/>
      <c r="C297" s="2"/>
      <c r="D297" s="2"/>
      <c r="E297" s="7"/>
      <c r="F297" s="2"/>
      <c r="G297" s="2"/>
      <c r="H297" s="113"/>
      <c r="I297" s="7"/>
      <c r="J297" s="2"/>
      <c r="K297" s="2"/>
      <c r="L297" s="2"/>
      <c r="M297" s="7"/>
      <c r="N297" s="2"/>
      <c r="O297" s="2"/>
      <c r="P297" s="2"/>
      <c r="Q297" s="7"/>
      <c r="R297" s="2"/>
      <c r="S297" s="2"/>
      <c r="T297" s="2"/>
      <c r="U297" s="7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9.5" customHeight="1" x14ac:dyDescent="0.5">
      <c r="A298" s="7"/>
      <c r="B298" s="2"/>
      <c r="C298" s="2"/>
      <c r="D298" s="2"/>
      <c r="E298" s="7"/>
      <c r="F298" s="2"/>
      <c r="G298" s="2"/>
      <c r="H298" s="113"/>
      <c r="I298" s="7"/>
      <c r="J298" s="2"/>
      <c r="K298" s="2"/>
      <c r="L298" s="2"/>
      <c r="M298" s="7"/>
      <c r="N298" s="2"/>
      <c r="O298" s="2"/>
      <c r="P298" s="2"/>
      <c r="Q298" s="7"/>
      <c r="R298" s="2"/>
      <c r="S298" s="2"/>
      <c r="T298" s="2"/>
      <c r="U298" s="7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9.5" customHeight="1" x14ac:dyDescent="0.5">
      <c r="A299" s="7"/>
      <c r="B299" s="2"/>
      <c r="C299" s="2"/>
      <c r="D299" s="2"/>
      <c r="E299" s="7"/>
      <c r="F299" s="2"/>
      <c r="G299" s="2"/>
      <c r="H299" s="113"/>
      <c r="I299" s="7"/>
      <c r="J299" s="2"/>
      <c r="K299" s="2"/>
      <c r="L299" s="2"/>
      <c r="M299" s="7"/>
      <c r="N299" s="2"/>
      <c r="O299" s="2"/>
      <c r="P299" s="2"/>
      <c r="Q299" s="7"/>
      <c r="R299" s="2"/>
      <c r="S299" s="2"/>
      <c r="T299" s="2"/>
      <c r="U299" s="7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9.5" customHeight="1" x14ac:dyDescent="0.5">
      <c r="A300" s="7"/>
      <c r="B300" s="2"/>
      <c r="C300" s="2"/>
      <c r="D300" s="2"/>
      <c r="E300" s="7"/>
      <c r="F300" s="2"/>
      <c r="G300" s="2"/>
      <c r="H300" s="113"/>
      <c r="I300" s="7"/>
      <c r="J300" s="2"/>
      <c r="K300" s="2"/>
      <c r="L300" s="2"/>
      <c r="M300" s="7"/>
      <c r="N300" s="2"/>
      <c r="O300" s="2"/>
      <c r="P300" s="2"/>
      <c r="Q300" s="7"/>
      <c r="R300" s="2"/>
      <c r="S300" s="2"/>
      <c r="T300" s="2"/>
      <c r="U300" s="7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9.5" customHeight="1" x14ac:dyDescent="0.5">
      <c r="A301" s="7"/>
      <c r="B301" s="2"/>
      <c r="C301" s="2"/>
      <c r="D301" s="2"/>
      <c r="E301" s="7"/>
      <c r="F301" s="2"/>
      <c r="G301" s="2"/>
      <c r="H301" s="113"/>
      <c r="I301" s="7"/>
      <c r="J301" s="2"/>
      <c r="K301" s="2"/>
      <c r="L301" s="2"/>
      <c r="M301" s="7"/>
      <c r="N301" s="2"/>
      <c r="O301" s="2"/>
      <c r="P301" s="2"/>
      <c r="Q301" s="7"/>
      <c r="R301" s="2"/>
      <c r="S301" s="2"/>
      <c r="T301" s="2"/>
      <c r="U301" s="7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9.5" customHeight="1" x14ac:dyDescent="0.5">
      <c r="A302" s="7"/>
      <c r="B302" s="2"/>
      <c r="C302" s="2"/>
      <c r="D302" s="2"/>
      <c r="E302" s="7"/>
      <c r="F302" s="2"/>
      <c r="G302" s="2"/>
      <c r="H302" s="113"/>
      <c r="I302" s="7"/>
      <c r="J302" s="2"/>
      <c r="K302" s="2"/>
      <c r="L302" s="2"/>
      <c r="M302" s="7"/>
      <c r="N302" s="2"/>
      <c r="O302" s="2"/>
      <c r="P302" s="2"/>
      <c r="Q302" s="7"/>
      <c r="R302" s="2"/>
      <c r="S302" s="2"/>
      <c r="T302" s="2"/>
      <c r="U302" s="7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9.5" customHeight="1" x14ac:dyDescent="0.5">
      <c r="A303" s="7"/>
      <c r="B303" s="2"/>
      <c r="C303" s="2"/>
      <c r="D303" s="2"/>
      <c r="E303" s="7"/>
      <c r="F303" s="2"/>
      <c r="G303" s="2"/>
      <c r="H303" s="113"/>
      <c r="I303" s="7"/>
      <c r="J303" s="2"/>
      <c r="K303" s="2"/>
      <c r="L303" s="2"/>
      <c r="M303" s="7"/>
      <c r="N303" s="2"/>
      <c r="O303" s="2"/>
      <c r="P303" s="2"/>
      <c r="Q303" s="7"/>
      <c r="R303" s="2"/>
      <c r="S303" s="2"/>
      <c r="T303" s="2"/>
      <c r="U303" s="7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9.5" customHeight="1" x14ac:dyDescent="0.5">
      <c r="A304" s="7"/>
      <c r="B304" s="2"/>
      <c r="C304" s="2"/>
      <c r="D304" s="2"/>
      <c r="E304" s="7"/>
      <c r="F304" s="2"/>
      <c r="G304" s="2"/>
      <c r="H304" s="113"/>
      <c r="I304" s="7"/>
      <c r="J304" s="2"/>
      <c r="K304" s="2"/>
      <c r="L304" s="2"/>
      <c r="M304" s="7"/>
      <c r="N304" s="2"/>
      <c r="O304" s="2"/>
      <c r="P304" s="2"/>
      <c r="Q304" s="7"/>
      <c r="R304" s="2"/>
      <c r="S304" s="2"/>
      <c r="T304" s="2"/>
      <c r="U304" s="7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9.5" customHeight="1" x14ac:dyDescent="0.5">
      <c r="A305" s="7"/>
      <c r="B305" s="2"/>
      <c r="C305" s="2"/>
      <c r="D305" s="2"/>
      <c r="E305" s="7"/>
      <c r="F305" s="2"/>
      <c r="G305" s="2"/>
      <c r="H305" s="113"/>
      <c r="I305" s="7"/>
      <c r="J305" s="2"/>
      <c r="K305" s="2"/>
      <c r="L305" s="2"/>
      <c r="M305" s="7"/>
      <c r="N305" s="2"/>
      <c r="O305" s="2"/>
      <c r="P305" s="2"/>
      <c r="Q305" s="7"/>
      <c r="R305" s="2"/>
      <c r="S305" s="2"/>
      <c r="T305" s="2"/>
      <c r="U305" s="7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9.5" customHeight="1" x14ac:dyDescent="0.5">
      <c r="A306" s="7"/>
      <c r="B306" s="2"/>
      <c r="C306" s="2"/>
      <c r="D306" s="2"/>
      <c r="E306" s="7"/>
      <c r="F306" s="2"/>
      <c r="G306" s="2"/>
      <c r="H306" s="113"/>
      <c r="I306" s="7"/>
      <c r="J306" s="2"/>
      <c r="K306" s="2"/>
      <c r="L306" s="2"/>
      <c r="M306" s="7"/>
      <c r="N306" s="2"/>
      <c r="O306" s="2"/>
      <c r="P306" s="2"/>
      <c r="Q306" s="7"/>
      <c r="R306" s="2"/>
      <c r="S306" s="2"/>
      <c r="T306" s="2"/>
      <c r="U306" s="7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9.5" customHeight="1" x14ac:dyDescent="0.5">
      <c r="A307" s="7"/>
      <c r="B307" s="2"/>
      <c r="C307" s="2"/>
      <c r="D307" s="2"/>
      <c r="E307" s="7"/>
      <c r="F307" s="2"/>
      <c r="G307" s="2"/>
      <c r="H307" s="113"/>
      <c r="I307" s="7"/>
      <c r="J307" s="2"/>
      <c r="K307" s="2"/>
      <c r="L307" s="2"/>
      <c r="M307" s="7"/>
      <c r="N307" s="2"/>
      <c r="O307" s="2"/>
      <c r="P307" s="2"/>
      <c r="Q307" s="7"/>
      <c r="R307" s="2"/>
      <c r="S307" s="2"/>
      <c r="T307" s="2"/>
      <c r="U307" s="7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9.5" customHeight="1" x14ac:dyDescent="0.5">
      <c r="A308" s="7"/>
      <c r="B308" s="2"/>
      <c r="C308" s="2"/>
      <c r="D308" s="2"/>
      <c r="E308" s="7"/>
      <c r="F308" s="2"/>
      <c r="G308" s="2"/>
      <c r="H308" s="113"/>
      <c r="I308" s="7"/>
      <c r="J308" s="2"/>
      <c r="K308" s="2"/>
      <c r="L308" s="2"/>
      <c r="M308" s="7"/>
      <c r="N308" s="2"/>
      <c r="O308" s="2"/>
      <c r="P308" s="2"/>
      <c r="Q308" s="7"/>
      <c r="R308" s="2"/>
      <c r="S308" s="2"/>
      <c r="T308" s="2"/>
      <c r="U308" s="7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9.5" customHeight="1" x14ac:dyDescent="0.5">
      <c r="A309" s="7"/>
      <c r="B309" s="2"/>
      <c r="C309" s="2"/>
      <c r="D309" s="2"/>
      <c r="E309" s="7"/>
      <c r="F309" s="2"/>
      <c r="G309" s="2"/>
      <c r="H309" s="113"/>
      <c r="I309" s="7"/>
      <c r="J309" s="2"/>
      <c r="K309" s="2"/>
      <c r="L309" s="2"/>
      <c r="M309" s="7"/>
      <c r="N309" s="2"/>
      <c r="O309" s="2"/>
      <c r="P309" s="2"/>
      <c r="Q309" s="7"/>
      <c r="R309" s="2"/>
      <c r="S309" s="2"/>
      <c r="T309" s="2"/>
      <c r="U309" s="7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9.5" customHeight="1" x14ac:dyDescent="0.5">
      <c r="A310" s="7"/>
      <c r="B310" s="2"/>
      <c r="C310" s="2"/>
      <c r="D310" s="2"/>
      <c r="E310" s="7"/>
      <c r="F310" s="2"/>
      <c r="G310" s="2"/>
      <c r="H310" s="113"/>
      <c r="I310" s="7"/>
      <c r="J310" s="2"/>
      <c r="K310" s="2"/>
      <c r="L310" s="2"/>
      <c r="M310" s="7"/>
      <c r="N310" s="2"/>
      <c r="O310" s="2"/>
      <c r="P310" s="2"/>
      <c r="Q310" s="7"/>
      <c r="R310" s="2"/>
      <c r="S310" s="2"/>
      <c r="T310" s="2"/>
      <c r="U310" s="7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9.5" customHeight="1" x14ac:dyDescent="0.5">
      <c r="A311" s="7"/>
      <c r="B311" s="2"/>
      <c r="C311" s="2"/>
      <c r="D311" s="2"/>
      <c r="E311" s="7"/>
      <c r="F311" s="2"/>
      <c r="G311" s="2"/>
      <c r="H311" s="113"/>
      <c r="I311" s="7"/>
      <c r="J311" s="2"/>
      <c r="K311" s="2"/>
      <c r="L311" s="2"/>
      <c r="M311" s="7"/>
      <c r="N311" s="2"/>
      <c r="O311" s="2"/>
      <c r="P311" s="2"/>
      <c r="Q311" s="7"/>
      <c r="R311" s="2"/>
      <c r="S311" s="2"/>
      <c r="T311" s="2"/>
      <c r="U311" s="7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9.5" customHeight="1" x14ac:dyDescent="0.5">
      <c r="A312" s="7"/>
      <c r="B312" s="2"/>
      <c r="C312" s="2"/>
      <c r="D312" s="2"/>
      <c r="E312" s="7"/>
      <c r="F312" s="2"/>
      <c r="G312" s="2"/>
      <c r="H312" s="113"/>
      <c r="I312" s="7"/>
      <c r="J312" s="2"/>
      <c r="K312" s="2"/>
      <c r="L312" s="2"/>
      <c r="M312" s="7"/>
      <c r="N312" s="2"/>
      <c r="O312" s="2"/>
      <c r="P312" s="2"/>
      <c r="Q312" s="7"/>
      <c r="R312" s="2"/>
      <c r="S312" s="2"/>
      <c r="T312" s="2"/>
      <c r="U312" s="7"/>
      <c r="V312" s="2"/>
      <c r="W312" s="2"/>
      <c r="X312" s="2"/>
      <c r="Y312" s="2"/>
      <c r="Z312" s="2"/>
      <c r="AA312" s="2"/>
      <c r="AB312" s="2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ht="19.5" customHeight="1" x14ac:dyDescent="0.5">
      <c r="A313" s="7"/>
      <c r="B313" s="2"/>
      <c r="C313" s="2"/>
      <c r="D313" s="2"/>
      <c r="E313" s="7"/>
      <c r="F313" s="2"/>
      <c r="G313" s="2"/>
      <c r="H313" s="113"/>
      <c r="I313" s="7"/>
      <c r="J313" s="2"/>
      <c r="K313" s="2"/>
      <c r="L313" s="2"/>
      <c r="M313" s="7"/>
      <c r="N313" s="2"/>
      <c r="O313" s="2"/>
      <c r="P313" s="2"/>
      <c r="Q313" s="7"/>
      <c r="R313" s="2"/>
      <c r="S313" s="2"/>
      <c r="T313" s="2"/>
      <c r="U313" s="7"/>
      <c r="V313" s="2"/>
      <c r="W313" s="2"/>
      <c r="X313" s="2"/>
      <c r="Y313" s="2"/>
      <c r="Z313" s="2"/>
      <c r="AA313" s="2"/>
      <c r="AB313" s="2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ht="19.5" customHeight="1" x14ac:dyDescent="0.5">
      <c r="A314" s="7"/>
      <c r="B314" s="2"/>
      <c r="C314" s="2"/>
      <c r="D314" s="2"/>
      <c r="E314" s="7"/>
      <c r="F314" s="2"/>
      <c r="G314" s="2"/>
      <c r="H314" s="113"/>
      <c r="I314" s="7"/>
      <c r="J314" s="2"/>
      <c r="K314" s="2"/>
      <c r="L314" s="2"/>
      <c r="M314" s="7"/>
      <c r="N314" s="2"/>
      <c r="O314" s="2"/>
      <c r="P314" s="2"/>
      <c r="Q314" s="7"/>
      <c r="R314" s="2"/>
      <c r="S314" s="2"/>
      <c r="T314" s="2"/>
      <c r="U314" s="7"/>
      <c r="V314" s="2"/>
      <c r="W314" s="2"/>
      <c r="X314" s="2"/>
      <c r="Y314" s="2"/>
      <c r="Z314" s="2"/>
      <c r="AA314" s="2"/>
      <c r="AB314" s="2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</row>
    <row r="315" spans="1:42" ht="19.5" customHeight="1" x14ac:dyDescent="0.5">
      <c r="A315" s="7"/>
      <c r="B315" s="2"/>
      <c r="C315" s="2"/>
      <c r="D315" s="2"/>
      <c r="E315" s="7"/>
      <c r="F315" s="2"/>
      <c r="G315" s="2"/>
      <c r="H315" s="113"/>
      <c r="I315" s="7"/>
      <c r="J315" s="2"/>
      <c r="K315" s="2"/>
      <c r="L315" s="2"/>
      <c r="M315" s="7"/>
      <c r="N315" s="2"/>
      <c r="O315" s="2"/>
      <c r="P315" s="2"/>
      <c r="Q315" s="7"/>
      <c r="R315" s="2"/>
      <c r="S315" s="2"/>
      <c r="T315" s="2"/>
      <c r="U315" s="7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9.5" customHeight="1" x14ac:dyDescent="0.5">
      <c r="A316" s="7"/>
      <c r="B316" s="2"/>
      <c r="C316" s="2"/>
      <c r="D316" s="2"/>
      <c r="E316" s="7"/>
      <c r="F316" s="2"/>
      <c r="G316" s="2"/>
      <c r="H316" s="113"/>
      <c r="I316" s="7"/>
      <c r="J316" s="2"/>
      <c r="K316" s="2"/>
      <c r="L316" s="2"/>
      <c r="M316" s="7"/>
      <c r="N316" s="2"/>
      <c r="O316" s="2"/>
      <c r="P316" s="2"/>
      <c r="Q316" s="7"/>
      <c r="R316" s="2"/>
      <c r="S316" s="2"/>
      <c r="T316" s="2"/>
      <c r="U316" s="7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9.5" customHeight="1" x14ac:dyDescent="0.5">
      <c r="A317" s="7"/>
      <c r="B317" s="2"/>
      <c r="C317" s="2"/>
      <c r="D317" s="2"/>
      <c r="E317" s="7"/>
      <c r="F317" s="2"/>
      <c r="G317" s="2"/>
      <c r="H317" s="113"/>
      <c r="I317" s="7"/>
      <c r="J317" s="2"/>
      <c r="K317" s="2"/>
      <c r="L317" s="2"/>
      <c r="M317" s="7"/>
      <c r="N317" s="2"/>
      <c r="O317" s="2"/>
      <c r="P317" s="2"/>
      <c r="Q317" s="7"/>
      <c r="R317" s="2"/>
      <c r="S317" s="2"/>
      <c r="T317" s="2"/>
      <c r="U317" s="7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9.5" customHeight="1" x14ac:dyDescent="0.5">
      <c r="A318" s="7"/>
      <c r="B318" s="2"/>
      <c r="C318" s="2"/>
      <c r="D318" s="2"/>
      <c r="E318" s="7"/>
      <c r="F318" s="2"/>
      <c r="G318" s="2"/>
      <c r="H318" s="113"/>
      <c r="I318" s="7"/>
      <c r="J318" s="2"/>
      <c r="K318" s="2"/>
      <c r="L318" s="2"/>
      <c r="M318" s="7"/>
      <c r="N318" s="2"/>
      <c r="O318" s="2"/>
      <c r="P318" s="2"/>
      <c r="Q318" s="7"/>
      <c r="R318" s="2"/>
      <c r="S318" s="2"/>
      <c r="T318" s="2"/>
      <c r="U318" s="7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9.5" customHeight="1" x14ac:dyDescent="0.5">
      <c r="A319" s="7"/>
      <c r="B319" s="2"/>
      <c r="C319" s="2"/>
      <c r="D319" s="2"/>
      <c r="E319" s="7"/>
      <c r="F319" s="2"/>
      <c r="G319" s="2"/>
      <c r="H319" s="113"/>
      <c r="I319" s="7"/>
      <c r="J319" s="2"/>
      <c r="K319" s="2"/>
      <c r="L319" s="2"/>
      <c r="M319" s="7"/>
      <c r="N319" s="2"/>
      <c r="O319" s="2"/>
      <c r="P319" s="2"/>
      <c r="Q319" s="7"/>
      <c r="R319" s="2"/>
      <c r="S319" s="2"/>
      <c r="T319" s="2"/>
      <c r="U319" s="7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9.5" customHeight="1" x14ac:dyDescent="0.5">
      <c r="A320" s="7"/>
      <c r="B320" s="2"/>
      <c r="C320" s="2"/>
      <c r="D320" s="2"/>
      <c r="E320" s="7"/>
      <c r="F320" s="2"/>
      <c r="G320" s="2"/>
      <c r="H320" s="113"/>
      <c r="I320" s="7"/>
      <c r="J320" s="2"/>
      <c r="K320" s="2"/>
      <c r="L320" s="2"/>
      <c r="M320" s="7"/>
      <c r="N320" s="2"/>
      <c r="O320" s="2"/>
      <c r="P320" s="2"/>
      <c r="Q320" s="7"/>
      <c r="R320" s="2"/>
      <c r="S320" s="2"/>
      <c r="T320" s="2"/>
      <c r="U320" s="7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9.5" customHeight="1" x14ac:dyDescent="0.5">
      <c r="A321" s="7"/>
      <c r="B321" s="2"/>
      <c r="C321" s="2"/>
      <c r="D321" s="2"/>
      <c r="E321" s="7"/>
      <c r="F321" s="2"/>
      <c r="G321" s="2"/>
      <c r="H321" s="113"/>
      <c r="I321" s="7"/>
      <c r="J321" s="2"/>
      <c r="K321" s="2"/>
      <c r="L321" s="2"/>
      <c r="M321" s="7"/>
      <c r="N321" s="2"/>
      <c r="O321" s="2"/>
      <c r="P321" s="2"/>
      <c r="Q321" s="7"/>
      <c r="R321" s="2"/>
      <c r="S321" s="2"/>
      <c r="T321" s="2"/>
      <c r="U321" s="7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9.5" customHeight="1" x14ac:dyDescent="0.5">
      <c r="A322" s="7"/>
      <c r="B322" s="2"/>
      <c r="C322" s="2"/>
      <c r="D322" s="2"/>
      <c r="E322" s="7"/>
      <c r="F322" s="2"/>
      <c r="G322" s="2"/>
      <c r="H322" s="113"/>
      <c r="I322" s="7"/>
      <c r="J322" s="2"/>
      <c r="K322" s="2"/>
      <c r="L322" s="2"/>
      <c r="M322" s="7"/>
      <c r="N322" s="2"/>
      <c r="O322" s="2"/>
      <c r="P322" s="2"/>
      <c r="Q322" s="7"/>
      <c r="R322" s="2"/>
      <c r="S322" s="2"/>
      <c r="T322" s="2"/>
      <c r="U322" s="7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9.5" customHeight="1" x14ac:dyDescent="0.5">
      <c r="A323" s="7"/>
      <c r="B323" s="2"/>
      <c r="C323" s="2"/>
      <c r="D323" s="2"/>
      <c r="E323" s="7"/>
      <c r="F323" s="2"/>
      <c r="G323" s="2"/>
      <c r="H323" s="113"/>
      <c r="I323" s="7"/>
      <c r="J323" s="2"/>
      <c r="K323" s="2"/>
      <c r="L323" s="2"/>
      <c r="M323" s="7"/>
      <c r="N323" s="2"/>
      <c r="O323" s="2"/>
      <c r="P323" s="2"/>
      <c r="Q323" s="7"/>
      <c r="R323" s="2"/>
      <c r="S323" s="2"/>
      <c r="T323" s="2"/>
      <c r="U323" s="7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9.5" customHeight="1" x14ac:dyDescent="0.5">
      <c r="A324" s="7"/>
      <c r="B324" s="2"/>
      <c r="C324" s="2"/>
      <c r="D324" s="2"/>
      <c r="E324" s="7"/>
      <c r="F324" s="2"/>
      <c r="G324" s="2"/>
      <c r="H324" s="113"/>
      <c r="I324" s="7"/>
      <c r="J324" s="2"/>
      <c r="K324" s="2"/>
      <c r="L324" s="2"/>
      <c r="M324" s="7"/>
      <c r="N324" s="2"/>
      <c r="O324" s="2"/>
      <c r="P324" s="2"/>
      <c r="Q324" s="7"/>
      <c r="R324" s="2"/>
      <c r="S324" s="2"/>
      <c r="T324" s="2"/>
      <c r="U324" s="7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9.5" customHeight="1" x14ac:dyDescent="0.5">
      <c r="A325" s="7"/>
      <c r="B325" s="2"/>
      <c r="C325" s="2"/>
      <c r="D325" s="2"/>
      <c r="E325" s="7"/>
      <c r="F325" s="2"/>
      <c r="G325" s="2"/>
      <c r="H325" s="113"/>
      <c r="I325" s="7"/>
      <c r="J325" s="2"/>
      <c r="K325" s="2"/>
      <c r="L325" s="2"/>
      <c r="M325" s="7"/>
      <c r="N325" s="2"/>
      <c r="O325" s="2"/>
      <c r="P325" s="2"/>
      <c r="Q325" s="7"/>
      <c r="R325" s="2"/>
      <c r="S325" s="2"/>
      <c r="T325" s="2"/>
      <c r="U325" s="7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9.5" customHeight="1" x14ac:dyDescent="0.5">
      <c r="A326" s="7"/>
      <c r="B326" s="2"/>
      <c r="C326" s="2"/>
      <c r="D326" s="2"/>
      <c r="E326" s="7"/>
      <c r="F326" s="2"/>
      <c r="G326" s="2"/>
      <c r="H326" s="113"/>
      <c r="I326" s="7"/>
      <c r="J326" s="2"/>
      <c r="K326" s="2"/>
      <c r="L326" s="2"/>
      <c r="M326" s="7"/>
      <c r="N326" s="2"/>
      <c r="O326" s="2"/>
      <c r="P326" s="2"/>
      <c r="Q326" s="7"/>
      <c r="R326" s="2"/>
      <c r="S326" s="2"/>
      <c r="T326" s="2"/>
      <c r="U326" s="7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9.5" customHeight="1" x14ac:dyDescent="0.5">
      <c r="A327" s="7"/>
      <c r="B327" s="2"/>
      <c r="C327" s="2"/>
      <c r="D327" s="2"/>
      <c r="E327" s="7"/>
      <c r="F327" s="2"/>
      <c r="G327" s="2"/>
      <c r="H327" s="113"/>
      <c r="I327" s="7"/>
      <c r="J327" s="2"/>
      <c r="K327" s="2"/>
      <c r="L327" s="2"/>
      <c r="M327" s="7"/>
      <c r="N327" s="2"/>
      <c r="O327" s="2"/>
      <c r="P327" s="2"/>
      <c r="Q327" s="7"/>
      <c r="R327" s="2"/>
      <c r="S327" s="2"/>
      <c r="T327" s="2"/>
      <c r="U327" s="7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9.5" customHeight="1" x14ac:dyDescent="0.5">
      <c r="A328" s="7"/>
      <c r="B328" s="2"/>
      <c r="C328" s="2"/>
      <c r="D328" s="2"/>
      <c r="E328" s="7"/>
      <c r="F328" s="2"/>
      <c r="G328" s="2"/>
      <c r="H328" s="113"/>
      <c r="I328" s="7"/>
      <c r="J328" s="2"/>
      <c r="K328" s="2"/>
      <c r="L328" s="2"/>
      <c r="M328" s="7"/>
      <c r="N328" s="2"/>
      <c r="O328" s="2"/>
      <c r="P328" s="2"/>
      <c r="Q328" s="7"/>
      <c r="R328" s="2"/>
      <c r="S328" s="2"/>
      <c r="T328" s="2"/>
      <c r="U328" s="7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9.5" customHeight="1" x14ac:dyDescent="0.5">
      <c r="A329" s="7"/>
      <c r="B329" s="2"/>
      <c r="C329" s="2"/>
      <c r="D329" s="2"/>
      <c r="E329" s="7"/>
      <c r="F329" s="2"/>
      <c r="G329" s="2"/>
      <c r="H329" s="113"/>
      <c r="I329" s="7"/>
      <c r="J329" s="2"/>
      <c r="K329" s="2"/>
      <c r="L329" s="2"/>
      <c r="M329" s="7"/>
      <c r="N329" s="2"/>
      <c r="O329" s="2"/>
      <c r="P329" s="2"/>
      <c r="Q329" s="7"/>
      <c r="R329" s="2"/>
      <c r="S329" s="2"/>
      <c r="T329" s="2"/>
      <c r="U329" s="7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9.5" customHeight="1" x14ac:dyDescent="0.5">
      <c r="A330" s="7"/>
      <c r="B330" s="2"/>
      <c r="C330" s="2"/>
      <c r="D330" s="2"/>
      <c r="E330" s="7"/>
      <c r="F330" s="2"/>
      <c r="G330" s="2"/>
      <c r="H330" s="113"/>
      <c r="I330" s="7"/>
      <c r="J330" s="2"/>
      <c r="K330" s="2"/>
      <c r="L330" s="2"/>
      <c r="M330" s="7"/>
      <c r="N330" s="2"/>
      <c r="O330" s="2"/>
      <c r="P330" s="2"/>
      <c r="Q330" s="7"/>
      <c r="R330" s="2"/>
      <c r="S330" s="2"/>
      <c r="T330" s="2"/>
      <c r="U330" s="7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9.5" customHeight="1" x14ac:dyDescent="0.5">
      <c r="A331" s="7"/>
      <c r="B331" s="2"/>
      <c r="C331" s="2"/>
      <c r="D331" s="2"/>
      <c r="E331" s="7"/>
      <c r="F331" s="2"/>
      <c r="G331" s="2"/>
      <c r="H331" s="113"/>
      <c r="I331" s="7"/>
      <c r="J331" s="2"/>
      <c r="K331" s="2"/>
      <c r="L331" s="2"/>
      <c r="M331" s="7"/>
      <c r="N331" s="2"/>
      <c r="O331" s="2"/>
      <c r="P331" s="2"/>
      <c r="Q331" s="7"/>
      <c r="R331" s="2"/>
      <c r="S331" s="2"/>
      <c r="T331" s="2"/>
      <c r="U331" s="7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9.5" customHeight="1" x14ac:dyDescent="0.5">
      <c r="A332" s="7"/>
      <c r="B332" s="2"/>
      <c r="C332" s="2"/>
      <c r="D332" s="2"/>
      <c r="E332" s="7"/>
      <c r="F332" s="2"/>
      <c r="G332" s="2"/>
      <c r="H332" s="113"/>
      <c r="I332" s="7"/>
      <c r="J332" s="2"/>
      <c r="K332" s="2"/>
      <c r="L332" s="2"/>
      <c r="M332" s="7"/>
      <c r="N332" s="2"/>
      <c r="O332" s="2"/>
      <c r="P332" s="2"/>
      <c r="Q332" s="7"/>
      <c r="R332" s="2"/>
      <c r="S332" s="2"/>
      <c r="T332" s="2"/>
      <c r="U332" s="7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9.5" customHeight="1" x14ac:dyDescent="0.5">
      <c r="A333" s="7"/>
      <c r="B333" s="2"/>
      <c r="C333" s="2"/>
      <c r="D333" s="2"/>
      <c r="E333" s="7"/>
      <c r="F333" s="2"/>
      <c r="G333" s="2"/>
      <c r="H333" s="113"/>
      <c r="I333" s="7"/>
      <c r="J333" s="2"/>
      <c r="K333" s="2"/>
      <c r="L333" s="2"/>
      <c r="M333" s="7"/>
      <c r="N333" s="2"/>
      <c r="O333" s="2"/>
      <c r="P333" s="2"/>
      <c r="Q333" s="7"/>
      <c r="R333" s="2"/>
      <c r="S333" s="2"/>
      <c r="T333" s="2"/>
      <c r="U333" s="7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9.5" customHeight="1" x14ac:dyDescent="0.5">
      <c r="A334" s="7"/>
      <c r="B334" s="2"/>
      <c r="C334" s="2"/>
      <c r="D334" s="2"/>
      <c r="E334" s="7"/>
      <c r="F334" s="2"/>
      <c r="G334" s="2"/>
      <c r="H334" s="113"/>
      <c r="I334" s="7"/>
      <c r="J334" s="2"/>
      <c r="K334" s="2"/>
      <c r="L334" s="2"/>
      <c r="M334" s="7"/>
      <c r="N334" s="2"/>
      <c r="O334" s="2"/>
      <c r="P334" s="2"/>
      <c r="Q334" s="7"/>
      <c r="R334" s="2"/>
      <c r="S334" s="2"/>
      <c r="T334" s="2"/>
      <c r="U334" s="7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9.5" customHeight="1" x14ac:dyDescent="0.5">
      <c r="A335" s="7"/>
      <c r="B335" s="2"/>
      <c r="C335" s="2"/>
      <c r="D335" s="2"/>
      <c r="E335" s="7"/>
      <c r="F335" s="2"/>
      <c r="G335" s="2"/>
      <c r="H335" s="113"/>
      <c r="I335" s="7"/>
      <c r="J335" s="2"/>
      <c r="K335" s="2"/>
      <c r="L335" s="2"/>
      <c r="M335" s="7"/>
      <c r="N335" s="2"/>
      <c r="O335" s="2"/>
      <c r="P335" s="2"/>
      <c r="Q335" s="7"/>
      <c r="R335" s="2"/>
      <c r="S335" s="2"/>
      <c r="T335" s="2"/>
      <c r="U335" s="7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9.5" customHeight="1" x14ac:dyDescent="0.5">
      <c r="A336" s="7"/>
      <c r="B336" s="2"/>
      <c r="C336" s="2"/>
      <c r="D336" s="2"/>
      <c r="E336" s="7"/>
      <c r="F336" s="2"/>
      <c r="G336" s="2"/>
      <c r="H336" s="113"/>
      <c r="I336" s="7"/>
      <c r="J336" s="2"/>
      <c r="K336" s="2"/>
      <c r="L336" s="2"/>
      <c r="M336" s="7"/>
      <c r="N336" s="2"/>
      <c r="O336" s="2"/>
      <c r="P336" s="2"/>
      <c r="Q336" s="7"/>
      <c r="R336" s="2"/>
      <c r="S336" s="2"/>
      <c r="T336" s="2"/>
      <c r="U336" s="7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9.5" customHeight="1" x14ac:dyDescent="0.5">
      <c r="A337" s="7"/>
      <c r="B337" s="2"/>
      <c r="C337" s="2"/>
      <c r="D337" s="2"/>
      <c r="E337" s="7"/>
      <c r="F337" s="2"/>
      <c r="G337" s="2"/>
      <c r="H337" s="113"/>
      <c r="I337" s="7"/>
      <c r="J337" s="2"/>
      <c r="K337" s="2"/>
      <c r="L337" s="2"/>
      <c r="M337" s="7"/>
      <c r="N337" s="2"/>
      <c r="O337" s="2"/>
      <c r="P337" s="2"/>
      <c r="Q337" s="7"/>
      <c r="R337" s="2"/>
      <c r="S337" s="2"/>
      <c r="T337" s="2"/>
      <c r="U337" s="7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9.5" customHeight="1" x14ac:dyDescent="0.5">
      <c r="A338" s="7"/>
      <c r="B338" s="2"/>
      <c r="C338" s="2"/>
      <c r="D338" s="2"/>
      <c r="E338" s="7"/>
      <c r="F338" s="2"/>
      <c r="G338" s="2"/>
      <c r="H338" s="113"/>
      <c r="I338" s="7"/>
      <c r="J338" s="2"/>
      <c r="K338" s="2"/>
      <c r="L338" s="2"/>
      <c r="M338" s="7"/>
      <c r="N338" s="2"/>
      <c r="O338" s="2"/>
      <c r="P338" s="2"/>
      <c r="Q338" s="7"/>
      <c r="R338" s="2"/>
      <c r="S338" s="2"/>
      <c r="T338" s="2"/>
      <c r="U338" s="7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9.5" customHeight="1" x14ac:dyDescent="0.5">
      <c r="A339" s="7"/>
      <c r="B339" s="2"/>
      <c r="C339" s="2"/>
      <c r="D339" s="2"/>
      <c r="E339" s="7"/>
      <c r="F339" s="2"/>
      <c r="G339" s="2"/>
      <c r="H339" s="113"/>
      <c r="I339" s="7"/>
      <c r="J339" s="2"/>
      <c r="K339" s="2"/>
      <c r="L339" s="2"/>
      <c r="M339" s="7"/>
      <c r="N339" s="2"/>
      <c r="O339" s="2"/>
      <c r="P339" s="2"/>
      <c r="Q339" s="7"/>
      <c r="R339" s="2"/>
      <c r="S339" s="2"/>
      <c r="T339" s="2"/>
      <c r="U339" s="7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9.5" customHeight="1" x14ac:dyDescent="0.5">
      <c r="A340" s="7"/>
      <c r="B340" s="2"/>
      <c r="C340" s="2"/>
      <c r="D340" s="2"/>
      <c r="E340" s="7"/>
      <c r="F340" s="2"/>
      <c r="G340" s="2"/>
      <c r="H340" s="113"/>
      <c r="I340" s="7"/>
      <c r="J340" s="2"/>
      <c r="K340" s="2"/>
      <c r="L340" s="2"/>
      <c r="M340" s="7"/>
      <c r="N340" s="2"/>
      <c r="O340" s="2"/>
      <c r="P340" s="2"/>
      <c r="Q340" s="7"/>
      <c r="R340" s="2"/>
      <c r="S340" s="2"/>
      <c r="T340" s="2"/>
      <c r="U340" s="7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9.5" customHeight="1" x14ac:dyDescent="0.5">
      <c r="A341" s="7"/>
      <c r="B341" s="2"/>
      <c r="C341" s="2"/>
      <c r="D341" s="2"/>
      <c r="E341" s="7"/>
      <c r="F341" s="2"/>
      <c r="G341" s="2"/>
      <c r="H341" s="113"/>
      <c r="I341" s="7"/>
      <c r="J341" s="2"/>
      <c r="K341" s="2"/>
      <c r="L341" s="2"/>
      <c r="M341" s="7"/>
      <c r="N341" s="2"/>
      <c r="O341" s="2"/>
      <c r="P341" s="2"/>
      <c r="Q341" s="7"/>
      <c r="R341" s="2"/>
      <c r="S341" s="2"/>
      <c r="T341" s="2"/>
      <c r="U341" s="7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9.5" customHeight="1" x14ac:dyDescent="0.5">
      <c r="A342" s="7"/>
      <c r="B342" s="2"/>
      <c r="C342" s="2"/>
      <c r="D342" s="2"/>
      <c r="E342" s="7"/>
      <c r="F342" s="2"/>
      <c r="G342" s="2"/>
      <c r="H342" s="113"/>
      <c r="I342" s="7"/>
      <c r="J342" s="2"/>
      <c r="K342" s="2"/>
      <c r="L342" s="2"/>
      <c r="M342" s="7"/>
      <c r="N342" s="2"/>
      <c r="O342" s="2"/>
      <c r="P342" s="2"/>
      <c r="Q342" s="7"/>
      <c r="R342" s="2"/>
      <c r="S342" s="2"/>
      <c r="T342" s="2"/>
      <c r="U342" s="7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9.5" customHeight="1" x14ac:dyDescent="0.5">
      <c r="A343" s="7"/>
      <c r="B343" s="2"/>
      <c r="C343" s="2"/>
      <c r="D343" s="2"/>
      <c r="E343" s="7"/>
      <c r="F343" s="2"/>
      <c r="G343" s="2"/>
      <c r="H343" s="113"/>
      <c r="I343" s="7"/>
      <c r="J343" s="2"/>
      <c r="K343" s="2"/>
      <c r="L343" s="2"/>
      <c r="M343" s="7"/>
      <c r="N343" s="2"/>
      <c r="O343" s="2"/>
      <c r="P343" s="2"/>
      <c r="Q343" s="7"/>
      <c r="R343" s="2"/>
      <c r="S343" s="2"/>
      <c r="T343" s="2"/>
      <c r="U343" s="7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9.5" customHeight="1" x14ac:dyDescent="0.5">
      <c r="A344" s="7"/>
      <c r="B344" s="2"/>
      <c r="C344" s="2"/>
      <c r="D344" s="2"/>
      <c r="E344" s="7"/>
      <c r="F344" s="2"/>
      <c r="G344" s="2"/>
      <c r="H344" s="113"/>
      <c r="I344" s="7"/>
      <c r="J344" s="2"/>
      <c r="K344" s="2"/>
      <c r="L344" s="2"/>
      <c r="M344" s="7"/>
      <c r="N344" s="2"/>
      <c r="O344" s="2"/>
      <c r="P344" s="2"/>
      <c r="Q344" s="7"/>
      <c r="R344" s="2"/>
      <c r="S344" s="2"/>
      <c r="T344" s="2"/>
      <c r="U344" s="7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9.5" customHeight="1" x14ac:dyDescent="0.5">
      <c r="A345" s="7"/>
      <c r="B345" s="2"/>
      <c r="C345" s="2"/>
      <c r="D345" s="2"/>
      <c r="E345" s="7"/>
      <c r="F345" s="2"/>
      <c r="G345" s="2"/>
      <c r="H345" s="113"/>
      <c r="I345" s="7"/>
      <c r="J345" s="2"/>
      <c r="K345" s="2"/>
      <c r="L345" s="2"/>
      <c r="M345" s="7"/>
      <c r="N345" s="2"/>
      <c r="O345" s="2"/>
      <c r="P345" s="2"/>
      <c r="Q345" s="7"/>
      <c r="R345" s="2"/>
      <c r="S345" s="2"/>
      <c r="T345" s="2"/>
      <c r="U345" s="7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9.5" customHeight="1" x14ac:dyDescent="0.5">
      <c r="A346" s="7"/>
      <c r="B346" s="2"/>
      <c r="C346" s="2"/>
      <c r="D346" s="2"/>
      <c r="E346" s="7"/>
      <c r="F346" s="2"/>
      <c r="G346" s="2"/>
      <c r="H346" s="113"/>
      <c r="I346" s="7"/>
      <c r="J346" s="2"/>
      <c r="K346" s="2"/>
      <c r="L346" s="2"/>
      <c r="M346" s="7"/>
      <c r="N346" s="2"/>
      <c r="O346" s="2"/>
      <c r="P346" s="2"/>
      <c r="Q346" s="7"/>
      <c r="R346" s="2"/>
      <c r="S346" s="2"/>
      <c r="T346" s="2"/>
      <c r="U346" s="7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9.5" customHeight="1" x14ac:dyDescent="0.5">
      <c r="A347" s="7"/>
      <c r="B347" s="2"/>
      <c r="C347" s="2"/>
      <c r="D347" s="2"/>
      <c r="E347" s="7"/>
      <c r="F347" s="2"/>
      <c r="G347" s="2"/>
      <c r="H347" s="113"/>
      <c r="I347" s="7"/>
      <c r="J347" s="2"/>
      <c r="K347" s="2"/>
      <c r="L347" s="2"/>
      <c r="M347" s="7"/>
      <c r="N347" s="2"/>
      <c r="O347" s="2"/>
      <c r="P347" s="2"/>
      <c r="Q347" s="7"/>
      <c r="R347" s="2"/>
      <c r="S347" s="2"/>
      <c r="T347" s="2"/>
      <c r="U347" s="7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9.5" customHeight="1" x14ac:dyDescent="0.5">
      <c r="A348" s="7"/>
      <c r="B348" s="2"/>
      <c r="C348" s="2"/>
      <c r="D348" s="2"/>
      <c r="E348" s="7"/>
      <c r="F348" s="2"/>
      <c r="G348" s="2"/>
      <c r="H348" s="113"/>
      <c r="I348" s="7"/>
      <c r="J348" s="2"/>
      <c r="K348" s="2"/>
      <c r="L348" s="2"/>
      <c r="M348" s="7"/>
      <c r="N348" s="2"/>
      <c r="O348" s="2"/>
      <c r="P348" s="2"/>
      <c r="Q348" s="7"/>
      <c r="R348" s="2"/>
      <c r="S348" s="2"/>
      <c r="T348" s="2"/>
      <c r="U348" s="7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9.5" customHeight="1" x14ac:dyDescent="0.5">
      <c r="A349" s="7"/>
      <c r="B349" s="2"/>
      <c r="C349" s="2"/>
      <c r="D349" s="2"/>
      <c r="E349" s="7"/>
      <c r="F349" s="2"/>
      <c r="G349" s="2"/>
      <c r="H349" s="113"/>
      <c r="I349" s="7"/>
      <c r="J349" s="2"/>
      <c r="K349" s="2"/>
      <c r="L349" s="2"/>
      <c r="M349" s="7"/>
      <c r="N349" s="2"/>
      <c r="O349" s="2"/>
      <c r="P349" s="2"/>
      <c r="Q349" s="7"/>
      <c r="R349" s="2"/>
      <c r="S349" s="2"/>
      <c r="T349" s="2"/>
      <c r="U349" s="7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9.5" customHeight="1" x14ac:dyDescent="0.5">
      <c r="A350" s="7"/>
      <c r="B350" s="2"/>
      <c r="C350" s="2"/>
      <c r="D350" s="2"/>
      <c r="E350" s="7"/>
      <c r="F350" s="2"/>
      <c r="G350" s="2"/>
      <c r="H350" s="113"/>
      <c r="I350" s="7"/>
      <c r="J350" s="2"/>
      <c r="K350" s="2"/>
      <c r="L350" s="2"/>
      <c r="M350" s="7"/>
      <c r="N350" s="2"/>
      <c r="O350" s="2"/>
      <c r="P350" s="2"/>
      <c r="Q350" s="7"/>
      <c r="R350" s="2"/>
      <c r="S350" s="2"/>
      <c r="T350" s="2"/>
      <c r="U350" s="7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9.5" customHeight="1" x14ac:dyDescent="0.5">
      <c r="A351" s="7"/>
      <c r="B351" s="2"/>
      <c r="C351" s="2"/>
      <c r="D351" s="2"/>
      <c r="E351" s="7"/>
      <c r="F351" s="2"/>
      <c r="G351" s="2"/>
      <c r="H351" s="113"/>
      <c r="I351" s="7"/>
      <c r="J351" s="2"/>
      <c r="K351" s="2"/>
      <c r="L351" s="2"/>
      <c r="M351" s="7"/>
      <c r="N351" s="2"/>
      <c r="O351" s="2"/>
      <c r="P351" s="2"/>
      <c r="Q351" s="7"/>
      <c r="R351" s="2"/>
      <c r="S351" s="2"/>
      <c r="T351" s="2"/>
      <c r="U351" s="7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9.5" customHeight="1" x14ac:dyDescent="0.5">
      <c r="A352" s="7"/>
      <c r="B352" s="2"/>
      <c r="C352" s="2"/>
      <c r="D352" s="2"/>
      <c r="E352" s="7"/>
      <c r="F352" s="2"/>
      <c r="G352" s="2"/>
      <c r="H352" s="113"/>
      <c r="I352" s="7"/>
      <c r="J352" s="2"/>
      <c r="K352" s="2"/>
      <c r="L352" s="2"/>
      <c r="M352" s="7"/>
      <c r="N352" s="2"/>
      <c r="O352" s="2"/>
      <c r="P352" s="2"/>
      <c r="Q352" s="7"/>
      <c r="R352" s="2"/>
      <c r="S352" s="2"/>
      <c r="T352" s="2"/>
      <c r="U352" s="7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9.5" customHeight="1" x14ac:dyDescent="0.5">
      <c r="A353" s="7"/>
      <c r="B353" s="2"/>
      <c r="C353" s="2"/>
      <c r="D353" s="2"/>
      <c r="E353" s="7"/>
      <c r="F353" s="2"/>
      <c r="G353" s="2"/>
      <c r="H353" s="113"/>
      <c r="I353" s="7"/>
      <c r="J353" s="2"/>
      <c r="K353" s="2"/>
      <c r="L353" s="2"/>
      <c r="M353" s="7"/>
      <c r="N353" s="2"/>
      <c r="O353" s="2"/>
      <c r="P353" s="2"/>
      <c r="Q353" s="7"/>
      <c r="R353" s="2"/>
      <c r="S353" s="2"/>
      <c r="T353" s="2"/>
      <c r="U353" s="7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9.5" customHeight="1" x14ac:dyDescent="0.5">
      <c r="A354" s="7"/>
      <c r="B354" s="2"/>
      <c r="C354" s="2"/>
      <c r="D354" s="2"/>
      <c r="E354" s="7"/>
      <c r="F354" s="2"/>
      <c r="G354" s="2"/>
      <c r="H354" s="113"/>
      <c r="I354" s="7"/>
      <c r="J354" s="2"/>
      <c r="K354" s="2"/>
      <c r="L354" s="2"/>
      <c r="M354" s="7"/>
      <c r="N354" s="2"/>
      <c r="O354" s="2"/>
      <c r="P354" s="2"/>
      <c r="Q354" s="7"/>
      <c r="R354" s="2"/>
      <c r="S354" s="2"/>
      <c r="T354" s="2"/>
      <c r="U354" s="7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9.5" customHeight="1" x14ac:dyDescent="0.5">
      <c r="A355" s="7"/>
      <c r="B355" s="2"/>
      <c r="C355" s="2"/>
      <c r="D355" s="2"/>
      <c r="E355" s="7"/>
      <c r="F355" s="2"/>
      <c r="G355" s="2"/>
      <c r="H355" s="113"/>
      <c r="I355" s="7"/>
      <c r="J355" s="2"/>
      <c r="K355" s="2"/>
      <c r="L355" s="2"/>
      <c r="M355" s="7"/>
      <c r="N355" s="2"/>
      <c r="O355" s="2"/>
      <c r="P355" s="2"/>
      <c r="Q355" s="7"/>
      <c r="R355" s="2"/>
      <c r="S355" s="2"/>
      <c r="T355" s="2"/>
      <c r="U355" s="7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9.5" customHeight="1" x14ac:dyDescent="0.5">
      <c r="A356" s="7"/>
      <c r="B356" s="2"/>
      <c r="C356" s="2"/>
      <c r="D356" s="2"/>
      <c r="E356" s="7"/>
      <c r="F356" s="2"/>
      <c r="G356" s="2"/>
      <c r="H356" s="113"/>
      <c r="I356" s="7"/>
      <c r="J356" s="2"/>
      <c r="K356" s="2"/>
      <c r="L356" s="2"/>
      <c r="M356" s="7"/>
      <c r="N356" s="2"/>
      <c r="O356" s="2"/>
      <c r="P356" s="2"/>
      <c r="Q356" s="7"/>
      <c r="R356" s="2"/>
      <c r="S356" s="2"/>
      <c r="T356" s="2"/>
      <c r="U356" s="7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9.5" customHeight="1" x14ac:dyDescent="0.5">
      <c r="A357" s="7"/>
      <c r="B357" s="2"/>
      <c r="C357" s="2"/>
      <c r="D357" s="2"/>
      <c r="E357" s="7"/>
      <c r="F357" s="2"/>
      <c r="G357" s="2"/>
      <c r="H357" s="113"/>
      <c r="I357" s="7"/>
      <c r="J357" s="2"/>
      <c r="K357" s="2"/>
      <c r="L357" s="2"/>
      <c r="M357" s="7"/>
      <c r="N357" s="2"/>
      <c r="O357" s="2"/>
      <c r="P357" s="2"/>
      <c r="Q357" s="7"/>
      <c r="R357" s="2"/>
      <c r="S357" s="2"/>
      <c r="T357" s="2"/>
      <c r="U357" s="7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9.5" customHeight="1" x14ac:dyDescent="0.5">
      <c r="A358" s="7"/>
      <c r="B358" s="2"/>
      <c r="C358" s="2"/>
      <c r="D358" s="2"/>
      <c r="E358" s="7"/>
      <c r="F358" s="2"/>
      <c r="G358" s="2"/>
      <c r="H358" s="113"/>
      <c r="I358" s="7"/>
      <c r="J358" s="2"/>
      <c r="K358" s="2"/>
      <c r="L358" s="2"/>
      <c r="M358" s="7"/>
      <c r="N358" s="2"/>
      <c r="O358" s="2"/>
      <c r="P358" s="2"/>
      <c r="Q358" s="7"/>
      <c r="R358" s="2"/>
      <c r="S358" s="2"/>
      <c r="T358" s="2"/>
      <c r="U358" s="7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9.5" customHeight="1" x14ac:dyDescent="0.5">
      <c r="A359" s="7"/>
      <c r="B359" s="2"/>
      <c r="C359" s="2"/>
      <c r="D359" s="2"/>
      <c r="E359" s="7"/>
      <c r="F359" s="2"/>
      <c r="G359" s="2"/>
      <c r="H359" s="113"/>
      <c r="I359" s="7"/>
      <c r="J359" s="2"/>
      <c r="K359" s="2"/>
      <c r="L359" s="2"/>
      <c r="M359" s="7"/>
      <c r="N359" s="2"/>
      <c r="O359" s="2"/>
      <c r="P359" s="2"/>
      <c r="Q359" s="7"/>
      <c r="R359" s="2"/>
      <c r="S359" s="2"/>
      <c r="T359" s="2"/>
      <c r="U359" s="7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9.5" customHeight="1" x14ac:dyDescent="0.5">
      <c r="A360" s="7"/>
      <c r="B360" s="2"/>
      <c r="C360" s="2"/>
      <c r="D360" s="2"/>
      <c r="E360" s="7"/>
      <c r="F360" s="2"/>
      <c r="G360" s="2"/>
      <c r="H360" s="113"/>
      <c r="I360" s="7"/>
      <c r="J360" s="2"/>
      <c r="K360" s="2"/>
      <c r="L360" s="2"/>
      <c r="M360" s="7"/>
      <c r="N360" s="2"/>
      <c r="O360" s="2"/>
      <c r="P360" s="2"/>
      <c r="Q360" s="7"/>
      <c r="R360" s="2"/>
      <c r="S360" s="2"/>
      <c r="T360" s="2"/>
      <c r="U360" s="7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9.5" customHeight="1" x14ac:dyDescent="0.5">
      <c r="A361" s="7"/>
      <c r="B361" s="2"/>
      <c r="C361" s="2"/>
      <c r="D361" s="2"/>
      <c r="E361" s="7"/>
      <c r="F361" s="2"/>
      <c r="G361" s="2"/>
      <c r="H361" s="113"/>
      <c r="I361" s="7"/>
      <c r="J361" s="2"/>
      <c r="K361" s="2"/>
      <c r="L361" s="2"/>
      <c r="M361" s="7"/>
      <c r="N361" s="2"/>
      <c r="O361" s="2"/>
      <c r="P361" s="2"/>
      <c r="Q361" s="7"/>
      <c r="R361" s="2"/>
      <c r="S361" s="2"/>
      <c r="T361" s="2"/>
      <c r="U361" s="7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9.5" customHeight="1" x14ac:dyDescent="0.5">
      <c r="A362" s="7"/>
      <c r="B362" s="2"/>
      <c r="C362" s="2"/>
      <c r="D362" s="2"/>
      <c r="E362" s="7"/>
      <c r="F362" s="2"/>
      <c r="G362" s="2"/>
      <c r="H362" s="113"/>
      <c r="I362" s="7"/>
      <c r="J362" s="2"/>
      <c r="K362" s="2"/>
      <c r="L362" s="2"/>
      <c r="M362" s="7"/>
      <c r="N362" s="2"/>
      <c r="O362" s="2"/>
      <c r="P362" s="2"/>
      <c r="Q362" s="7"/>
      <c r="R362" s="2"/>
      <c r="S362" s="2"/>
      <c r="T362" s="2"/>
      <c r="U362" s="7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9.5" customHeight="1" x14ac:dyDescent="0.5">
      <c r="A363" s="7"/>
      <c r="B363" s="2"/>
      <c r="C363" s="2"/>
      <c r="D363" s="2"/>
      <c r="E363" s="7"/>
      <c r="F363" s="2"/>
      <c r="G363" s="2"/>
      <c r="H363" s="113"/>
      <c r="I363" s="7"/>
      <c r="J363" s="2"/>
      <c r="K363" s="2"/>
      <c r="L363" s="2"/>
      <c r="M363" s="7"/>
      <c r="N363" s="2"/>
      <c r="O363" s="2"/>
      <c r="P363" s="2"/>
      <c r="Q363" s="7"/>
      <c r="R363" s="2"/>
      <c r="S363" s="2"/>
      <c r="T363" s="2"/>
      <c r="U363" s="7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9.5" customHeight="1" x14ac:dyDescent="0.5">
      <c r="A364" s="7"/>
      <c r="B364" s="2"/>
      <c r="C364" s="2"/>
      <c r="D364" s="2"/>
      <c r="E364" s="7"/>
      <c r="F364" s="2"/>
      <c r="G364" s="2"/>
      <c r="H364" s="113"/>
      <c r="I364" s="7"/>
      <c r="J364" s="2"/>
      <c r="K364" s="2"/>
      <c r="L364" s="2"/>
      <c r="M364" s="7"/>
      <c r="N364" s="2"/>
      <c r="O364" s="2"/>
      <c r="P364" s="2"/>
      <c r="Q364" s="7"/>
      <c r="R364" s="2"/>
      <c r="S364" s="2"/>
      <c r="T364" s="2"/>
      <c r="U364" s="7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9.5" customHeight="1" x14ac:dyDescent="0.5">
      <c r="A365" s="7"/>
      <c r="B365" s="2"/>
      <c r="C365" s="2"/>
      <c r="D365" s="2"/>
      <c r="E365" s="7"/>
      <c r="F365" s="2"/>
      <c r="G365" s="2"/>
      <c r="H365" s="113"/>
      <c r="I365" s="7"/>
      <c r="J365" s="2"/>
      <c r="K365" s="2"/>
      <c r="L365" s="2"/>
      <c r="M365" s="7"/>
      <c r="N365" s="2"/>
      <c r="O365" s="2"/>
      <c r="P365" s="2"/>
      <c r="Q365" s="7"/>
      <c r="R365" s="2"/>
      <c r="S365" s="2"/>
      <c r="T365" s="2"/>
      <c r="U365" s="7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9.5" customHeight="1" x14ac:dyDescent="0.5">
      <c r="A366" s="7"/>
      <c r="B366" s="2"/>
      <c r="C366" s="2"/>
      <c r="D366" s="2"/>
      <c r="E366" s="7"/>
      <c r="F366" s="2"/>
      <c r="G366" s="2"/>
      <c r="H366" s="113"/>
      <c r="I366" s="7"/>
      <c r="J366" s="2"/>
      <c r="K366" s="2"/>
      <c r="L366" s="2"/>
      <c r="M366" s="7"/>
      <c r="N366" s="2"/>
      <c r="O366" s="2"/>
      <c r="P366" s="2"/>
      <c r="Q366" s="7"/>
      <c r="R366" s="2"/>
      <c r="S366" s="2"/>
      <c r="T366" s="2"/>
      <c r="U366" s="7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9.5" customHeight="1" x14ac:dyDescent="0.5">
      <c r="A367" s="7"/>
      <c r="B367" s="2"/>
      <c r="C367" s="2"/>
      <c r="D367" s="2"/>
      <c r="E367" s="7"/>
      <c r="F367" s="2"/>
      <c r="G367" s="2"/>
      <c r="H367" s="113"/>
      <c r="I367" s="7"/>
      <c r="J367" s="2"/>
      <c r="K367" s="2"/>
      <c r="L367" s="2"/>
      <c r="M367" s="7"/>
      <c r="N367" s="2"/>
      <c r="O367" s="2"/>
      <c r="P367" s="2"/>
      <c r="Q367" s="7"/>
      <c r="R367" s="2"/>
      <c r="S367" s="2"/>
      <c r="T367" s="2"/>
      <c r="U367" s="7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9.5" customHeight="1" x14ac:dyDescent="0.5">
      <c r="A368" s="7"/>
      <c r="B368" s="2"/>
      <c r="C368" s="2"/>
      <c r="D368" s="2"/>
      <c r="E368" s="7"/>
      <c r="F368" s="2"/>
      <c r="G368" s="2"/>
      <c r="H368" s="113"/>
      <c r="I368" s="7"/>
      <c r="J368" s="2"/>
      <c r="K368" s="2"/>
      <c r="L368" s="2"/>
      <c r="M368" s="7"/>
      <c r="N368" s="2"/>
      <c r="O368" s="2"/>
      <c r="P368" s="2"/>
      <c r="Q368" s="7"/>
      <c r="R368" s="2"/>
      <c r="S368" s="2"/>
      <c r="T368" s="2"/>
      <c r="U368" s="7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9.5" customHeight="1" x14ac:dyDescent="0.5">
      <c r="A369" s="7"/>
      <c r="B369" s="2"/>
      <c r="C369" s="2"/>
      <c r="D369" s="2"/>
      <c r="E369" s="7"/>
      <c r="F369" s="2"/>
      <c r="G369" s="2"/>
      <c r="H369" s="113"/>
      <c r="I369" s="7"/>
      <c r="J369" s="2"/>
      <c r="K369" s="2"/>
      <c r="L369" s="2"/>
      <c r="M369" s="7"/>
      <c r="N369" s="2"/>
      <c r="O369" s="2"/>
      <c r="P369" s="2"/>
      <c r="Q369" s="7"/>
      <c r="R369" s="2"/>
      <c r="S369" s="2"/>
      <c r="T369" s="2"/>
      <c r="U369" s="7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9.5" customHeight="1" x14ac:dyDescent="0.5">
      <c r="A370" s="7"/>
      <c r="B370" s="2"/>
      <c r="C370" s="2"/>
      <c r="D370" s="2"/>
      <c r="E370" s="7"/>
      <c r="F370" s="2"/>
      <c r="G370" s="2"/>
      <c r="H370" s="113"/>
      <c r="I370" s="7"/>
      <c r="J370" s="2"/>
      <c r="K370" s="2"/>
      <c r="L370" s="2"/>
      <c r="M370" s="7"/>
      <c r="N370" s="2"/>
      <c r="O370" s="2"/>
      <c r="P370" s="2"/>
      <c r="Q370" s="7"/>
      <c r="R370" s="2"/>
      <c r="S370" s="2"/>
      <c r="T370" s="2"/>
      <c r="U370" s="7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9.5" customHeight="1" x14ac:dyDescent="0.5">
      <c r="A371" s="7"/>
      <c r="B371" s="2"/>
      <c r="C371" s="2"/>
      <c r="D371" s="2"/>
      <c r="E371" s="7"/>
      <c r="F371" s="2"/>
      <c r="G371" s="2"/>
      <c r="H371" s="113"/>
      <c r="I371" s="7"/>
      <c r="J371" s="2"/>
      <c r="K371" s="2"/>
      <c r="L371" s="2"/>
      <c r="M371" s="7"/>
      <c r="N371" s="2"/>
      <c r="O371" s="2"/>
      <c r="P371" s="2"/>
      <c r="Q371" s="7"/>
      <c r="R371" s="2"/>
      <c r="S371" s="2"/>
      <c r="T371" s="2"/>
      <c r="U371" s="7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9.5" customHeight="1" x14ac:dyDescent="0.5">
      <c r="A372" s="7"/>
      <c r="B372" s="2"/>
      <c r="C372" s="2"/>
      <c r="D372" s="2"/>
      <c r="E372" s="7"/>
      <c r="F372" s="2"/>
      <c r="G372" s="2"/>
      <c r="H372" s="113"/>
      <c r="I372" s="7"/>
      <c r="J372" s="2"/>
      <c r="K372" s="2"/>
      <c r="L372" s="2"/>
      <c r="M372" s="7"/>
      <c r="N372" s="2"/>
      <c r="O372" s="2"/>
      <c r="P372" s="2"/>
      <c r="Q372" s="7"/>
      <c r="R372" s="2"/>
      <c r="S372" s="2"/>
      <c r="T372" s="2"/>
      <c r="U372" s="7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9.5" customHeight="1" x14ac:dyDescent="0.5">
      <c r="A373" s="7"/>
      <c r="B373" s="2"/>
      <c r="C373" s="2"/>
      <c r="D373" s="2"/>
      <c r="E373" s="7"/>
      <c r="F373" s="2"/>
      <c r="G373" s="2"/>
      <c r="H373" s="113"/>
      <c r="I373" s="7"/>
      <c r="J373" s="2"/>
      <c r="K373" s="2"/>
      <c r="L373" s="2"/>
      <c r="M373" s="7"/>
      <c r="N373" s="2"/>
      <c r="O373" s="2"/>
      <c r="P373" s="2"/>
      <c r="Q373" s="7"/>
      <c r="R373" s="2"/>
      <c r="S373" s="2"/>
      <c r="T373" s="2"/>
      <c r="U373" s="7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9.5" customHeight="1" x14ac:dyDescent="0.5">
      <c r="A374" s="7"/>
      <c r="B374" s="2"/>
      <c r="C374" s="2"/>
      <c r="D374" s="2"/>
      <c r="E374" s="7"/>
      <c r="F374" s="2"/>
      <c r="G374" s="2"/>
      <c r="H374" s="113"/>
      <c r="I374" s="7"/>
      <c r="J374" s="2"/>
      <c r="K374" s="2"/>
      <c r="L374" s="2"/>
      <c r="M374" s="7"/>
      <c r="N374" s="2"/>
      <c r="O374" s="2"/>
      <c r="P374" s="2"/>
      <c r="Q374" s="7"/>
      <c r="R374" s="2"/>
      <c r="S374" s="2"/>
      <c r="T374" s="2"/>
      <c r="U374" s="7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9.5" customHeight="1" x14ac:dyDescent="0.5">
      <c r="A375" s="7"/>
      <c r="B375" s="2"/>
      <c r="C375" s="2"/>
      <c r="D375" s="2"/>
      <c r="E375" s="7"/>
      <c r="F375" s="2"/>
      <c r="G375" s="2"/>
      <c r="H375" s="113"/>
      <c r="I375" s="7"/>
      <c r="J375" s="2"/>
      <c r="K375" s="2"/>
      <c r="L375" s="2"/>
      <c r="M375" s="7"/>
      <c r="N375" s="2"/>
      <c r="O375" s="2"/>
      <c r="P375" s="2"/>
      <c r="Q375" s="7"/>
      <c r="R375" s="2"/>
      <c r="S375" s="2"/>
      <c r="T375" s="2"/>
      <c r="U375" s="7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9.5" customHeight="1" x14ac:dyDescent="0.5">
      <c r="A376" s="7"/>
      <c r="B376" s="2"/>
      <c r="C376" s="2"/>
      <c r="D376" s="2"/>
      <c r="E376" s="7"/>
      <c r="F376" s="2"/>
      <c r="G376" s="2"/>
      <c r="H376" s="113"/>
      <c r="I376" s="7"/>
      <c r="J376" s="2"/>
      <c r="K376" s="2"/>
      <c r="L376" s="2"/>
      <c r="M376" s="7"/>
      <c r="N376" s="2"/>
      <c r="O376" s="2"/>
      <c r="P376" s="2"/>
      <c r="Q376" s="7"/>
      <c r="R376" s="2"/>
      <c r="S376" s="2"/>
      <c r="T376" s="2"/>
      <c r="U376" s="7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9.5" customHeight="1" x14ac:dyDescent="0.5">
      <c r="A377" s="7"/>
      <c r="B377" s="2"/>
      <c r="C377" s="2"/>
      <c r="D377" s="2"/>
      <c r="E377" s="7"/>
      <c r="F377" s="2"/>
      <c r="G377" s="2"/>
      <c r="H377" s="113"/>
      <c r="I377" s="7"/>
      <c r="J377" s="2"/>
      <c r="K377" s="2"/>
      <c r="L377" s="2"/>
      <c r="M377" s="7"/>
      <c r="N377" s="2"/>
      <c r="O377" s="2"/>
      <c r="P377" s="2"/>
      <c r="Q377" s="7"/>
      <c r="R377" s="2"/>
      <c r="S377" s="2"/>
      <c r="T377" s="2"/>
      <c r="U377" s="7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9.5" customHeight="1" x14ac:dyDescent="0.5">
      <c r="A378" s="7"/>
      <c r="B378" s="2"/>
      <c r="C378" s="2"/>
      <c r="D378" s="2"/>
      <c r="E378" s="7"/>
      <c r="F378" s="2"/>
      <c r="G378" s="2"/>
      <c r="H378" s="113"/>
      <c r="I378" s="7"/>
      <c r="J378" s="2"/>
      <c r="K378" s="2"/>
      <c r="L378" s="2"/>
      <c r="M378" s="7"/>
      <c r="N378" s="2"/>
      <c r="O378" s="2"/>
      <c r="P378" s="2"/>
      <c r="Q378" s="7"/>
      <c r="R378" s="2"/>
      <c r="S378" s="2"/>
      <c r="T378" s="2"/>
      <c r="U378" s="7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9.5" customHeight="1" x14ac:dyDescent="0.5">
      <c r="A379" s="7"/>
      <c r="B379" s="2"/>
      <c r="C379" s="2"/>
      <c r="D379" s="2"/>
      <c r="E379" s="7"/>
      <c r="F379" s="2"/>
      <c r="G379" s="2"/>
      <c r="H379" s="113"/>
      <c r="I379" s="7"/>
      <c r="J379" s="2"/>
      <c r="K379" s="2"/>
      <c r="L379" s="2"/>
      <c r="M379" s="7"/>
      <c r="N379" s="2"/>
      <c r="O379" s="2"/>
      <c r="P379" s="2"/>
      <c r="Q379" s="7"/>
      <c r="R379" s="2"/>
      <c r="S379" s="2"/>
      <c r="T379" s="2"/>
      <c r="U379" s="7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9.5" customHeight="1" x14ac:dyDescent="0.5">
      <c r="A380" s="7"/>
      <c r="B380" s="2"/>
      <c r="C380" s="2"/>
      <c r="D380" s="2"/>
      <c r="E380" s="7"/>
      <c r="F380" s="2"/>
      <c r="G380" s="2"/>
      <c r="H380" s="113"/>
      <c r="I380" s="7"/>
      <c r="J380" s="2"/>
      <c r="K380" s="2"/>
      <c r="L380" s="2"/>
      <c r="M380" s="7"/>
      <c r="N380" s="2"/>
      <c r="O380" s="2"/>
      <c r="P380" s="2"/>
      <c r="Q380" s="7"/>
      <c r="R380" s="2"/>
      <c r="S380" s="2"/>
      <c r="T380" s="2"/>
      <c r="U380" s="7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9.5" customHeight="1" x14ac:dyDescent="0.5">
      <c r="A381" s="7"/>
      <c r="B381" s="2"/>
      <c r="C381" s="2"/>
      <c r="D381" s="2"/>
      <c r="E381" s="7"/>
      <c r="F381" s="2"/>
      <c r="G381" s="2"/>
      <c r="H381" s="113"/>
      <c r="I381" s="7"/>
      <c r="J381" s="2"/>
      <c r="K381" s="2"/>
      <c r="L381" s="2"/>
      <c r="M381" s="7"/>
      <c r="N381" s="2"/>
      <c r="O381" s="2"/>
      <c r="P381" s="2"/>
      <c r="Q381" s="7"/>
      <c r="R381" s="2"/>
      <c r="S381" s="2"/>
      <c r="T381" s="2"/>
      <c r="U381" s="7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9.5" customHeight="1" x14ac:dyDescent="0.5">
      <c r="A382" s="7"/>
      <c r="B382" s="2"/>
      <c r="C382" s="2"/>
      <c r="D382" s="2"/>
      <c r="E382" s="7"/>
      <c r="F382" s="2"/>
      <c r="G382" s="2"/>
      <c r="H382" s="113"/>
      <c r="I382" s="7"/>
      <c r="J382" s="2"/>
      <c r="K382" s="2"/>
      <c r="L382" s="2"/>
      <c r="M382" s="7"/>
      <c r="N382" s="2"/>
      <c r="O382" s="2"/>
      <c r="P382" s="2"/>
      <c r="Q382" s="7"/>
      <c r="R382" s="2"/>
      <c r="S382" s="2"/>
      <c r="T382" s="2"/>
      <c r="U382" s="7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9.5" customHeight="1" x14ac:dyDescent="0.5">
      <c r="A383" s="7"/>
      <c r="B383" s="2"/>
      <c r="C383" s="2"/>
      <c r="D383" s="2"/>
      <c r="E383" s="7"/>
      <c r="F383" s="2"/>
      <c r="G383" s="2"/>
      <c r="H383" s="113"/>
      <c r="I383" s="7"/>
      <c r="J383" s="2"/>
      <c r="K383" s="2"/>
      <c r="L383" s="2"/>
      <c r="M383" s="7"/>
      <c r="N383" s="2"/>
      <c r="O383" s="2"/>
      <c r="P383" s="2"/>
      <c r="Q383" s="7"/>
      <c r="R383" s="2"/>
      <c r="S383" s="2"/>
      <c r="T383" s="2"/>
      <c r="U383" s="7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9.5" customHeight="1" x14ac:dyDescent="0.5">
      <c r="A384" s="7"/>
      <c r="B384" s="2"/>
      <c r="C384" s="2"/>
      <c r="D384" s="2"/>
      <c r="E384" s="7"/>
      <c r="F384" s="2"/>
      <c r="G384" s="2"/>
      <c r="H384" s="113"/>
      <c r="I384" s="7"/>
      <c r="J384" s="2"/>
      <c r="K384" s="2"/>
      <c r="L384" s="2"/>
      <c r="M384" s="7"/>
      <c r="N384" s="2"/>
      <c r="O384" s="2"/>
      <c r="P384" s="2"/>
      <c r="Q384" s="7"/>
      <c r="R384" s="2"/>
      <c r="S384" s="2"/>
      <c r="T384" s="2"/>
      <c r="U384" s="7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9.5" customHeight="1" x14ac:dyDescent="0.5">
      <c r="A385" s="7"/>
      <c r="B385" s="2"/>
      <c r="C385" s="2"/>
      <c r="D385" s="2"/>
      <c r="E385" s="7"/>
      <c r="F385" s="2"/>
      <c r="G385" s="2"/>
      <c r="H385" s="113"/>
      <c r="I385" s="7"/>
      <c r="J385" s="2"/>
      <c r="K385" s="2"/>
      <c r="L385" s="2"/>
      <c r="M385" s="7"/>
      <c r="N385" s="2"/>
      <c r="O385" s="2"/>
      <c r="P385" s="2"/>
      <c r="Q385" s="7"/>
      <c r="R385" s="2"/>
      <c r="S385" s="2"/>
      <c r="T385" s="2"/>
      <c r="U385" s="7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9.5" customHeight="1" x14ac:dyDescent="0.5">
      <c r="A386" s="7"/>
      <c r="B386" s="2"/>
      <c r="C386" s="2"/>
      <c r="D386" s="2"/>
      <c r="E386" s="7"/>
      <c r="F386" s="2"/>
      <c r="G386" s="2"/>
      <c r="H386" s="113"/>
      <c r="I386" s="7"/>
      <c r="J386" s="2"/>
      <c r="K386" s="2"/>
      <c r="L386" s="2"/>
      <c r="M386" s="7"/>
      <c r="N386" s="2"/>
      <c r="O386" s="2"/>
      <c r="P386" s="2"/>
      <c r="Q386" s="7"/>
      <c r="R386" s="2"/>
      <c r="S386" s="2"/>
      <c r="T386" s="2"/>
      <c r="U386" s="7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9.5" customHeight="1" x14ac:dyDescent="0.5">
      <c r="A387" s="7"/>
      <c r="B387" s="2"/>
      <c r="C387" s="2"/>
      <c r="D387" s="2"/>
      <c r="E387" s="7"/>
      <c r="F387" s="2"/>
      <c r="G387" s="2"/>
      <c r="H387" s="113"/>
      <c r="I387" s="7"/>
      <c r="J387" s="2"/>
      <c r="K387" s="2"/>
      <c r="L387" s="2"/>
      <c r="M387" s="7"/>
      <c r="N387" s="2"/>
      <c r="O387" s="2"/>
      <c r="P387" s="2"/>
      <c r="Q387" s="7"/>
      <c r="R387" s="2"/>
      <c r="S387" s="2"/>
      <c r="T387" s="2"/>
      <c r="U387" s="7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9.5" customHeight="1" x14ac:dyDescent="0.5">
      <c r="A388" s="7"/>
      <c r="B388" s="2"/>
      <c r="C388" s="2"/>
      <c r="D388" s="2"/>
      <c r="E388" s="7"/>
      <c r="F388" s="2"/>
      <c r="G388" s="2"/>
      <c r="H388" s="113"/>
      <c r="I388" s="7"/>
      <c r="J388" s="2"/>
      <c r="K388" s="2"/>
      <c r="L388" s="2"/>
      <c r="M388" s="7"/>
      <c r="N388" s="2"/>
      <c r="O388" s="2"/>
      <c r="P388" s="2"/>
      <c r="Q388" s="7"/>
      <c r="R388" s="2"/>
      <c r="S388" s="2"/>
      <c r="T388" s="2"/>
      <c r="U388" s="7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9.5" customHeight="1" x14ac:dyDescent="0.5">
      <c r="A389" s="7"/>
      <c r="B389" s="2"/>
      <c r="C389" s="2"/>
      <c r="D389" s="2"/>
      <c r="E389" s="7"/>
      <c r="F389" s="2"/>
      <c r="G389" s="2"/>
      <c r="H389" s="113"/>
      <c r="I389" s="7"/>
      <c r="J389" s="2"/>
      <c r="K389" s="2"/>
      <c r="L389" s="2"/>
      <c r="M389" s="7"/>
      <c r="N389" s="2"/>
      <c r="O389" s="2"/>
      <c r="P389" s="2"/>
      <c r="Q389" s="7"/>
      <c r="R389" s="2"/>
      <c r="S389" s="2"/>
      <c r="T389" s="2"/>
      <c r="U389" s="7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9.5" customHeight="1" x14ac:dyDescent="0.5">
      <c r="A390" s="7"/>
      <c r="B390" s="2"/>
      <c r="C390" s="2"/>
      <c r="D390" s="2"/>
      <c r="E390" s="7"/>
      <c r="F390" s="2"/>
      <c r="G390" s="2"/>
      <c r="H390" s="113"/>
      <c r="I390" s="7"/>
      <c r="J390" s="2"/>
      <c r="K390" s="2"/>
      <c r="L390" s="2"/>
      <c r="M390" s="7"/>
      <c r="N390" s="2"/>
      <c r="O390" s="2"/>
      <c r="P390" s="2"/>
      <c r="Q390" s="7"/>
      <c r="R390" s="2"/>
      <c r="S390" s="2"/>
      <c r="T390" s="2"/>
      <c r="U390" s="7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9.5" customHeight="1" x14ac:dyDescent="0.5">
      <c r="A391" s="7"/>
      <c r="B391" s="2"/>
      <c r="C391" s="2"/>
      <c r="D391" s="2"/>
      <c r="E391" s="7"/>
      <c r="F391" s="2"/>
      <c r="G391" s="2"/>
      <c r="H391" s="113"/>
      <c r="I391" s="7"/>
      <c r="J391" s="2"/>
      <c r="K391" s="2"/>
      <c r="L391" s="2"/>
      <c r="M391" s="7"/>
      <c r="N391" s="2"/>
      <c r="O391" s="2"/>
      <c r="P391" s="2"/>
      <c r="Q391" s="7"/>
      <c r="R391" s="2"/>
      <c r="S391" s="2"/>
      <c r="T391" s="2"/>
      <c r="U391" s="7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9.5" customHeight="1" x14ac:dyDescent="0.5">
      <c r="A392" s="7"/>
      <c r="B392" s="2"/>
      <c r="C392" s="2"/>
      <c r="D392" s="2"/>
      <c r="E392" s="7"/>
      <c r="F392" s="2"/>
      <c r="G392" s="2"/>
      <c r="H392" s="113"/>
      <c r="I392" s="7"/>
      <c r="J392" s="2"/>
      <c r="K392" s="2"/>
      <c r="L392" s="2"/>
      <c r="M392" s="7"/>
      <c r="N392" s="2"/>
      <c r="O392" s="2"/>
      <c r="P392" s="2"/>
      <c r="Q392" s="7"/>
      <c r="R392" s="2"/>
      <c r="S392" s="2"/>
      <c r="T392" s="2"/>
      <c r="U392" s="7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9.5" customHeight="1" x14ac:dyDescent="0.5">
      <c r="A393" s="7"/>
      <c r="B393" s="2"/>
      <c r="C393" s="2"/>
      <c r="D393" s="2"/>
      <c r="E393" s="7"/>
      <c r="F393" s="2"/>
      <c r="G393" s="2"/>
      <c r="H393" s="113"/>
      <c r="I393" s="7"/>
      <c r="J393" s="2"/>
      <c r="K393" s="2"/>
      <c r="L393" s="2"/>
      <c r="M393" s="7"/>
      <c r="N393" s="2"/>
      <c r="O393" s="2"/>
      <c r="P393" s="2"/>
      <c r="Q393" s="7"/>
      <c r="R393" s="2"/>
      <c r="S393" s="2"/>
      <c r="T393" s="2"/>
      <c r="U393" s="7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9.5" customHeight="1" x14ac:dyDescent="0.5">
      <c r="A394" s="7"/>
      <c r="B394" s="2"/>
      <c r="C394" s="2"/>
      <c r="D394" s="2"/>
      <c r="E394" s="7"/>
      <c r="F394" s="2"/>
      <c r="G394" s="2"/>
      <c r="H394" s="113"/>
      <c r="I394" s="7"/>
      <c r="J394" s="2"/>
      <c r="K394" s="2"/>
      <c r="L394" s="2"/>
      <c r="M394" s="7"/>
      <c r="N394" s="2"/>
      <c r="O394" s="2"/>
      <c r="P394" s="2"/>
      <c r="Q394" s="7"/>
      <c r="R394" s="2"/>
      <c r="S394" s="2"/>
      <c r="T394" s="2"/>
      <c r="U394" s="7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9.5" customHeight="1" x14ac:dyDescent="0.5">
      <c r="A395" s="7"/>
      <c r="B395" s="2"/>
      <c r="C395" s="2"/>
      <c r="D395" s="2"/>
      <c r="E395" s="7"/>
      <c r="F395" s="2"/>
      <c r="G395" s="2"/>
      <c r="H395" s="113"/>
      <c r="I395" s="7"/>
      <c r="J395" s="2"/>
      <c r="K395" s="2"/>
      <c r="L395" s="2"/>
      <c r="M395" s="7"/>
      <c r="N395" s="2"/>
      <c r="O395" s="2"/>
      <c r="P395" s="2"/>
      <c r="Q395" s="7"/>
      <c r="R395" s="2"/>
      <c r="S395" s="2"/>
      <c r="T395" s="2"/>
      <c r="U395" s="7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9.5" customHeight="1" x14ac:dyDescent="0.5">
      <c r="A396" s="7"/>
      <c r="B396" s="2"/>
      <c r="C396" s="2"/>
      <c r="D396" s="2"/>
      <c r="E396" s="7"/>
      <c r="F396" s="2"/>
      <c r="G396" s="2"/>
      <c r="H396" s="113"/>
      <c r="I396" s="7"/>
      <c r="J396" s="2"/>
      <c r="K396" s="2"/>
      <c r="L396" s="2"/>
      <c r="M396" s="7"/>
      <c r="N396" s="2"/>
      <c r="O396" s="2"/>
      <c r="P396" s="2"/>
      <c r="Q396" s="7"/>
      <c r="R396" s="2"/>
      <c r="S396" s="2"/>
      <c r="T396" s="2"/>
      <c r="U396" s="7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9.5" customHeight="1" x14ac:dyDescent="0.5">
      <c r="A397" s="7"/>
      <c r="B397" s="2"/>
      <c r="C397" s="2"/>
      <c r="D397" s="2"/>
      <c r="E397" s="7"/>
      <c r="F397" s="2"/>
      <c r="G397" s="2"/>
      <c r="H397" s="113"/>
      <c r="I397" s="7"/>
      <c r="J397" s="2"/>
      <c r="K397" s="2"/>
      <c r="L397" s="2"/>
      <c r="M397" s="7"/>
      <c r="N397" s="2"/>
      <c r="O397" s="2"/>
      <c r="P397" s="2"/>
      <c r="Q397" s="7"/>
      <c r="R397" s="2"/>
      <c r="S397" s="2"/>
      <c r="T397" s="2"/>
      <c r="U397" s="7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9.5" customHeight="1" x14ac:dyDescent="0.5">
      <c r="A398" s="7"/>
      <c r="B398" s="2"/>
      <c r="C398" s="2"/>
      <c r="D398" s="2"/>
      <c r="E398" s="7"/>
      <c r="F398" s="2"/>
      <c r="G398" s="2"/>
      <c r="H398" s="113"/>
      <c r="I398" s="7"/>
      <c r="J398" s="2"/>
      <c r="K398" s="2"/>
      <c r="L398" s="2"/>
      <c r="M398" s="7"/>
      <c r="N398" s="2"/>
      <c r="O398" s="2"/>
      <c r="P398" s="2"/>
      <c r="Q398" s="7"/>
      <c r="R398" s="2"/>
      <c r="S398" s="2"/>
      <c r="T398" s="2"/>
      <c r="U398" s="7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9.5" customHeight="1" x14ac:dyDescent="0.5">
      <c r="A399" s="7"/>
      <c r="B399" s="2"/>
      <c r="C399" s="2"/>
      <c r="D399" s="2"/>
      <c r="E399" s="7"/>
      <c r="F399" s="2"/>
      <c r="G399" s="2"/>
      <c r="H399" s="113"/>
      <c r="I399" s="7"/>
      <c r="J399" s="2"/>
      <c r="K399" s="2"/>
      <c r="L399" s="2"/>
      <c r="M399" s="7"/>
      <c r="N399" s="2"/>
      <c r="O399" s="2"/>
      <c r="P399" s="2"/>
      <c r="Q399" s="7"/>
      <c r="R399" s="2"/>
      <c r="S399" s="2"/>
      <c r="T399" s="2"/>
      <c r="U399" s="7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9.5" customHeight="1" x14ac:dyDescent="0.5">
      <c r="A400" s="7"/>
      <c r="B400" s="2"/>
      <c r="C400" s="2"/>
      <c r="D400" s="2"/>
      <c r="E400" s="7"/>
      <c r="F400" s="2"/>
      <c r="G400" s="2"/>
      <c r="H400" s="113"/>
      <c r="I400" s="7"/>
      <c r="J400" s="2"/>
      <c r="K400" s="2"/>
      <c r="L400" s="2"/>
      <c r="M400" s="7"/>
      <c r="N400" s="2"/>
      <c r="O400" s="2"/>
      <c r="P400" s="2"/>
      <c r="Q400" s="7"/>
      <c r="R400" s="2"/>
      <c r="S400" s="2"/>
      <c r="T400" s="2"/>
      <c r="U400" s="7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9.5" customHeight="1" x14ac:dyDescent="0.5">
      <c r="A401" s="7"/>
      <c r="B401" s="2"/>
      <c r="C401" s="2"/>
      <c r="D401" s="2"/>
      <c r="E401" s="7"/>
      <c r="F401" s="2"/>
      <c r="G401" s="2"/>
      <c r="H401" s="113"/>
      <c r="I401" s="7"/>
      <c r="J401" s="2"/>
      <c r="K401" s="2"/>
      <c r="L401" s="2"/>
      <c r="M401" s="7"/>
      <c r="N401" s="2"/>
      <c r="O401" s="2"/>
      <c r="P401" s="2"/>
      <c r="Q401" s="7"/>
      <c r="R401" s="2"/>
      <c r="S401" s="2"/>
      <c r="T401" s="2"/>
      <c r="U401" s="7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9.5" customHeight="1" x14ac:dyDescent="0.5">
      <c r="A402" s="7"/>
      <c r="B402" s="2"/>
      <c r="C402" s="2"/>
      <c r="D402" s="2"/>
      <c r="E402" s="7"/>
      <c r="F402" s="2"/>
      <c r="G402" s="2"/>
      <c r="H402" s="113"/>
      <c r="I402" s="7"/>
      <c r="J402" s="2"/>
      <c r="K402" s="2"/>
      <c r="L402" s="2"/>
      <c r="M402" s="7"/>
      <c r="N402" s="2"/>
      <c r="O402" s="2"/>
      <c r="P402" s="2"/>
      <c r="Q402" s="7"/>
      <c r="R402" s="2"/>
      <c r="S402" s="2"/>
      <c r="T402" s="2"/>
      <c r="U402" s="7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9.5" customHeight="1" x14ac:dyDescent="0.5">
      <c r="A403" s="7"/>
      <c r="B403" s="2"/>
      <c r="C403" s="2"/>
      <c r="D403" s="2"/>
      <c r="E403" s="7"/>
      <c r="F403" s="2"/>
      <c r="G403" s="2"/>
      <c r="H403" s="113"/>
      <c r="I403" s="7"/>
      <c r="J403" s="2"/>
      <c r="K403" s="2"/>
      <c r="L403" s="2"/>
      <c r="M403" s="7"/>
      <c r="N403" s="2"/>
      <c r="O403" s="2"/>
      <c r="P403" s="2"/>
      <c r="Q403" s="7"/>
      <c r="R403" s="2"/>
      <c r="S403" s="2"/>
      <c r="T403" s="2"/>
      <c r="U403" s="7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9.5" customHeight="1" x14ac:dyDescent="0.5">
      <c r="A404" s="7"/>
      <c r="B404" s="2"/>
      <c r="C404" s="2"/>
      <c r="D404" s="2"/>
      <c r="E404" s="7"/>
      <c r="F404" s="2"/>
      <c r="G404" s="2"/>
      <c r="H404" s="113"/>
      <c r="I404" s="7"/>
      <c r="J404" s="2"/>
      <c r="K404" s="2"/>
      <c r="L404" s="2"/>
      <c r="M404" s="7"/>
      <c r="N404" s="2"/>
      <c r="O404" s="2"/>
      <c r="P404" s="2"/>
      <c r="Q404" s="7"/>
      <c r="R404" s="2"/>
      <c r="S404" s="2"/>
      <c r="T404" s="2"/>
      <c r="U404" s="7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9.5" customHeight="1" x14ac:dyDescent="0.5">
      <c r="A405" s="7"/>
      <c r="B405" s="2"/>
      <c r="C405" s="2"/>
      <c r="D405" s="2"/>
      <c r="E405" s="7"/>
      <c r="F405" s="2"/>
      <c r="G405" s="2"/>
      <c r="H405" s="113"/>
      <c r="I405" s="7"/>
      <c r="J405" s="2"/>
      <c r="K405" s="2"/>
      <c r="L405" s="2"/>
      <c r="M405" s="7"/>
      <c r="N405" s="2"/>
      <c r="O405" s="2"/>
      <c r="P405" s="2"/>
      <c r="Q405" s="7"/>
      <c r="R405" s="2"/>
      <c r="S405" s="2"/>
      <c r="T405" s="2"/>
      <c r="U405" s="7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9.5" customHeight="1" x14ac:dyDescent="0.5">
      <c r="A406" s="7"/>
      <c r="B406" s="2"/>
      <c r="C406" s="2"/>
      <c r="D406" s="2"/>
      <c r="E406" s="7"/>
      <c r="F406" s="2"/>
      <c r="G406" s="2"/>
      <c r="H406" s="113"/>
      <c r="I406" s="7"/>
      <c r="J406" s="2"/>
      <c r="K406" s="2"/>
      <c r="L406" s="2"/>
      <c r="M406" s="7"/>
      <c r="N406" s="2"/>
      <c r="O406" s="2"/>
      <c r="P406" s="2"/>
      <c r="Q406" s="7"/>
      <c r="R406" s="2"/>
      <c r="S406" s="2"/>
      <c r="T406" s="2"/>
      <c r="U406" s="7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9.5" customHeight="1" x14ac:dyDescent="0.5">
      <c r="A407" s="7"/>
      <c r="B407" s="2"/>
      <c r="C407" s="2"/>
      <c r="D407" s="2"/>
      <c r="E407" s="7"/>
      <c r="F407" s="2"/>
      <c r="G407" s="2"/>
      <c r="H407" s="113"/>
      <c r="I407" s="7"/>
      <c r="J407" s="2"/>
      <c r="K407" s="2"/>
      <c r="L407" s="2"/>
      <c r="M407" s="7"/>
      <c r="N407" s="2"/>
      <c r="O407" s="2"/>
      <c r="P407" s="2"/>
      <c r="Q407" s="7"/>
      <c r="R407" s="2"/>
      <c r="S407" s="2"/>
      <c r="T407" s="2"/>
      <c r="U407" s="7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9.5" customHeight="1" x14ac:dyDescent="0.5">
      <c r="A408" s="7"/>
      <c r="B408" s="2"/>
      <c r="C408" s="2"/>
      <c r="D408" s="2"/>
      <c r="E408" s="7"/>
      <c r="F408" s="2"/>
      <c r="G408" s="2"/>
      <c r="H408" s="113"/>
      <c r="I408" s="7"/>
      <c r="J408" s="2"/>
      <c r="K408" s="2"/>
      <c r="L408" s="2"/>
      <c r="M408" s="7"/>
      <c r="N408" s="2"/>
      <c r="O408" s="2"/>
      <c r="P408" s="2"/>
      <c r="Q408" s="7"/>
      <c r="R408" s="2"/>
      <c r="S408" s="2"/>
      <c r="T408" s="2"/>
      <c r="U408" s="7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9.5" customHeight="1" x14ac:dyDescent="0.5">
      <c r="A409" s="7"/>
      <c r="B409" s="2"/>
      <c r="C409" s="2"/>
      <c r="D409" s="2"/>
      <c r="E409" s="7"/>
      <c r="F409" s="2"/>
      <c r="G409" s="2"/>
      <c r="H409" s="113"/>
      <c r="I409" s="7"/>
      <c r="J409" s="2"/>
      <c r="K409" s="2"/>
      <c r="L409" s="2"/>
      <c r="M409" s="7"/>
      <c r="N409" s="2"/>
      <c r="O409" s="2"/>
      <c r="P409" s="2"/>
      <c r="Q409" s="7"/>
      <c r="R409" s="2"/>
      <c r="S409" s="2"/>
      <c r="T409" s="2"/>
      <c r="U409" s="7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9.5" customHeight="1" x14ac:dyDescent="0.5">
      <c r="A410" s="7"/>
      <c r="B410" s="2"/>
      <c r="C410" s="2"/>
      <c r="D410" s="2"/>
      <c r="E410" s="7"/>
      <c r="F410" s="2"/>
      <c r="G410" s="2"/>
      <c r="H410" s="113"/>
      <c r="I410" s="7"/>
      <c r="J410" s="2"/>
      <c r="K410" s="2"/>
      <c r="L410" s="2"/>
      <c r="M410" s="7"/>
      <c r="N410" s="2"/>
      <c r="O410" s="2"/>
      <c r="P410" s="2"/>
      <c r="Q410" s="7"/>
      <c r="R410" s="2"/>
      <c r="S410" s="2"/>
      <c r="T410" s="2"/>
      <c r="U410" s="7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9.5" customHeight="1" x14ac:dyDescent="0.5">
      <c r="A411" s="7"/>
      <c r="B411" s="2"/>
      <c r="C411" s="2"/>
      <c r="D411" s="2"/>
      <c r="E411" s="7"/>
      <c r="F411" s="2"/>
      <c r="G411" s="2"/>
      <c r="H411" s="113"/>
      <c r="I411" s="7"/>
      <c r="J411" s="2"/>
      <c r="K411" s="2"/>
      <c r="L411" s="2"/>
      <c r="M411" s="7"/>
      <c r="N411" s="2"/>
      <c r="O411" s="2"/>
      <c r="P411" s="2"/>
      <c r="Q411" s="7"/>
      <c r="R411" s="2"/>
      <c r="S411" s="2"/>
      <c r="T411" s="2"/>
      <c r="U411" s="7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9.5" customHeight="1" x14ac:dyDescent="0.5">
      <c r="A412" s="7"/>
      <c r="B412" s="2"/>
      <c r="C412" s="2"/>
      <c r="D412" s="2"/>
      <c r="E412" s="7"/>
      <c r="F412" s="2"/>
      <c r="G412" s="2"/>
      <c r="H412" s="113"/>
      <c r="I412" s="7"/>
      <c r="J412" s="2"/>
      <c r="K412" s="2"/>
      <c r="L412" s="2"/>
      <c r="M412" s="7"/>
      <c r="N412" s="2"/>
      <c r="O412" s="2"/>
      <c r="P412" s="2"/>
      <c r="Q412" s="7"/>
      <c r="R412" s="2"/>
      <c r="S412" s="2"/>
      <c r="T412" s="2"/>
      <c r="U412" s="7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9.5" customHeight="1" x14ac:dyDescent="0.5">
      <c r="A413" s="7"/>
      <c r="B413" s="2"/>
      <c r="C413" s="2"/>
      <c r="D413" s="2"/>
      <c r="E413" s="7"/>
      <c r="F413" s="2"/>
      <c r="G413" s="2"/>
      <c r="H413" s="113"/>
      <c r="I413" s="7"/>
      <c r="J413" s="2"/>
      <c r="K413" s="2"/>
      <c r="L413" s="2"/>
      <c r="M413" s="7"/>
      <c r="N413" s="2"/>
      <c r="O413" s="2"/>
      <c r="P413" s="2"/>
      <c r="Q413" s="7"/>
      <c r="R413" s="2"/>
      <c r="S413" s="2"/>
      <c r="T413" s="2"/>
      <c r="U413" s="7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9.5" customHeight="1" x14ac:dyDescent="0.5">
      <c r="A414" s="7"/>
      <c r="B414" s="2"/>
      <c r="C414" s="2"/>
      <c r="D414" s="2"/>
      <c r="E414" s="7"/>
      <c r="F414" s="2"/>
      <c r="G414" s="2"/>
      <c r="H414" s="113"/>
      <c r="I414" s="7"/>
      <c r="J414" s="2"/>
      <c r="K414" s="2"/>
      <c r="L414" s="2"/>
      <c r="M414" s="7"/>
      <c r="N414" s="2"/>
      <c r="O414" s="2"/>
      <c r="P414" s="2"/>
      <c r="Q414" s="7"/>
      <c r="R414" s="2"/>
      <c r="S414" s="2"/>
      <c r="T414" s="2"/>
      <c r="U414" s="7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9.5" customHeight="1" x14ac:dyDescent="0.5">
      <c r="A415" s="7"/>
      <c r="B415" s="2"/>
      <c r="C415" s="2"/>
      <c r="D415" s="2"/>
      <c r="E415" s="7"/>
      <c r="F415" s="2"/>
      <c r="G415" s="2"/>
      <c r="H415" s="113"/>
      <c r="I415" s="7"/>
      <c r="J415" s="2"/>
      <c r="K415" s="2"/>
      <c r="L415" s="2"/>
      <c r="M415" s="7"/>
      <c r="N415" s="2"/>
      <c r="O415" s="2"/>
      <c r="P415" s="2"/>
      <c r="Q415" s="7"/>
      <c r="R415" s="2"/>
      <c r="S415" s="2"/>
      <c r="T415" s="2"/>
      <c r="U415" s="7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9.5" customHeight="1" x14ac:dyDescent="0.5">
      <c r="A416" s="7"/>
      <c r="B416" s="2"/>
      <c r="C416" s="2"/>
      <c r="D416" s="2"/>
      <c r="E416" s="7"/>
      <c r="F416" s="2"/>
      <c r="G416" s="2"/>
      <c r="H416" s="113"/>
      <c r="I416" s="7"/>
      <c r="J416" s="2"/>
      <c r="K416" s="2"/>
      <c r="L416" s="2"/>
      <c r="M416" s="7"/>
      <c r="N416" s="2"/>
      <c r="O416" s="2"/>
      <c r="P416" s="2"/>
      <c r="Q416" s="7"/>
      <c r="R416" s="2"/>
      <c r="S416" s="2"/>
      <c r="T416" s="2"/>
      <c r="U416" s="7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9.5" customHeight="1" x14ac:dyDescent="0.5">
      <c r="A417" s="7"/>
      <c r="B417" s="2"/>
      <c r="C417" s="2"/>
      <c r="D417" s="2"/>
      <c r="E417" s="7"/>
      <c r="F417" s="2"/>
      <c r="G417" s="2"/>
      <c r="H417" s="113"/>
      <c r="I417" s="7"/>
      <c r="J417" s="2"/>
      <c r="K417" s="2"/>
      <c r="L417" s="2"/>
      <c r="M417" s="7"/>
      <c r="N417" s="2"/>
      <c r="O417" s="2"/>
      <c r="P417" s="2"/>
      <c r="Q417" s="7"/>
      <c r="R417" s="2"/>
      <c r="S417" s="2"/>
      <c r="T417" s="2"/>
      <c r="U417" s="7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9.5" customHeight="1" x14ac:dyDescent="0.5">
      <c r="A418" s="7"/>
      <c r="B418" s="2"/>
      <c r="C418" s="2"/>
      <c r="D418" s="2"/>
      <c r="E418" s="7"/>
      <c r="F418" s="2"/>
      <c r="G418" s="2"/>
      <c r="H418" s="113"/>
      <c r="I418" s="7"/>
      <c r="J418" s="2"/>
      <c r="K418" s="2"/>
      <c r="L418" s="2"/>
      <c r="M418" s="7"/>
      <c r="N418" s="2"/>
      <c r="O418" s="2"/>
      <c r="P418" s="2"/>
      <c r="Q418" s="7"/>
      <c r="R418" s="2"/>
      <c r="S418" s="2"/>
      <c r="T418" s="2"/>
      <c r="U418" s="7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5">
      <c r="A419" s="7"/>
      <c r="B419" s="2"/>
      <c r="C419" s="2"/>
      <c r="D419" s="2"/>
      <c r="E419" s="7"/>
      <c r="F419" s="2"/>
      <c r="G419" s="2"/>
      <c r="H419" s="113"/>
      <c r="I419" s="7"/>
      <c r="J419" s="2"/>
      <c r="K419" s="2"/>
      <c r="L419" s="2"/>
      <c r="M419" s="7"/>
      <c r="N419" s="2"/>
      <c r="O419" s="2"/>
      <c r="P419" s="2"/>
      <c r="Q419" s="7"/>
      <c r="R419" s="2"/>
      <c r="S419" s="2"/>
      <c r="T419" s="2"/>
      <c r="U419" s="7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5">
      <c r="A420" s="7"/>
      <c r="B420" s="2"/>
      <c r="C420" s="2"/>
      <c r="D420" s="2"/>
      <c r="E420" s="7"/>
      <c r="F420" s="2"/>
      <c r="G420" s="2"/>
      <c r="H420" s="113"/>
      <c r="I420" s="7"/>
      <c r="J420" s="2"/>
      <c r="K420" s="2"/>
      <c r="L420" s="2"/>
      <c r="M420" s="7"/>
      <c r="N420" s="2"/>
      <c r="O420" s="2"/>
      <c r="P420" s="2"/>
      <c r="Q420" s="7"/>
      <c r="R420" s="2"/>
      <c r="S420" s="2"/>
      <c r="T420" s="2"/>
      <c r="U420" s="7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5">
      <c r="A421" s="7"/>
      <c r="B421" s="2"/>
      <c r="C421" s="2"/>
      <c r="D421" s="2"/>
      <c r="E421" s="7"/>
      <c r="F421" s="2"/>
      <c r="G421" s="2"/>
      <c r="H421" s="113"/>
      <c r="I421" s="7"/>
      <c r="J421" s="2"/>
      <c r="K421" s="2"/>
      <c r="L421" s="2"/>
      <c r="M421" s="7"/>
      <c r="N421" s="2"/>
      <c r="O421" s="2"/>
      <c r="P421" s="2"/>
      <c r="Q421" s="7"/>
      <c r="R421" s="2"/>
      <c r="S421" s="2"/>
      <c r="T421" s="2"/>
      <c r="U421" s="7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5">
      <c r="A422" s="7"/>
      <c r="B422" s="2"/>
      <c r="C422" s="2"/>
      <c r="D422" s="2"/>
      <c r="E422" s="7"/>
      <c r="F422" s="2"/>
      <c r="G422" s="2"/>
      <c r="H422" s="113"/>
      <c r="I422" s="7"/>
      <c r="J422" s="2"/>
      <c r="K422" s="2"/>
      <c r="L422" s="2"/>
      <c r="M422" s="7"/>
      <c r="N422" s="2"/>
      <c r="O422" s="2"/>
      <c r="P422" s="2"/>
      <c r="Q422" s="7"/>
      <c r="R422" s="2"/>
      <c r="S422" s="2"/>
      <c r="T422" s="2"/>
      <c r="U422" s="7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5">
      <c r="A423" s="7"/>
      <c r="B423" s="2"/>
      <c r="C423" s="2"/>
      <c r="D423" s="2"/>
      <c r="E423" s="7"/>
      <c r="F423" s="2"/>
      <c r="G423" s="2"/>
      <c r="H423" s="113"/>
      <c r="I423" s="7"/>
      <c r="J423" s="2"/>
      <c r="K423" s="2"/>
      <c r="L423" s="2"/>
      <c r="M423" s="7"/>
      <c r="N423" s="2"/>
      <c r="O423" s="2"/>
      <c r="P423" s="2"/>
      <c r="Q423" s="7"/>
      <c r="R423" s="2"/>
      <c r="S423" s="2"/>
      <c r="T423" s="2"/>
      <c r="U423" s="7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5">
      <c r="A424" s="7"/>
      <c r="B424" s="2"/>
      <c r="C424" s="2"/>
      <c r="D424" s="2"/>
      <c r="E424" s="7"/>
      <c r="F424" s="2"/>
      <c r="G424" s="2"/>
      <c r="H424" s="113"/>
      <c r="I424" s="7"/>
      <c r="J424" s="2"/>
      <c r="K424" s="2"/>
      <c r="L424" s="2"/>
      <c r="M424" s="7"/>
      <c r="N424" s="2"/>
      <c r="O424" s="2"/>
      <c r="P424" s="2"/>
      <c r="Q424" s="7"/>
      <c r="R424" s="2"/>
      <c r="S424" s="2"/>
      <c r="T424" s="2"/>
      <c r="U424" s="7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5">
      <c r="A425" s="7"/>
      <c r="B425" s="2"/>
      <c r="C425" s="2"/>
      <c r="D425" s="2"/>
      <c r="E425" s="7"/>
      <c r="F425" s="2"/>
      <c r="G425" s="2"/>
      <c r="H425" s="113"/>
      <c r="I425" s="7"/>
      <c r="J425" s="2"/>
      <c r="K425" s="2"/>
      <c r="L425" s="2"/>
      <c r="M425" s="7"/>
      <c r="N425" s="2"/>
      <c r="O425" s="2"/>
      <c r="P425" s="2"/>
      <c r="Q425" s="7"/>
      <c r="R425" s="2"/>
      <c r="S425" s="2"/>
      <c r="T425" s="2"/>
      <c r="U425" s="7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5">
      <c r="A426" s="7"/>
      <c r="B426" s="2"/>
      <c r="C426" s="2"/>
      <c r="D426" s="2"/>
      <c r="E426" s="7"/>
      <c r="F426" s="2"/>
      <c r="G426" s="2"/>
      <c r="H426" s="113"/>
      <c r="I426" s="7"/>
      <c r="J426" s="2"/>
      <c r="K426" s="2"/>
      <c r="L426" s="2"/>
      <c r="M426" s="7"/>
      <c r="N426" s="2"/>
      <c r="O426" s="2"/>
      <c r="P426" s="2"/>
      <c r="Q426" s="7"/>
      <c r="R426" s="2"/>
      <c r="S426" s="2"/>
      <c r="T426" s="2"/>
      <c r="U426" s="7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5">
      <c r="A427" s="7"/>
      <c r="B427" s="2"/>
      <c r="C427" s="2"/>
      <c r="D427" s="2"/>
      <c r="E427" s="7"/>
      <c r="F427" s="2"/>
      <c r="G427" s="2"/>
      <c r="H427" s="113"/>
      <c r="I427" s="7"/>
      <c r="J427" s="2"/>
      <c r="K427" s="2"/>
      <c r="L427" s="2"/>
      <c r="M427" s="7"/>
      <c r="N427" s="2"/>
      <c r="O427" s="2"/>
      <c r="P427" s="2"/>
      <c r="Q427" s="7"/>
      <c r="R427" s="2"/>
      <c r="S427" s="2"/>
      <c r="T427" s="2"/>
      <c r="U427" s="7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5">
      <c r="A428" s="7"/>
      <c r="B428" s="2"/>
      <c r="C428" s="2"/>
      <c r="D428" s="2"/>
      <c r="E428" s="7"/>
      <c r="F428" s="2"/>
      <c r="G428" s="2"/>
      <c r="H428" s="113"/>
      <c r="I428" s="7"/>
      <c r="J428" s="2"/>
      <c r="K428" s="2"/>
      <c r="L428" s="2"/>
      <c r="M428" s="7"/>
      <c r="N428" s="2"/>
      <c r="O428" s="2"/>
      <c r="P428" s="2"/>
      <c r="Q428" s="7"/>
      <c r="R428" s="2"/>
      <c r="S428" s="2"/>
      <c r="T428" s="2"/>
      <c r="U428" s="7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5">
      <c r="A429" s="7"/>
      <c r="B429" s="2"/>
      <c r="C429" s="2"/>
      <c r="D429" s="2"/>
      <c r="E429" s="7"/>
      <c r="F429" s="2"/>
      <c r="G429" s="2"/>
      <c r="H429" s="113"/>
      <c r="I429" s="7"/>
      <c r="J429" s="2"/>
      <c r="K429" s="2"/>
      <c r="L429" s="2"/>
      <c r="M429" s="7"/>
      <c r="N429" s="2"/>
      <c r="O429" s="2"/>
      <c r="P429" s="2"/>
      <c r="Q429" s="7"/>
      <c r="R429" s="2"/>
      <c r="S429" s="2"/>
      <c r="T429" s="2"/>
      <c r="U429" s="7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5">
      <c r="A430" s="7"/>
      <c r="B430" s="2"/>
      <c r="C430" s="2"/>
      <c r="D430" s="2"/>
      <c r="E430" s="7"/>
      <c r="F430" s="2"/>
      <c r="G430" s="2"/>
      <c r="H430" s="113"/>
      <c r="I430" s="7"/>
      <c r="J430" s="2"/>
      <c r="K430" s="2"/>
      <c r="L430" s="2"/>
      <c r="M430" s="7"/>
      <c r="N430" s="2"/>
      <c r="O430" s="2"/>
      <c r="P430" s="2"/>
      <c r="Q430" s="7"/>
      <c r="R430" s="2"/>
      <c r="S430" s="2"/>
      <c r="T430" s="2"/>
      <c r="U430" s="7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5">
      <c r="A431" s="7"/>
      <c r="B431" s="2"/>
      <c r="C431" s="2"/>
      <c r="D431" s="2"/>
      <c r="E431" s="7"/>
      <c r="F431" s="2"/>
      <c r="G431" s="2"/>
      <c r="H431" s="113"/>
      <c r="I431" s="7"/>
      <c r="J431" s="2"/>
      <c r="K431" s="2"/>
      <c r="L431" s="2"/>
      <c r="M431" s="7"/>
      <c r="N431" s="2"/>
      <c r="O431" s="2"/>
      <c r="P431" s="2"/>
      <c r="Q431" s="7"/>
      <c r="R431" s="2"/>
      <c r="S431" s="2"/>
      <c r="T431" s="2"/>
      <c r="U431" s="7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5">
      <c r="A432" s="7"/>
      <c r="B432" s="2"/>
      <c r="C432" s="2"/>
      <c r="D432" s="2"/>
      <c r="E432" s="7"/>
      <c r="F432" s="2"/>
      <c r="G432" s="2"/>
      <c r="H432" s="113"/>
      <c r="I432" s="7"/>
      <c r="J432" s="2"/>
      <c r="K432" s="2"/>
      <c r="L432" s="2"/>
      <c r="M432" s="7"/>
      <c r="N432" s="2"/>
      <c r="O432" s="2"/>
      <c r="P432" s="2"/>
      <c r="Q432" s="7"/>
      <c r="R432" s="2"/>
      <c r="S432" s="2"/>
      <c r="T432" s="2"/>
      <c r="U432" s="7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5">
      <c r="A433" s="7"/>
      <c r="B433" s="2"/>
      <c r="C433" s="2"/>
      <c r="D433" s="2"/>
      <c r="E433" s="7"/>
      <c r="F433" s="2"/>
      <c r="G433" s="2"/>
      <c r="H433" s="113"/>
      <c r="I433" s="7"/>
      <c r="J433" s="2"/>
      <c r="K433" s="2"/>
      <c r="L433" s="2"/>
      <c r="M433" s="7"/>
      <c r="N433" s="2"/>
      <c r="O433" s="2"/>
      <c r="P433" s="2"/>
      <c r="Q433" s="7"/>
      <c r="R433" s="2"/>
      <c r="S433" s="2"/>
      <c r="T433" s="2"/>
      <c r="U433" s="7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5">
      <c r="A434" s="7"/>
      <c r="B434" s="2"/>
      <c r="C434" s="2"/>
      <c r="D434" s="2"/>
      <c r="E434" s="7"/>
      <c r="F434" s="2"/>
      <c r="G434" s="2"/>
      <c r="H434" s="113"/>
      <c r="I434" s="7"/>
      <c r="J434" s="2"/>
      <c r="K434" s="2"/>
      <c r="L434" s="2"/>
      <c r="M434" s="7"/>
      <c r="N434" s="2"/>
      <c r="O434" s="2"/>
      <c r="P434" s="2"/>
      <c r="Q434" s="7"/>
      <c r="R434" s="2"/>
      <c r="S434" s="2"/>
      <c r="T434" s="2"/>
      <c r="U434" s="7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5">
      <c r="A435" s="7"/>
      <c r="B435" s="2"/>
      <c r="C435" s="2"/>
      <c r="D435" s="2"/>
      <c r="E435" s="7"/>
      <c r="F435" s="2"/>
      <c r="G435" s="2"/>
      <c r="H435" s="113"/>
      <c r="I435" s="7"/>
      <c r="J435" s="2"/>
      <c r="K435" s="2"/>
      <c r="L435" s="2"/>
      <c r="M435" s="7"/>
      <c r="N435" s="2"/>
      <c r="O435" s="2"/>
      <c r="P435" s="2"/>
      <c r="Q435" s="7"/>
      <c r="R435" s="2"/>
      <c r="S435" s="2"/>
      <c r="T435" s="2"/>
      <c r="U435" s="7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5">
      <c r="A436" s="7"/>
      <c r="B436" s="2"/>
      <c r="C436" s="2"/>
      <c r="D436" s="2"/>
      <c r="E436" s="7"/>
      <c r="F436" s="2"/>
      <c r="G436" s="2"/>
      <c r="H436" s="113"/>
      <c r="I436" s="7"/>
      <c r="J436" s="2"/>
      <c r="K436" s="2"/>
      <c r="L436" s="2"/>
      <c r="M436" s="7"/>
      <c r="N436" s="2"/>
      <c r="O436" s="2"/>
      <c r="P436" s="2"/>
      <c r="Q436" s="7"/>
      <c r="R436" s="2"/>
      <c r="S436" s="2"/>
      <c r="T436" s="2"/>
      <c r="U436" s="7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5">
      <c r="A437" s="7"/>
      <c r="B437" s="2"/>
      <c r="C437" s="2"/>
      <c r="D437" s="2"/>
      <c r="E437" s="7"/>
      <c r="F437" s="2"/>
      <c r="G437" s="2"/>
      <c r="H437" s="113"/>
      <c r="I437" s="7"/>
      <c r="J437" s="2"/>
      <c r="K437" s="2"/>
      <c r="L437" s="2"/>
      <c r="M437" s="7"/>
      <c r="N437" s="2"/>
      <c r="O437" s="2"/>
      <c r="P437" s="2"/>
      <c r="Q437" s="7"/>
      <c r="R437" s="2"/>
      <c r="S437" s="2"/>
      <c r="T437" s="2"/>
      <c r="U437" s="7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5">
      <c r="A438" s="7"/>
      <c r="B438" s="2"/>
      <c r="C438" s="2"/>
      <c r="D438" s="2"/>
      <c r="E438" s="7"/>
      <c r="F438" s="2"/>
      <c r="G438" s="2"/>
      <c r="H438" s="113"/>
      <c r="I438" s="7"/>
      <c r="J438" s="2"/>
      <c r="K438" s="2"/>
      <c r="L438" s="2"/>
      <c r="M438" s="7"/>
      <c r="N438" s="2"/>
      <c r="O438" s="2"/>
      <c r="P438" s="2"/>
      <c r="Q438" s="7"/>
      <c r="R438" s="2"/>
      <c r="S438" s="2"/>
      <c r="T438" s="2"/>
      <c r="U438" s="7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5">
      <c r="A439" s="7"/>
      <c r="B439" s="2"/>
      <c r="C439" s="2"/>
      <c r="D439" s="2"/>
      <c r="E439" s="7"/>
      <c r="F439" s="2"/>
      <c r="G439" s="2"/>
      <c r="H439" s="113"/>
      <c r="I439" s="7"/>
      <c r="J439" s="2"/>
      <c r="K439" s="2"/>
      <c r="L439" s="2"/>
      <c r="M439" s="7"/>
      <c r="N439" s="2"/>
      <c r="O439" s="2"/>
      <c r="P439" s="2"/>
      <c r="Q439" s="7"/>
      <c r="R439" s="2"/>
      <c r="S439" s="2"/>
      <c r="T439" s="2"/>
      <c r="U439" s="7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5">
      <c r="A440" s="7"/>
      <c r="B440" s="2"/>
      <c r="C440" s="2"/>
      <c r="D440" s="2"/>
      <c r="E440" s="7"/>
      <c r="F440" s="2"/>
      <c r="G440" s="2"/>
      <c r="H440" s="113"/>
      <c r="I440" s="7"/>
      <c r="J440" s="2"/>
      <c r="K440" s="2"/>
      <c r="L440" s="2"/>
      <c r="M440" s="7"/>
      <c r="N440" s="2"/>
      <c r="O440" s="2"/>
      <c r="P440" s="2"/>
      <c r="Q440" s="7"/>
      <c r="R440" s="2"/>
      <c r="S440" s="2"/>
      <c r="T440" s="2"/>
      <c r="U440" s="7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5">
      <c r="A441" s="7"/>
      <c r="B441" s="2"/>
      <c r="C441" s="2"/>
      <c r="D441" s="2"/>
      <c r="E441" s="7"/>
      <c r="F441" s="2"/>
      <c r="G441" s="2"/>
      <c r="H441" s="113"/>
      <c r="I441" s="7"/>
      <c r="J441" s="2"/>
      <c r="K441" s="2"/>
      <c r="L441" s="2"/>
      <c r="M441" s="7"/>
      <c r="N441" s="2"/>
      <c r="O441" s="2"/>
      <c r="P441" s="2"/>
      <c r="Q441" s="7"/>
      <c r="R441" s="2"/>
      <c r="S441" s="2"/>
      <c r="T441" s="2"/>
      <c r="U441" s="7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5">
      <c r="A442" s="7"/>
      <c r="B442" s="2"/>
      <c r="C442" s="2"/>
      <c r="D442" s="2"/>
      <c r="E442" s="7"/>
      <c r="F442" s="2"/>
      <c r="G442" s="2"/>
      <c r="H442" s="113"/>
      <c r="I442" s="7"/>
      <c r="J442" s="2"/>
      <c r="K442" s="2"/>
      <c r="L442" s="2"/>
      <c r="M442" s="7"/>
      <c r="N442" s="2"/>
      <c r="O442" s="2"/>
      <c r="P442" s="2"/>
      <c r="Q442" s="7"/>
      <c r="R442" s="2"/>
      <c r="S442" s="2"/>
      <c r="T442" s="2"/>
      <c r="U442" s="7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5">
      <c r="A443" s="7"/>
      <c r="B443" s="2"/>
      <c r="C443" s="2"/>
      <c r="D443" s="2"/>
      <c r="E443" s="7"/>
      <c r="F443" s="2"/>
      <c r="G443" s="2"/>
      <c r="H443" s="113"/>
      <c r="I443" s="7"/>
      <c r="J443" s="2"/>
      <c r="K443" s="2"/>
      <c r="L443" s="2"/>
      <c r="M443" s="7"/>
      <c r="N443" s="2"/>
      <c r="O443" s="2"/>
      <c r="P443" s="2"/>
      <c r="Q443" s="7"/>
      <c r="R443" s="2"/>
      <c r="S443" s="2"/>
      <c r="T443" s="2"/>
      <c r="U443" s="7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5">
      <c r="A444" s="7"/>
      <c r="B444" s="2"/>
      <c r="C444" s="2"/>
      <c r="D444" s="2"/>
      <c r="E444" s="7"/>
      <c r="F444" s="2"/>
      <c r="G444" s="2"/>
      <c r="H444" s="113"/>
      <c r="I444" s="7"/>
      <c r="J444" s="2"/>
      <c r="K444" s="2"/>
      <c r="L444" s="2"/>
      <c r="M444" s="7"/>
      <c r="N444" s="2"/>
      <c r="O444" s="2"/>
      <c r="P444" s="2"/>
      <c r="Q444" s="7"/>
      <c r="R444" s="2"/>
      <c r="S444" s="2"/>
      <c r="T444" s="2"/>
      <c r="U444" s="7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5">
      <c r="A445" s="7"/>
      <c r="B445" s="2"/>
      <c r="C445" s="2"/>
      <c r="D445" s="2"/>
      <c r="E445" s="7"/>
      <c r="F445" s="2"/>
      <c r="G445" s="2"/>
      <c r="H445" s="113"/>
      <c r="I445" s="7"/>
      <c r="J445" s="2"/>
      <c r="K445" s="2"/>
      <c r="L445" s="2"/>
      <c r="M445" s="7"/>
      <c r="N445" s="2"/>
      <c r="O445" s="2"/>
      <c r="P445" s="2"/>
      <c r="Q445" s="7"/>
      <c r="R445" s="2"/>
      <c r="S445" s="2"/>
      <c r="T445" s="2"/>
      <c r="U445" s="7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5">
      <c r="A446" s="7"/>
      <c r="B446" s="2"/>
      <c r="C446" s="2"/>
      <c r="D446" s="2"/>
      <c r="E446" s="7"/>
      <c r="F446" s="2"/>
      <c r="G446" s="2"/>
      <c r="H446" s="113"/>
      <c r="I446" s="7"/>
      <c r="J446" s="2"/>
      <c r="K446" s="2"/>
      <c r="L446" s="2"/>
      <c r="M446" s="7"/>
      <c r="N446" s="2"/>
      <c r="O446" s="2"/>
      <c r="P446" s="2"/>
      <c r="Q446" s="7"/>
      <c r="R446" s="2"/>
      <c r="S446" s="2"/>
      <c r="T446" s="2"/>
      <c r="U446" s="7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5">
      <c r="A447" s="7"/>
      <c r="B447" s="2"/>
      <c r="C447" s="2"/>
      <c r="D447" s="2"/>
      <c r="E447" s="7"/>
      <c r="F447" s="2"/>
      <c r="G447" s="2"/>
      <c r="H447" s="113"/>
      <c r="I447" s="7"/>
      <c r="J447" s="2"/>
      <c r="K447" s="2"/>
      <c r="L447" s="2"/>
      <c r="M447" s="7"/>
      <c r="N447" s="2"/>
      <c r="O447" s="2"/>
      <c r="P447" s="2"/>
      <c r="Q447" s="7"/>
      <c r="R447" s="2"/>
      <c r="S447" s="2"/>
      <c r="T447" s="2"/>
      <c r="U447" s="7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5">
      <c r="A448" s="7"/>
      <c r="B448" s="2"/>
      <c r="C448" s="2"/>
      <c r="D448" s="2"/>
      <c r="E448" s="7"/>
      <c r="F448" s="2"/>
      <c r="G448" s="2"/>
      <c r="H448" s="113"/>
      <c r="I448" s="7"/>
      <c r="J448" s="2"/>
      <c r="K448" s="2"/>
      <c r="L448" s="2"/>
      <c r="M448" s="7"/>
      <c r="N448" s="2"/>
      <c r="O448" s="2"/>
      <c r="P448" s="2"/>
      <c r="Q448" s="7"/>
      <c r="R448" s="2"/>
      <c r="S448" s="2"/>
      <c r="T448" s="2"/>
      <c r="U448" s="7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5">
      <c r="A449" s="7"/>
      <c r="B449" s="2"/>
      <c r="C449" s="2"/>
      <c r="D449" s="2"/>
      <c r="E449" s="7"/>
      <c r="F449" s="2"/>
      <c r="G449" s="2"/>
      <c r="H449" s="113"/>
      <c r="I449" s="7"/>
      <c r="J449" s="2"/>
      <c r="K449" s="2"/>
      <c r="L449" s="2"/>
      <c r="M449" s="7"/>
      <c r="N449" s="2"/>
      <c r="O449" s="2"/>
      <c r="P449" s="2"/>
      <c r="Q449" s="7"/>
      <c r="R449" s="2"/>
      <c r="S449" s="2"/>
      <c r="T449" s="2"/>
      <c r="U449" s="7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5">
      <c r="A450" s="7"/>
      <c r="B450" s="2"/>
      <c r="C450" s="2"/>
      <c r="D450" s="2"/>
      <c r="E450" s="7"/>
      <c r="F450" s="2"/>
      <c r="G450" s="2"/>
      <c r="H450" s="113"/>
      <c r="I450" s="7"/>
      <c r="J450" s="2"/>
      <c r="K450" s="2"/>
      <c r="L450" s="2"/>
      <c r="M450" s="7"/>
      <c r="N450" s="2"/>
      <c r="O450" s="2"/>
      <c r="P450" s="2"/>
      <c r="Q450" s="7"/>
      <c r="R450" s="2"/>
      <c r="S450" s="2"/>
      <c r="T450" s="2"/>
      <c r="U450" s="7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5">
      <c r="A451" s="7"/>
      <c r="B451" s="2"/>
      <c r="C451" s="2"/>
      <c r="D451" s="2"/>
      <c r="E451" s="7"/>
      <c r="F451" s="2"/>
      <c r="G451" s="2"/>
      <c r="H451" s="113"/>
      <c r="I451" s="7"/>
      <c r="J451" s="2"/>
      <c r="K451" s="2"/>
      <c r="L451" s="2"/>
      <c r="M451" s="7"/>
      <c r="N451" s="2"/>
      <c r="O451" s="2"/>
      <c r="P451" s="2"/>
      <c r="Q451" s="7"/>
      <c r="R451" s="2"/>
      <c r="S451" s="2"/>
      <c r="T451" s="2"/>
      <c r="U451" s="7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5">
      <c r="A452" s="7"/>
      <c r="B452" s="2"/>
      <c r="C452" s="2"/>
      <c r="D452" s="2"/>
      <c r="E452" s="7"/>
      <c r="F452" s="2"/>
      <c r="G452" s="2"/>
      <c r="H452" s="113"/>
      <c r="I452" s="7"/>
      <c r="J452" s="2"/>
      <c r="K452" s="2"/>
      <c r="L452" s="2"/>
      <c r="M452" s="7"/>
      <c r="N452" s="2"/>
      <c r="O452" s="2"/>
      <c r="P452" s="2"/>
      <c r="Q452" s="7"/>
      <c r="R452" s="2"/>
      <c r="S452" s="2"/>
      <c r="T452" s="2"/>
      <c r="U452" s="7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5">
      <c r="A453" s="7"/>
      <c r="B453" s="2"/>
      <c r="C453" s="2"/>
      <c r="D453" s="2"/>
      <c r="E453" s="7"/>
      <c r="F453" s="2"/>
      <c r="G453" s="2"/>
      <c r="H453" s="113"/>
      <c r="I453" s="7"/>
      <c r="J453" s="2"/>
      <c r="K453" s="2"/>
      <c r="L453" s="2"/>
      <c r="M453" s="7"/>
      <c r="N453" s="2"/>
      <c r="O453" s="2"/>
      <c r="P453" s="2"/>
      <c r="Q453" s="7"/>
      <c r="R453" s="2"/>
      <c r="S453" s="2"/>
      <c r="T453" s="2"/>
      <c r="U453" s="7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5">
      <c r="A454" s="7"/>
      <c r="B454" s="2"/>
      <c r="C454" s="2"/>
      <c r="D454" s="2"/>
      <c r="E454" s="7"/>
      <c r="F454" s="2"/>
      <c r="G454" s="2"/>
      <c r="H454" s="113"/>
      <c r="I454" s="7"/>
      <c r="J454" s="2"/>
      <c r="K454" s="2"/>
      <c r="L454" s="2"/>
      <c r="M454" s="7"/>
      <c r="N454" s="2"/>
      <c r="O454" s="2"/>
      <c r="P454" s="2"/>
      <c r="Q454" s="7"/>
      <c r="R454" s="2"/>
      <c r="S454" s="2"/>
      <c r="T454" s="2"/>
      <c r="U454" s="7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5">
      <c r="A455" s="7"/>
      <c r="B455" s="2"/>
      <c r="C455" s="2"/>
      <c r="D455" s="2"/>
      <c r="E455" s="7"/>
      <c r="F455" s="2"/>
      <c r="G455" s="2"/>
      <c r="H455" s="113"/>
      <c r="I455" s="7"/>
      <c r="J455" s="2"/>
      <c r="K455" s="2"/>
      <c r="L455" s="2"/>
      <c r="M455" s="7"/>
      <c r="N455" s="2"/>
      <c r="O455" s="2"/>
      <c r="P455" s="2"/>
      <c r="Q455" s="7"/>
      <c r="R455" s="2"/>
      <c r="S455" s="2"/>
      <c r="T455" s="2"/>
      <c r="U455" s="7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5">
      <c r="A456" s="7"/>
      <c r="B456" s="2"/>
      <c r="C456" s="2"/>
      <c r="D456" s="2"/>
      <c r="E456" s="7"/>
      <c r="F456" s="2"/>
      <c r="G456" s="2"/>
      <c r="H456" s="113"/>
      <c r="I456" s="7"/>
      <c r="J456" s="2"/>
      <c r="K456" s="2"/>
      <c r="L456" s="2"/>
      <c r="M456" s="7"/>
      <c r="N456" s="2"/>
      <c r="O456" s="2"/>
      <c r="P456" s="2"/>
      <c r="Q456" s="7"/>
      <c r="R456" s="2"/>
      <c r="S456" s="2"/>
      <c r="T456" s="2"/>
      <c r="U456" s="7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5">
      <c r="A457" s="7"/>
      <c r="B457" s="2"/>
      <c r="C457" s="2"/>
      <c r="D457" s="2"/>
      <c r="E457" s="7"/>
      <c r="F457" s="2"/>
      <c r="G457" s="2"/>
      <c r="H457" s="113"/>
      <c r="I457" s="7"/>
      <c r="J457" s="2"/>
      <c r="K457" s="2"/>
      <c r="L457" s="2"/>
      <c r="M457" s="7"/>
      <c r="N457" s="2"/>
      <c r="O457" s="2"/>
      <c r="P457" s="2"/>
      <c r="Q457" s="7"/>
      <c r="R457" s="2"/>
      <c r="S457" s="2"/>
      <c r="T457" s="2"/>
      <c r="U457" s="7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5">
      <c r="A458" s="7"/>
      <c r="B458" s="2"/>
      <c r="C458" s="2"/>
      <c r="D458" s="2"/>
      <c r="E458" s="7"/>
      <c r="F458" s="2"/>
      <c r="G458" s="2"/>
      <c r="H458" s="113"/>
      <c r="I458" s="7"/>
      <c r="J458" s="2"/>
      <c r="K458" s="2"/>
      <c r="L458" s="2"/>
      <c r="M458" s="7"/>
      <c r="N458" s="2"/>
      <c r="O458" s="2"/>
      <c r="P458" s="2"/>
      <c r="Q458" s="7"/>
      <c r="R458" s="2"/>
      <c r="S458" s="2"/>
      <c r="T458" s="2"/>
      <c r="U458" s="7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5">
      <c r="A459" s="7"/>
      <c r="B459" s="2"/>
      <c r="C459" s="2"/>
      <c r="D459" s="2"/>
      <c r="E459" s="7"/>
      <c r="F459" s="2"/>
      <c r="G459" s="2"/>
      <c r="H459" s="113"/>
      <c r="I459" s="7"/>
      <c r="J459" s="2"/>
      <c r="K459" s="2"/>
      <c r="L459" s="2"/>
      <c r="M459" s="7"/>
      <c r="N459" s="2"/>
      <c r="O459" s="2"/>
      <c r="P459" s="2"/>
      <c r="Q459" s="7"/>
      <c r="R459" s="2"/>
      <c r="S459" s="2"/>
      <c r="T459" s="2"/>
      <c r="U459" s="7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5">
      <c r="A460" s="7"/>
      <c r="B460" s="2"/>
      <c r="C460" s="2"/>
      <c r="D460" s="2"/>
      <c r="E460" s="7"/>
      <c r="F460" s="2"/>
      <c r="G460" s="2"/>
      <c r="H460" s="113"/>
      <c r="I460" s="7"/>
      <c r="J460" s="2"/>
      <c r="K460" s="2"/>
      <c r="L460" s="2"/>
      <c r="M460" s="7"/>
      <c r="N460" s="2"/>
      <c r="O460" s="2"/>
      <c r="P460" s="2"/>
      <c r="Q460" s="7"/>
      <c r="R460" s="2"/>
      <c r="S460" s="2"/>
      <c r="T460" s="2"/>
      <c r="U460" s="7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5">
      <c r="A461" s="7"/>
      <c r="B461" s="2"/>
      <c r="C461" s="2"/>
      <c r="D461" s="2"/>
      <c r="E461" s="7"/>
      <c r="F461" s="2"/>
      <c r="G461" s="2"/>
      <c r="H461" s="113"/>
      <c r="I461" s="7"/>
      <c r="J461" s="2"/>
      <c r="K461" s="2"/>
      <c r="L461" s="2"/>
      <c r="M461" s="7"/>
      <c r="N461" s="2"/>
      <c r="O461" s="2"/>
      <c r="P461" s="2"/>
      <c r="Q461" s="7"/>
      <c r="R461" s="2"/>
      <c r="S461" s="2"/>
      <c r="T461" s="2"/>
      <c r="U461" s="7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5">
      <c r="A462" s="7"/>
      <c r="B462" s="2"/>
      <c r="C462" s="2"/>
      <c r="D462" s="2"/>
      <c r="E462" s="7"/>
      <c r="F462" s="2"/>
      <c r="G462" s="2"/>
      <c r="H462" s="113"/>
      <c r="I462" s="7"/>
      <c r="J462" s="2"/>
      <c r="K462" s="2"/>
      <c r="L462" s="2"/>
      <c r="M462" s="7"/>
      <c r="N462" s="2"/>
      <c r="O462" s="2"/>
      <c r="P462" s="2"/>
      <c r="Q462" s="7"/>
      <c r="R462" s="2"/>
      <c r="S462" s="2"/>
      <c r="T462" s="2"/>
      <c r="U462" s="7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5">
      <c r="A463" s="7"/>
      <c r="B463" s="2"/>
      <c r="C463" s="2"/>
      <c r="D463" s="2"/>
      <c r="E463" s="7"/>
      <c r="F463" s="2"/>
      <c r="G463" s="2"/>
      <c r="H463" s="113"/>
      <c r="I463" s="7"/>
      <c r="J463" s="2"/>
      <c r="K463" s="2"/>
      <c r="L463" s="2"/>
      <c r="M463" s="7"/>
      <c r="N463" s="2"/>
      <c r="O463" s="2"/>
      <c r="P463" s="2"/>
      <c r="Q463" s="7"/>
      <c r="R463" s="2"/>
      <c r="S463" s="2"/>
      <c r="T463" s="2"/>
      <c r="U463" s="7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5">
      <c r="A464" s="7"/>
      <c r="B464" s="2"/>
      <c r="C464" s="2"/>
      <c r="D464" s="2"/>
      <c r="E464" s="7"/>
      <c r="F464" s="2"/>
      <c r="G464" s="2"/>
      <c r="H464" s="113"/>
      <c r="I464" s="7"/>
      <c r="J464" s="2"/>
      <c r="K464" s="2"/>
      <c r="L464" s="2"/>
      <c r="M464" s="7"/>
      <c r="N464" s="2"/>
      <c r="O464" s="2"/>
      <c r="P464" s="2"/>
      <c r="Q464" s="7"/>
      <c r="R464" s="2"/>
      <c r="S464" s="2"/>
      <c r="T464" s="2"/>
      <c r="U464" s="7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5">
      <c r="A465" s="7"/>
      <c r="B465" s="2"/>
      <c r="C465" s="2"/>
      <c r="D465" s="2"/>
      <c r="E465" s="7"/>
      <c r="F465" s="2"/>
      <c r="G465" s="2"/>
      <c r="H465" s="113"/>
      <c r="I465" s="7"/>
      <c r="J465" s="2"/>
      <c r="K465" s="2"/>
      <c r="L465" s="2"/>
      <c r="M465" s="7"/>
      <c r="N465" s="2"/>
      <c r="O465" s="2"/>
      <c r="P465" s="2"/>
      <c r="Q465" s="7"/>
      <c r="R465" s="2"/>
      <c r="S465" s="2"/>
      <c r="T465" s="2"/>
      <c r="U465" s="7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5">
      <c r="A466" s="7"/>
      <c r="B466" s="2"/>
      <c r="C466" s="2"/>
      <c r="D466" s="2"/>
      <c r="E466" s="7"/>
      <c r="F466" s="2"/>
      <c r="G466" s="2"/>
      <c r="H466" s="113"/>
      <c r="I466" s="7"/>
      <c r="J466" s="2"/>
      <c r="K466" s="2"/>
      <c r="L466" s="2"/>
      <c r="M466" s="7"/>
      <c r="N466" s="2"/>
      <c r="O466" s="2"/>
      <c r="P466" s="2"/>
      <c r="Q466" s="7"/>
      <c r="R466" s="2"/>
      <c r="S466" s="2"/>
      <c r="T466" s="2"/>
      <c r="U466" s="7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5">
      <c r="A467" s="7"/>
      <c r="B467" s="2"/>
      <c r="C467" s="2"/>
      <c r="D467" s="2"/>
      <c r="E467" s="7"/>
      <c r="F467" s="2"/>
      <c r="G467" s="2"/>
      <c r="H467" s="113"/>
      <c r="I467" s="7"/>
      <c r="J467" s="2"/>
      <c r="K467" s="2"/>
      <c r="L467" s="2"/>
      <c r="M467" s="7"/>
      <c r="N467" s="2"/>
      <c r="O467" s="2"/>
      <c r="P467" s="2"/>
      <c r="Q467" s="7"/>
      <c r="R467" s="2"/>
      <c r="S467" s="2"/>
      <c r="T467" s="2"/>
      <c r="U467" s="7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5">
      <c r="A468" s="7"/>
      <c r="B468" s="2"/>
      <c r="C468" s="2"/>
      <c r="D468" s="2"/>
      <c r="E468" s="7"/>
      <c r="F468" s="2"/>
      <c r="G468" s="2"/>
      <c r="H468" s="113"/>
      <c r="I468" s="7"/>
      <c r="J468" s="2"/>
      <c r="K468" s="2"/>
      <c r="L468" s="2"/>
      <c r="M468" s="7"/>
      <c r="N468" s="2"/>
      <c r="O468" s="2"/>
      <c r="P468" s="2"/>
      <c r="Q468" s="7"/>
      <c r="R468" s="2"/>
      <c r="S468" s="2"/>
      <c r="T468" s="2"/>
      <c r="U468" s="7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5">
      <c r="A469" s="7"/>
      <c r="B469" s="2"/>
      <c r="C469" s="2"/>
      <c r="D469" s="2"/>
      <c r="E469" s="7"/>
      <c r="F469" s="2"/>
      <c r="G469" s="2"/>
      <c r="H469" s="113"/>
      <c r="I469" s="7"/>
      <c r="J469" s="2"/>
      <c r="K469" s="2"/>
      <c r="L469" s="2"/>
      <c r="M469" s="7"/>
      <c r="N469" s="2"/>
      <c r="O469" s="2"/>
      <c r="P469" s="2"/>
      <c r="Q469" s="7"/>
      <c r="R469" s="2"/>
      <c r="S469" s="2"/>
      <c r="T469" s="2"/>
      <c r="U469" s="7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5">
      <c r="A470" s="7"/>
      <c r="B470" s="2"/>
      <c r="C470" s="2"/>
      <c r="D470" s="2"/>
      <c r="E470" s="7"/>
      <c r="F470" s="2"/>
      <c r="G470" s="2"/>
      <c r="H470" s="113"/>
      <c r="I470" s="7"/>
      <c r="J470" s="2"/>
      <c r="K470" s="2"/>
      <c r="L470" s="2"/>
      <c r="M470" s="7"/>
      <c r="N470" s="2"/>
      <c r="O470" s="2"/>
      <c r="P470" s="2"/>
      <c r="Q470" s="7"/>
      <c r="R470" s="2"/>
      <c r="S470" s="2"/>
      <c r="T470" s="2"/>
      <c r="U470" s="7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5">
      <c r="A471" s="7"/>
      <c r="B471" s="2"/>
      <c r="C471" s="2"/>
      <c r="D471" s="2"/>
      <c r="E471" s="7"/>
      <c r="F471" s="2"/>
      <c r="G471" s="2"/>
      <c r="H471" s="113"/>
      <c r="I471" s="7"/>
      <c r="J471" s="2"/>
      <c r="K471" s="2"/>
      <c r="L471" s="2"/>
      <c r="M471" s="7"/>
      <c r="N471" s="2"/>
      <c r="O471" s="2"/>
      <c r="P471" s="2"/>
      <c r="Q471" s="7"/>
      <c r="R471" s="2"/>
      <c r="S471" s="2"/>
      <c r="T471" s="2"/>
      <c r="U471" s="7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5">
      <c r="A472" s="7"/>
      <c r="B472" s="2"/>
      <c r="C472" s="2"/>
      <c r="D472" s="2"/>
      <c r="E472" s="7"/>
      <c r="F472" s="2"/>
      <c r="G472" s="2"/>
      <c r="H472" s="113"/>
      <c r="I472" s="7"/>
      <c r="J472" s="2"/>
      <c r="K472" s="2"/>
      <c r="L472" s="2"/>
      <c r="M472" s="7"/>
      <c r="N472" s="2"/>
      <c r="O472" s="2"/>
      <c r="P472" s="2"/>
      <c r="Q472" s="7"/>
      <c r="R472" s="2"/>
      <c r="S472" s="2"/>
      <c r="T472" s="2"/>
      <c r="U472" s="7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5">
      <c r="A473" s="7"/>
      <c r="B473" s="2"/>
      <c r="C473" s="2"/>
      <c r="D473" s="2"/>
      <c r="E473" s="7"/>
      <c r="F473" s="2"/>
      <c r="G473" s="2"/>
      <c r="H473" s="113"/>
      <c r="I473" s="7"/>
      <c r="J473" s="2"/>
      <c r="K473" s="2"/>
      <c r="L473" s="2"/>
      <c r="M473" s="7"/>
      <c r="N473" s="2"/>
      <c r="O473" s="2"/>
      <c r="P473" s="2"/>
      <c r="Q473" s="7"/>
      <c r="R473" s="2"/>
      <c r="S473" s="2"/>
      <c r="T473" s="2"/>
      <c r="U473" s="7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5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</row>
    <row r="475" spans="1:42" ht="15.75" customHeight="1" x14ac:dyDescent="0.5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</row>
    <row r="476" spans="1:42" ht="15.75" customHeight="1" x14ac:dyDescent="0.5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</row>
    <row r="477" spans="1:42" ht="15.75" customHeight="1" x14ac:dyDescent="0.5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</row>
    <row r="478" spans="1:42" ht="15.75" customHeight="1" x14ac:dyDescent="0.5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</row>
    <row r="479" spans="1:42" ht="15.75" customHeight="1" x14ac:dyDescent="0.5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</row>
    <row r="480" spans="1:42" ht="15.75" customHeight="1" x14ac:dyDescent="0.5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  <c r="AO480" s="114"/>
      <c r="AP480" s="114"/>
    </row>
    <row r="481" spans="1:42" ht="15.75" customHeight="1" x14ac:dyDescent="0.5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  <c r="AO481" s="114"/>
      <c r="AP481" s="114"/>
    </row>
    <row r="482" spans="1:42" ht="15.75" customHeight="1" x14ac:dyDescent="0.5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</row>
    <row r="483" spans="1:42" ht="15.75" customHeight="1" x14ac:dyDescent="0.5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</row>
    <row r="484" spans="1:42" ht="15.75" customHeight="1" x14ac:dyDescent="0.5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</row>
    <row r="485" spans="1:42" ht="15.75" customHeight="1" x14ac:dyDescent="0.5">
      <c r="A485" s="7"/>
      <c r="B485" s="2"/>
      <c r="C485" s="2"/>
      <c r="D485" s="2"/>
      <c r="E485" s="7"/>
      <c r="F485" s="2"/>
      <c r="G485" s="2"/>
      <c r="H485" s="113"/>
      <c r="I485" s="7"/>
      <c r="J485" s="2"/>
      <c r="K485" s="2"/>
      <c r="L485" s="2"/>
      <c r="M485" s="7"/>
      <c r="N485" s="2"/>
      <c r="O485" s="2"/>
      <c r="P485" s="2"/>
      <c r="Q485" s="7"/>
      <c r="R485" s="2"/>
      <c r="S485" s="2"/>
      <c r="T485" s="2"/>
      <c r="U485" s="7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5">
      <c r="A486" s="7"/>
      <c r="B486" s="2"/>
      <c r="C486" s="2"/>
      <c r="D486" s="2"/>
      <c r="E486" s="7"/>
      <c r="F486" s="2"/>
      <c r="G486" s="2"/>
      <c r="H486" s="113"/>
      <c r="I486" s="7"/>
      <c r="J486" s="2"/>
      <c r="K486" s="2"/>
      <c r="L486" s="2"/>
      <c r="M486" s="7"/>
      <c r="N486" s="2"/>
      <c r="O486" s="2"/>
      <c r="P486" s="2"/>
      <c r="Q486" s="7"/>
      <c r="R486" s="2"/>
      <c r="S486" s="2"/>
      <c r="T486" s="2"/>
      <c r="U486" s="7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5">
      <c r="A487" s="7"/>
      <c r="B487" s="2"/>
      <c r="C487" s="2"/>
      <c r="D487" s="2"/>
      <c r="E487" s="7"/>
      <c r="F487" s="2"/>
      <c r="G487" s="2"/>
      <c r="H487" s="113"/>
      <c r="I487" s="7"/>
      <c r="J487" s="2"/>
      <c r="K487" s="2"/>
      <c r="L487" s="2"/>
      <c r="M487" s="7"/>
      <c r="N487" s="2"/>
      <c r="O487" s="2"/>
      <c r="P487" s="2"/>
      <c r="Q487" s="7"/>
      <c r="R487" s="2"/>
      <c r="S487" s="2"/>
      <c r="T487" s="2"/>
      <c r="U487" s="7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5">
      <c r="A488" s="7"/>
      <c r="B488" s="2"/>
      <c r="C488" s="2"/>
      <c r="D488" s="2"/>
      <c r="E488" s="7"/>
      <c r="F488" s="2"/>
      <c r="G488" s="2"/>
      <c r="H488" s="113"/>
      <c r="I488" s="7"/>
      <c r="J488" s="2"/>
      <c r="K488" s="2"/>
      <c r="L488" s="2"/>
      <c r="M488" s="7"/>
      <c r="N488" s="2"/>
      <c r="O488" s="2"/>
      <c r="P488" s="2"/>
      <c r="Q488" s="7"/>
      <c r="R488" s="2"/>
      <c r="S488" s="2"/>
      <c r="T488" s="2"/>
      <c r="U488" s="7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5">
      <c r="A489" s="7"/>
      <c r="B489" s="2"/>
      <c r="C489" s="2"/>
      <c r="D489" s="2"/>
      <c r="E489" s="7"/>
      <c r="F489" s="2"/>
      <c r="G489" s="2"/>
      <c r="H489" s="113"/>
      <c r="I489" s="7"/>
      <c r="J489" s="2"/>
      <c r="K489" s="2"/>
      <c r="L489" s="2"/>
      <c r="M489" s="7"/>
      <c r="N489" s="2"/>
      <c r="O489" s="2"/>
      <c r="P489" s="2"/>
      <c r="Q489" s="7"/>
      <c r="R489" s="2"/>
      <c r="S489" s="2"/>
      <c r="T489" s="2"/>
      <c r="U489" s="7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5">
      <c r="A490" s="7"/>
      <c r="B490" s="2"/>
      <c r="C490" s="2"/>
      <c r="D490" s="2"/>
      <c r="E490" s="7"/>
      <c r="F490" s="2"/>
      <c r="G490" s="2"/>
      <c r="H490" s="113"/>
      <c r="I490" s="7"/>
      <c r="J490" s="2"/>
      <c r="K490" s="2"/>
      <c r="L490" s="2"/>
      <c r="M490" s="7"/>
      <c r="N490" s="2"/>
      <c r="O490" s="2"/>
      <c r="P490" s="2"/>
      <c r="Q490" s="7"/>
      <c r="R490" s="2"/>
      <c r="S490" s="2"/>
      <c r="T490" s="2"/>
      <c r="U490" s="7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5">
      <c r="A491" s="7"/>
      <c r="B491" s="2"/>
      <c r="C491" s="2"/>
      <c r="D491" s="2"/>
      <c r="E491" s="7"/>
      <c r="F491" s="2"/>
      <c r="G491" s="2"/>
      <c r="H491" s="113"/>
      <c r="I491" s="7"/>
      <c r="J491" s="2"/>
      <c r="K491" s="2"/>
      <c r="L491" s="2"/>
      <c r="M491" s="7"/>
      <c r="N491" s="2"/>
      <c r="O491" s="2"/>
      <c r="P491" s="2"/>
      <c r="Q491" s="7"/>
      <c r="R491" s="2"/>
      <c r="S491" s="2"/>
      <c r="T491" s="2"/>
      <c r="U491" s="7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5">
      <c r="A492" s="7"/>
      <c r="B492" s="2"/>
      <c r="C492" s="2"/>
      <c r="D492" s="2"/>
      <c r="E492" s="7"/>
      <c r="F492" s="2"/>
      <c r="G492" s="2"/>
      <c r="H492" s="113"/>
      <c r="I492" s="7"/>
      <c r="J492" s="2"/>
      <c r="K492" s="2"/>
      <c r="L492" s="2"/>
      <c r="M492" s="7"/>
      <c r="N492" s="2"/>
      <c r="O492" s="2"/>
      <c r="P492" s="2"/>
      <c r="Q492" s="7"/>
      <c r="R492" s="2"/>
      <c r="S492" s="2"/>
      <c r="T492" s="2"/>
      <c r="U492" s="7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5">
      <c r="A493" s="7"/>
      <c r="B493" s="2"/>
      <c r="C493" s="2"/>
      <c r="D493" s="2"/>
      <c r="E493" s="7"/>
      <c r="F493" s="2"/>
      <c r="G493" s="2"/>
      <c r="H493" s="113"/>
      <c r="I493" s="7"/>
      <c r="J493" s="2"/>
      <c r="K493" s="2"/>
      <c r="L493" s="2"/>
      <c r="M493" s="7"/>
      <c r="N493" s="2"/>
      <c r="O493" s="2"/>
      <c r="P493" s="2"/>
      <c r="Q493" s="7"/>
      <c r="R493" s="2"/>
      <c r="S493" s="2"/>
      <c r="T493" s="2"/>
      <c r="U493" s="7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5">
      <c r="A494" s="7"/>
      <c r="B494" s="2"/>
      <c r="C494" s="2"/>
      <c r="D494" s="2"/>
      <c r="E494" s="7"/>
      <c r="F494" s="2"/>
      <c r="G494" s="2"/>
      <c r="H494" s="113"/>
      <c r="I494" s="7"/>
      <c r="J494" s="2"/>
      <c r="K494" s="2"/>
      <c r="L494" s="2"/>
      <c r="M494" s="7"/>
      <c r="N494" s="2"/>
      <c r="O494" s="2"/>
      <c r="P494" s="2"/>
      <c r="Q494" s="7"/>
      <c r="R494" s="2"/>
      <c r="S494" s="2"/>
      <c r="T494" s="2"/>
      <c r="U494" s="7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5">
      <c r="A495" s="7"/>
      <c r="B495" s="2"/>
      <c r="C495" s="2"/>
      <c r="D495" s="2"/>
      <c r="E495" s="7"/>
      <c r="F495" s="2"/>
      <c r="G495" s="2"/>
      <c r="H495" s="113"/>
      <c r="I495" s="7"/>
      <c r="J495" s="2"/>
      <c r="K495" s="2"/>
      <c r="L495" s="2"/>
      <c r="M495" s="7"/>
      <c r="N495" s="2"/>
      <c r="O495" s="2"/>
      <c r="P495" s="2"/>
      <c r="Q495" s="7"/>
      <c r="R495" s="2"/>
      <c r="S495" s="2"/>
      <c r="T495" s="2"/>
      <c r="U495" s="7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5">
      <c r="A496" s="7"/>
      <c r="B496" s="2"/>
      <c r="C496" s="2"/>
      <c r="D496" s="2"/>
      <c r="E496" s="7"/>
      <c r="F496" s="2"/>
      <c r="G496" s="2"/>
      <c r="H496" s="113"/>
      <c r="I496" s="7"/>
      <c r="J496" s="2"/>
      <c r="K496" s="2"/>
      <c r="L496" s="2"/>
      <c r="M496" s="7"/>
      <c r="N496" s="2"/>
      <c r="O496" s="2"/>
      <c r="P496" s="2"/>
      <c r="Q496" s="7"/>
      <c r="R496" s="2"/>
      <c r="S496" s="2"/>
      <c r="T496" s="2"/>
      <c r="U496" s="7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5">
      <c r="A497" s="7"/>
      <c r="B497" s="2"/>
      <c r="C497" s="2"/>
      <c r="D497" s="2"/>
      <c r="E497" s="7"/>
      <c r="F497" s="2"/>
      <c r="G497" s="2"/>
      <c r="H497" s="113"/>
      <c r="I497" s="7"/>
      <c r="J497" s="2"/>
      <c r="K497" s="2"/>
      <c r="L497" s="2"/>
      <c r="M497" s="7"/>
      <c r="N497" s="2"/>
      <c r="O497" s="2"/>
      <c r="P497" s="2"/>
      <c r="Q497" s="7"/>
      <c r="R497" s="2"/>
      <c r="S497" s="2"/>
      <c r="T497" s="2"/>
      <c r="U497" s="7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5">
      <c r="A498" s="7"/>
      <c r="B498" s="2"/>
      <c r="C498" s="2"/>
      <c r="D498" s="2"/>
      <c r="E498" s="7"/>
      <c r="F498" s="2"/>
      <c r="G498" s="2"/>
      <c r="H498" s="113"/>
      <c r="I498" s="7"/>
      <c r="J498" s="2"/>
      <c r="K498" s="2"/>
      <c r="L498" s="2"/>
      <c r="M498" s="7"/>
      <c r="N498" s="2"/>
      <c r="O498" s="2"/>
      <c r="P498" s="2"/>
      <c r="Q498" s="7"/>
      <c r="R498" s="2"/>
      <c r="S498" s="2"/>
      <c r="T498" s="2"/>
      <c r="U498" s="7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5">
      <c r="A499" s="7"/>
      <c r="B499" s="2"/>
      <c r="C499" s="2"/>
      <c r="D499" s="2"/>
      <c r="E499" s="7"/>
      <c r="F499" s="2"/>
      <c r="G499" s="2"/>
      <c r="H499" s="113"/>
      <c r="I499" s="7"/>
      <c r="J499" s="2"/>
      <c r="K499" s="2"/>
      <c r="L499" s="2"/>
      <c r="M499" s="7"/>
      <c r="N499" s="2"/>
      <c r="O499" s="2"/>
      <c r="P499" s="2"/>
      <c r="Q499" s="7"/>
      <c r="R499" s="2"/>
      <c r="S499" s="2"/>
      <c r="T499" s="2"/>
      <c r="U499" s="7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5">
      <c r="A500" s="7"/>
      <c r="B500" s="2"/>
      <c r="C500" s="2"/>
      <c r="D500" s="2"/>
      <c r="E500" s="7"/>
      <c r="F500" s="2"/>
      <c r="G500" s="2"/>
      <c r="H500" s="113"/>
      <c r="I500" s="7"/>
      <c r="J500" s="2"/>
      <c r="K500" s="2"/>
      <c r="L500" s="2"/>
      <c r="M500" s="7"/>
      <c r="N500" s="2"/>
      <c r="O500" s="2"/>
      <c r="P500" s="2"/>
      <c r="Q500" s="7"/>
      <c r="R500" s="2"/>
      <c r="S500" s="2"/>
      <c r="T500" s="2"/>
      <c r="U500" s="7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5">
      <c r="A501" s="7"/>
      <c r="B501" s="2"/>
      <c r="C501" s="2"/>
      <c r="D501" s="2"/>
      <c r="E501" s="7"/>
      <c r="F501" s="2"/>
      <c r="G501" s="2"/>
      <c r="H501" s="113"/>
      <c r="I501" s="7"/>
      <c r="J501" s="2"/>
      <c r="K501" s="2"/>
      <c r="L501" s="2"/>
      <c r="M501" s="7"/>
      <c r="N501" s="2"/>
      <c r="O501" s="2"/>
      <c r="P501" s="2"/>
      <c r="Q501" s="7"/>
      <c r="R501" s="2"/>
      <c r="S501" s="2"/>
      <c r="T501" s="2"/>
      <c r="U501" s="7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5">
      <c r="A502" s="7"/>
      <c r="B502" s="2"/>
      <c r="C502" s="2"/>
      <c r="D502" s="2"/>
      <c r="E502" s="7"/>
      <c r="F502" s="2"/>
      <c r="G502" s="2"/>
      <c r="H502" s="113"/>
      <c r="I502" s="7"/>
      <c r="J502" s="2"/>
      <c r="K502" s="2"/>
      <c r="L502" s="2"/>
      <c r="M502" s="7"/>
      <c r="N502" s="2"/>
      <c r="O502" s="2"/>
      <c r="P502" s="2"/>
      <c r="Q502" s="7"/>
      <c r="R502" s="2"/>
      <c r="S502" s="2"/>
      <c r="T502" s="2"/>
      <c r="U502" s="7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5">
      <c r="A503" s="7"/>
      <c r="B503" s="2"/>
      <c r="C503" s="2"/>
      <c r="D503" s="2"/>
      <c r="E503" s="7"/>
      <c r="F503" s="2"/>
      <c r="G503" s="2"/>
      <c r="H503" s="113"/>
      <c r="I503" s="7"/>
      <c r="J503" s="2"/>
      <c r="K503" s="2"/>
      <c r="L503" s="2"/>
      <c r="M503" s="7"/>
      <c r="N503" s="2"/>
      <c r="O503" s="2"/>
      <c r="P503" s="2"/>
      <c r="Q503" s="7"/>
      <c r="R503" s="2"/>
      <c r="S503" s="2"/>
      <c r="T503" s="2"/>
      <c r="U503" s="7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5">
      <c r="A504" s="7"/>
      <c r="B504" s="2"/>
      <c r="C504" s="2"/>
      <c r="D504" s="2"/>
      <c r="E504" s="7"/>
      <c r="F504" s="2"/>
      <c r="G504" s="2"/>
      <c r="H504" s="113"/>
      <c r="I504" s="7"/>
      <c r="J504" s="2"/>
      <c r="K504" s="2"/>
      <c r="L504" s="2"/>
      <c r="M504" s="7"/>
      <c r="N504" s="2"/>
      <c r="O504" s="2"/>
      <c r="P504" s="2"/>
      <c r="Q504" s="7"/>
      <c r="R504" s="2"/>
      <c r="S504" s="2"/>
      <c r="T504" s="2"/>
      <c r="U504" s="7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5">
      <c r="A505" s="7"/>
      <c r="B505" s="2"/>
      <c r="C505" s="2"/>
      <c r="D505" s="2"/>
      <c r="E505" s="7"/>
      <c r="F505" s="2"/>
      <c r="G505" s="2"/>
      <c r="H505" s="113"/>
      <c r="I505" s="7"/>
      <c r="J505" s="2"/>
      <c r="K505" s="2"/>
      <c r="L505" s="2"/>
      <c r="M505" s="7"/>
      <c r="N505" s="2"/>
      <c r="O505" s="2"/>
      <c r="P505" s="2"/>
      <c r="Q505" s="7"/>
      <c r="R505" s="2"/>
      <c r="S505" s="2"/>
      <c r="T505" s="2"/>
      <c r="U505" s="7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5">
      <c r="A506" s="7"/>
      <c r="B506" s="2"/>
      <c r="C506" s="2"/>
      <c r="D506" s="2"/>
      <c r="E506" s="7"/>
      <c r="F506" s="2"/>
      <c r="G506" s="2"/>
      <c r="H506" s="113"/>
      <c r="I506" s="7"/>
      <c r="J506" s="2"/>
      <c r="K506" s="2"/>
      <c r="L506" s="2"/>
      <c r="M506" s="7"/>
      <c r="N506" s="2"/>
      <c r="O506" s="2"/>
      <c r="P506" s="2"/>
      <c r="Q506" s="7"/>
      <c r="R506" s="2"/>
      <c r="S506" s="2"/>
      <c r="T506" s="2"/>
      <c r="U506" s="7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5">
      <c r="A507" s="7"/>
      <c r="B507" s="2"/>
      <c r="C507" s="2"/>
      <c r="D507" s="2"/>
      <c r="E507" s="7"/>
      <c r="F507" s="2"/>
      <c r="G507" s="2"/>
      <c r="H507" s="113"/>
      <c r="I507" s="7"/>
      <c r="J507" s="2"/>
      <c r="K507" s="2"/>
      <c r="L507" s="2"/>
      <c r="M507" s="7"/>
      <c r="N507" s="2"/>
      <c r="O507" s="2"/>
      <c r="P507" s="2"/>
      <c r="Q507" s="7"/>
      <c r="R507" s="2"/>
      <c r="S507" s="2"/>
      <c r="T507" s="2"/>
      <c r="U507" s="7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5">
      <c r="A508" s="7"/>
      <c r="B508" s="2"/>
      <c r="C508" s="2"/>
      <c r="D508" s="2"/>
      <c r="E508" s="7"/>
      <c r="F508" s="2"/>
      <c r="G508" s="2"/>
      <c r="H508" s="113"/>
      <c r="I508" s="7"/>
      <c r="J508" s="2"/>
      <c r="K508" s="2"/>
      <c r="L508" s="2"/>
      <c r="M508" s="7"/>
      <c r="N508" s="2"/>
      <c r="O508" s="2"/>
      <c r="P508" s="2"/>
      <c r="Q508" s="7"/>
      <c r="R508" s="2"/>
      <c r="S508" s="2"/>
      <c r="T508" s="2"/>
      <c r="U508" s="7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5">
      <c r="A509" s="7"/>
      <c r="B509" s="2"/>
      <c r="C509" s="2"/>
      <c r="D509" s="2"/>
      <c r="E509" s="7"/>
      <c r="F509" s="2"/>
      <c r="G509" s="2"/>
      <c r="H509" s="113"/>
      <c r="I509" s="7"/>
      <c r="J509" s="2"/>
      <c r="K509" s="2"/>
      <c r="L509" s="2"/>
      <c r="M509" s="7"/>
      <c r="N509" s="2"/>
      <c r="O509" s="2"/>
      <c r="P509" s="2"/>
      <c r="Q509" s="7"/>
      <c r="R509" s="2"/>
      <c r="S509" s="2"/>
      <c r="T509" s="2"/>
      <c r="U509" s="7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5">
      <c r="A510" s="7"/>
      <c r="B510" s="2"/>
      <c r="C510" s="2"/>
      <c r="D510" s="2"/>
      <c r="E510" s="7"/>
      <c r="F510" s="2"/>
      <c r="G510" s="2"/>
      <c r="H510" s="113"/>
      <c r="I510" s="7"/>
      <c r="J510" s="2"/>
      <c r="K510" s="2"/>
      <c r="L510" s="2"/>
      <c r="M510" s="7"/>
      <c r="N510" s="2"/>
      <c r="O510" s="2"/>
      <c r="P510" s="2"/>
      <c r="Q510" s="7"/>
      <c r="R510" s="2"/>
      <c r="S510" s="2"/>
      <c r="T510" s="2"/>
      <c r="U510" s="7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5">
      <c r="A511" s="7"/>
      <c r="B511" s="2"/>
      <c r="C511" s="2"/>
      <c r="D511" s="2"/>
      <c r="E511" s="7"/>
      <c r="F511" s="2"/>
      <c r="G511" s="2"/>
      <c r="H511" s="113"/>
      <c r="I511" s="7"/>
      <c r="J511" s="2"/>
      <c r="K511" s="2"/>
      <c r="L511" s="2"/>
      <c r="M511" s="7"/>
      <c r="N511" s="2"/>
      <c r="O511" s="2"/>
      <c r="P511" s="2"/>
      <c r="Q511" s="7"/>
      <c r="R511" s="2"/>
      <c r="S511" s="2"/>
      <c r="T511" s="2"/>
      <c r="U511" s="7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5">
      <c r="A512" s="7"/>
      <c r="B512" s="2"/>
      <c r="C512" s="2"/>
      <c r="D512" s="2"/>
      <c r="E512" s="7"/>
      <c r="F512" s="2"/>
      <c r="G512" s="2"/>
      <c r="H512" s="113"/>
      <c r="I512" s="7"/>
      <c r="J512" s="2"/>
      <c r="K512" s="2"/>
      <c r="L512" s="2"/>
      <c r="M512" s="7"/>
      <c r="N512" s="2"/>
      <c r="O512" s="2"/>
      <c r="P512" s="2"/>
      <c r="Q512" s="7"/>
      <c r="R512" s="2"/>
      <c r="S512" s="2"/>
      <c r="T512" s="2"/>
      <c r="U512" s="7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5">
      <c r="A513" s="7"/>
      <c r="B513" s="2"/>
      <c r="C513" s="2"/>
      <c r="D513" s="2"/>
      <c r="E513" s="7"/>
      <c r="F513" s="2"/>
      <c r="G513" s="2"/>
      <c r="H513" s="113"/>
      <c r="I513" s="7"/>
      <c r="J513" s="2"/>
      <c r="K513" s="2"/>
      <c r="L513" s="2"/>
      <c r="M513" s="7"/>
      <c r="N513" s="2"/>
      <c r="O513" s="2"/>
      <c r="P513" s="2"/>
      <c r="Q513" s="7"/>
      <c r="R513" s="2"/>
      <c r="S513" s="2"/>
      <c r="T513" s="2"/>
      <c r="U513" s="7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5">
      <c r="A514" s="114"/>
      <c r="B514" s="114"/>
      <c r="C514" s="114"/>
      <c r="D514" s="114"/>
      <c r="E514" s="114"/>
      <c r="F514" s="114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5"/>
      <c r="AM514" s="115"/>
      <c r="AN514" s="115"/>
      <c r="AO514" s="115"/>
      <c r="AP514" s="115"/>
    </row>
    <row r="515" spans="1:42" ht="15.75" customHeight="1" x14ac:dyDescent="0.5">
      <c r="A515" s="114"/>
      <c r="B515" s="114"/>
      <c r="C515" s="114"/>
      <c r="D515" s="114"/>
      <c r="E515" s="114"/>
      <c r="F515" s="114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5"/>
      <c r="AM515" s="115"/>
      <c r="AN515" s="115"/>
      <c r="AO515" s="115"/>
      <c r="AP515" s="115"/>
    </row>
    <row r="516" spans="1:42" ht="15.75" customHeight="1" x14ac:dyDescent="0.5">
      <c r="A516" s="7"/>
      <c r="B516" s="2"/>
      <c r="C516" s="2"/>
      <c r="D516" s="2"/>
      <c r="E516" s="7"/>
      <c r="F516" s="2"/>
      <c r="G516" s="2"/>
      <c r="H516" s="113"/>
      <c r="I516" s="7"/>
      <c r="J516" s="2"/>
      <c r="K516" s="2"/>
      <c r="L516" s="2"/>
      <c r="M516" s="7"/>
      <c r="N516" s="2"/>
      <c r="O516" s="2"/>
      <c r="P516" s="2"/>
      <c r="Q516" s="7"/>
      <c r="R516" s="2"/>
      <c r="S516" s="2"/>
      <c r="T516" s="2"/>
      <c r="U516" s="7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5">
      <c r="A517" s="7"/>
      <c r="B517" s="2"/>
      <c r="C517" s="2"/>
      <c r="D517" s="2"/>
      <c r="E517" s="7"/>
      <c r="F517" s="2"/>
      <c r="G517" s="2"/>
      <c r="H517" s="113"/>
      <c r="I517" s="7"/>
      <c r="J517" s="2"/>
      <c r="K517" s="2"/>
      <c r="L517" s="2"/>
      <c r="M517" s="7"/>
      <c r="N517" s="2"/>
      <c r="O517" s="2"/>
      <c r="P517" s="2"/>
      <c r="Q517" s="7"/>
      <c r="R517" s="2"/>
      <c r="S517" s="2"/>
      <c r="T517" s="2"/>
      <c r="U517" s="7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5">
      <c r="A518" s="498"/>
      <c r="B518" s="498"/>
      <c r="C518" s="498"/>
      <c r="D518" s="498"/>
      <c r="E518" s="498"/>
      <c r="F518" s="498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  <c r="AE518" s="116"/>
      <c r="AF518" s="116"/>
      <c r="AG518" s="116"/>
      <c r="AH518" s="116"/>
      <c r="AI518" s="116"/>
      <c r="AJ518" s="116"/>
      <c r="AK518" s="116"/>
      <c r="AL518" s="116"/>
      <c r="AM518" s="116"/>
      <c r="AN518" s="116"/>
      <c r="AO518" s="116"/>
      <c r="AP518" s="116"/>
    </row>
    <row r="519" spans="1:42" ht="15.75" customHeight="1" x14ac:dyDescent="0.5">
      <c r="A519" s="498"/>
      <c r="B519" s="498"/>
      <c r="C519" s="498"/>
      <c r="D519" s="498"/>
      <c r="E519" s="498"/>
      <c r="F519" s="498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  <c r="AI519" s="116"/>
      <c r="AJ519" s="116"/>
      <c r="AK519" s="116"/>
      <c r="AL519" s="116"/>
      <c r="AM519" s="116"/>
      <c r="AN519" s="116"/>
      <c r="AO519" s="116"/>
      <c r="AP519" s="116"/>
    </row>
    <row r="520" spans="1:42" ht="15.75" customHeight="1" x14ac:dyDescent="0.5">
      <c r="A520" s="498"/>
      <c r="B520" s="498"/>
      <c r="C520" s="498"/>
      <c r="D520" s="498"/>
      <c r="E520" s="498"/>
      <c r="F520" s="498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6"/>
      <c r="AG520" s="116"/>
      <c r="AH520" s="116"/>
      <c r="AI520" s="116"/>
      <c r="AJ520" s="116"/>
      <c r="AK520" s="116"/>
      <c r="AL520" s="116"/>
      <c r="AM520" s="116"/>
      <c r="AN520" s="116"/>
      <c r="AO520" s="116"/>
      <c r="AP520" s="116"/>
    </row>
    <row r="521" spans="1:42" ht="15.75" customHeight="1" x14ac:dyDescent="0.5">
      <c r="A521" s="498"/>
      <c r="B521" s="498"/>
      <c r="C521" s="498"/>
      <c r="D521" s="498"/>
      <c r="E521" s="498"/>
      <c r="F521" s="498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  <c r="AE521" s="116"/>
      <c r="AF521" s="116"/>
      <c r="AG521" s="116"/>
      <c r="AH521" s="116"/>
      <c r="AI521" s="116"/>
      <c r="AJ521" s="116"/>
      <c r="AK521" s="116"/>
      <c r="AL521" s="116"/>
      <c r="AM521" s="116"/>
      <c r="AN521" s="116"/>
      <c r="AO521" s="116"/>
      <c r="AP521" s="116"/>
    </row>
    <row r="522" spans="1:42" ht="15.75" customHeight="1" x14ac:dyDescent="0.5">
      <c r="A522" s="498"/>
      <c r="B522" s="498"/>
      <c r="C522" s="498"/>
      <c r="D522" s="498"/>
      <c r="E522" s="498"/>
      <c r="F522" s="498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6"/>
      <c r="AG522" s="116"/>
      <c r="AH522" s="116"/>
      <c r="AI522" s="116"/>
      <c r="AJ522" s="116"/>
      <c r="AK522" s="116"/>
      <c r="AL522" s="116"/>
      <c r="AM522" s="116"/>
      <c r="AN522" s="116"/>
      <c r="AO522" s="116"/>
      <c r="AP522" s="116"/>
    </row>
    <row r="523" spans="1:42" ht="15.75" customHeight="1" x14ac:dyDescent="0.5">
      <c r="A523" s="498"/>
      <c r="B523" s="498"/>
      <c r="C523" s="498"/>
      <c r="D523" s="498"/>
      <c r="E523" s="498"/>
      <c r="F523" s="498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  <c r="AG523" s="116"/>
      <c r="AH523" s="116"/>
      <c r="AI523" s="116"/>
      <c r="AJ523" s="116"/>
      <c r="AK523" s="116"/>
      <c r="AL523" s="116"/>
      <c r="AM523" s="116"/>
      <c r="AN523" s="116"/>
      <c r="AO523" s="116"/>
      <c r="AP523" s="116"/>
    </row>
    <row r="524" spans="1:42" ht="15.75" customHeight="1" x14ac:dyDescent="0.5">
      <c r="A524" s="498"/>
      <c r="B524" s="498"/>
      <c r="C524" s="498"/>
      <c r="D524" s="498"/>
      <c r="E524" s="498"/>
      <c r="F524" s="498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6"/>
      <c r="AG524" s="116"/>
      <c r="AH524" s="116"/>
      <c r="AI524" s="116"/>
      <c r="AJ524" s="116"/>
      <c r="AK524" s="116"/>
      <c r="AL524" s="116"/>
      <c r="AM524" s="116"/>
      <c r="AN524" s="116"/>
      <c r="AO524" s="116"/>
      <c r="AP524" s="116"/>
    </row>
    <row r="525" spans="1:42" ht="15.75" customHeight="1" x14ac:dyDescent="0.5">
      <c r="A525" s="498"/>
      <c r="B525" s="498"/>
      <c r="C525" s="498"/>
      <c r="D525" s="498"/>
      <c r="E525" s="498"/>
      <c r="F525" s="498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  <c r="AK525" s="116"/>
      <c r="AL525" s="116"/>
      <c r="AM525" s="116"/>
      <c r="AN525" s="116"/>
      <c r="AO525" s="116"/>
      <c r="AP525" s="116"/>
    </row>
    <row r="526" spans="1:42" ht="15.75" customHeight="1" x14ac:dyDescent="0.5">
      <c r="A526" s="498"/>
      <c r="B526" s="498"/>
      <c r="C526" s="498"/>
      <c r="D526" s="498"/>
      <c r="E526" s="498"/>
      <c r="F526" s="498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  <c r="AK526" s="116"/>
      <c r="AL526" s="116"/>
      <c r="AM526" s="116"/>
      <c r="AN526" s="116"/>
      <c r="AO526" s="116"/>
      <c r="AP526" s="116"/>
    </row>
    <row r="527" spans="1:42" ht="15.75" customHeight="1" x14ac:dyDescent="0.5">
      <c r="A527" s="498"/>
      <c r="B527" s="498"/>
      <c r="C527" s="498"/>
      <c r="D527" s="498"/>
      <c r="E527" s="498"/>
      <c r="F527" s="498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  <c r="AH527" s="117"/>
      <c r="AI527" s="117"/>
      <c r="AJ527" s="117"/>
      <c r="AK527" s="117"/>
      <c r="AL527" s="117"/>
      <c r="AM527" s="117"/>
      <c r="AN527" s="117"/>
      <c r="AO527" s="117"/>
      <c r="AP527" s="117"/>
    </row>
    <row r="528" spans="1:42" ht="15.75" customHeight="1" x14ac:dyDescent="0.5">
      <c r="A528" s="498"/>
      <c r="B528" s="498"/>
      <c r="C528" s="498"/>
      <c r="D528" s="498"/>
      <c r="E528" s="498"/>
      <c r="F528" s="498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  <c r="AJ528" s="117"/>
      <c r="AK528" s="117"/>
      <c r="AL528" s="117"/>
      <c r="AM528" s="117"/>
      <c r="AN528" s="117"/>
      <c r="AO528" s="117"/>
      <c r="AP528" s="117"/>
    </row>
    <row r="529" spans="1:42" ht="15.75" customHeight="1" x14ac:dyDescent="0.5">
      <c r="A529" s="498"/>
      <c r="B529" s="498"/>
      <c r="C529" s="498"/>
      <c r="D529" s="498"/>
      <c r="E529" s="498"/>
      <c r="F529" s="498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  <c r="AH529" s="117"/>
      <c r="AI529" s="117"/>
      <c r="AJ529" s="117"/>
      <c r="AK529" s="117"/>
      <c r="AL529" s="117"/>
      <c r="AM529" s="117"/>
      <c r="AN529" s="117"/>
      <c r="AO529" s="117"/>
      <c r="AP529" s="117"/>
    </row>
    <row r="530" spans="1:42" ht="15.75" customHeight="1" x14ac:dyDescent="0.5">
      <c r="A530" s="498"/>
      <c r="B530" s="498"/>
      <c r="C530" s="498"/>
      <c r="D530" s="498"/>
      <c r="E530" s="498"/>
      <c r="F530" s="498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</row>
    <row r="531" spans="1:42" ht="15.75" customHeight="1" x14ac:dyDescent="0.5">
      <c r="A531" s="498"/>
      <c r="B531" s="498"/>
      <c r="C531" s="498"/>
      <c r="D531" s="498"/>
      <c r="E531" s="498"/>
      <c r="F531" s="498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  <c r="AK531" s="116"/>
      <c r="AL531" s="116"/>
      <c r="AM531" s="116"/>
      <c r="AN531" s="116"/>
      <c r="AO531" s="116"/>
      <c r="AP531" s="116"/>
    </row>
    <row r="532" spans="1:42" ht="15.75" customHeight="1" x14ac:dyDescent="0.5">
      <c r="A532" s="7"/>
      <c r="B532" s="2"/>
      <c r="C532" s="2"/>
      <c r="D532" s="2"/>
      <c r="E532" s="7"/>
      <c r="F532" s="2"/>
      <c r="G532" s="2"/>
      <c r="H532" s="113"/>
      <c r="I532" s="7"/>
      <c r="J532" s="2"/>
      <c r="K532" s="2"/>
      <c r="L532" s="2"/>
      <c r="M532" s="7"/>
      <c r="N532" s="2"/>
      <c r="O532" s="2"/>
      <c r="P532" s="2"/>
      <c r="Q532" s="7"/>
      <c r="R532" s="2"/>
      <c r="S532" s="2"/>
      <c r="T532" s="2"/>
      <c r="U532" s="7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5">
      <c r="A533" s="7"/>
      <c r="B533" s="2"/>
      <c r="C533" s="2"/>
      <c r="D533" s="2"/>
      <c r="E533" s="7"/>
      <c r="F533" s="2"/>
      <c r="G533" s="2"/>
      <c r="H533" s="113"/>
      <c r="I533" s="7"/>
      <c r="J533" s="2"/>
      <c r="K533" s="2"/>
      <c r="L533" s="2"/>
      <c r="M533" s="7"/>
      <c r="N533" s="2"/>
      <c r="O533" s="2"/>
      <c r="P533" s="2"/>
      <c r="Q533" s="7"/>
      <c r="R533" s="2"/>
      <c r="S533" s="2"/>
      <c r="T533" s="2"/>
      <c r="U533" s="7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5">
      <c r="A534" s="7"/>
      <c r="B534" s="2"/>
      <c r="C534" s="2"/>
      <c r="D534" s="2"/>
      <c r="E534" s="7"/>
      <c r="F534" s="2"/>
      <c r="G534" s="2"/>
      <c r="H534" s="113"/>
      <c r="I534" s="7"/>
      <c r="J534" s="2"/>
      <c r="K534" s="2"/>
      <c r="L534" s="2"/>
      <c r="M534" s="7"/>
      <c r="N534" s="2"/>
      <c r="O534" s="2"/>
      <c r="P534" s="2"/>
      <c r="Q534" s="7"/>
      <c r="R534" s="2"/>
      <c r="S534" s="2"/>
      <c r="T534" s="2"/>
      <c r="U534" s="7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5">
      <c r="A535" s="7"/>
      <c r="B535" s="2"/>
      <c r="C535" s="2"/>
      <c r="D535" s="2"/>
      <c r="E535" s="7"/>
      <c r="F535" s="2"/>
      <c r="G535" s="2"/>
      <c r="H535" s="113"/>
      <c r="I535" s="7"/>
      <c r="J535" s="2"/>
      <c r="K535" s="2"/>
      <c r="L535" s="2"/>
      <c r="M535" s="7"/>
      <c r="N535" s="2"/>
      <c r="O535" s="2"/>
      <c r="P535" s="2"/>
      <c r="Q535" s="7"/>
      <c r="R535" s="2"/>
      <c r="S535" s="2"/>
      <c r="T535" s="2"/>
      <c r="U535" s="7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5">
      <c r="A536" s="7"/>
      <c r="B536" s="2"/>
      <c r="C536" s="2"/>
      <c r="D536" s="2"/>
      <c r="E536" s="7"/>
      <c r="F536" s="2"/>
      <c r="G536" s="2"/>
      <c r="H536" s="113"/>
      <c r="I536" s="7"/>
      <c r="J536" s="2"/>
      <c r="K536" s="2"/>
      <c r="L536" s="2"/>
      <c r="M536" s="7"/>
      <c r="N536" s="2"/>
      <c r="O536" s="2"/>
      <c r="P536" s="2"/>
      <c r="Q536" s="7"/>
      <c r="R536" s="2"/>
      <c r="S536" s="2"/>
      <c r="T536" s="2"/>
      <c r="U536" s="7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5">
      <c r="A537" s="7"/>
      <c r="B537" s="2"/>
      <c r="C537" s="2"/>
      <c r="D537" s="2"/>
      <c r="E537" s="7"/>
      <c r="F537" s="2"/>
      <c r="G537" s="2"/>
      <c r="H537" s="113"/>
      <c r="I537" s="7"/>
      <c r="J537" s="2"/>
      <c r="K537" s="2"/>
      <c r="L537" s="2"/>
      <c r="M537" s="7"/>
      <c r="N537" s="2"/>
      <c r="O537" s="2"/>
      <c r="P537" s="2"/>
      <c r="Q537" s="7"/>
      <c r="R537" s="2"/>
      <c r="S537" s="2"/>
      <c r="T537" s="2"/>
      <c r="U537" s="7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5">
      <c r="A538" s="7"/>
      <c r="B538" s="2"/>
      <c r="C538" s="2"/>
      <c r="D538" s="2"/>
      <c r="E538" s="7"/>
      <c r="F538" s="2"/>
      <c r="G538" s="2"/>
      <c r="H538" s="113"/>
      <c r="I538" s="7"/>
      <c r="J538" s="2"/>
      <c r="K538" s="2"/>
      <c r="L538" s="2"/>
      <c r="M538" s="7"/>
      <c r="N538" s="2"/>
      <c r="O538" s="2"/>
      <c r="P538" s="2"/>
      <c r="Q538" s="7"/>
      <c r="R538" s="2"/>
      <c r="S538" s="2"/>
      <c r="T538" s="2"/>
      <c r="U538" s="7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5">
      <c r="A539" s="7"/>
      <c r="B539" s="2"/>
      <c r="C539" s="2"/>
      <c r="D539" s="2"/>
      <c r="E539" s="7"/>
      <c r="F539" s="2"/>
      <c r="G539" s="2"/>
      <c r="H539" s="113"/>
      <c r="I539" s="7"/>
      <c r="J539" s="2"/>
      <c r="K539" s="2"/>
      <c r="L539" s="2"/>
      <c r="M539" s="7"/>
      <c r="N539" s="2"/>
      <c r="O539" s="2"/>
      <c r="P539" s="2"/>
      <c r="Q539" s="7"/>
      <c r="R539" s="2"/>
      <c r="S539" s="2"/>
      <c r="T539" s="2"/>
      <c r="U539" s="7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5">
      <c r="A540" s="7"/>
      <c r="B540" s="2"/>
      <c r="C540" s="2"/>
      <c r="D540" s="2"/>
      <c r="E540" s="7"/>
      <c r="F540" s="2"/>
      <c r="G540" s="2"/>
      <c r="H540" s="113"/>
      <c r="I540" s="7"/>
      <c r="J540" s="2"/>
      <c r="K540" s="2"/>
      <c r="L540" s="2"/>
      <c r="M540" s="7"/>
      <c r="N540" s="2"/>
      <c r="O540" s="2"/>
      <c r="P540" s="2"/>
      <c r="Q540" s="7"/>
      <c r="R540" s="2"/>
      <c r="S540" s="2"/>
      <c r="T540" s="2"/>
      <c r="U540" s="7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5">
      <c r="A541" s="7"/>
      <c r="B541" s="2"/>
      <c r="C541" s="2"/>
      <c r="D541" s="2"/>
      <c r="E541" s="7"/>
      <c r="F541" s="2"/>
      <c r="G541" s="2"/>
      <c r="H541" s="113"/>
      <c r="I541" s="7"/>
      <c r="J541" s="2"/>
      <c r="K541" s="2"/>
      <c r="L541" s="2"/>
      <c r="M541" s="7"/>
      <c r="N541" s="2"/>
      <c r="O541" s="2"/>
      <c r="P541" s="2"/>
      <c r="Q541" s="7"/>
      <c r="R541" s="2"/>
      <c r="S541" s="2"/>
      <c r="T541" s="2"/>
      <c r="U541" s="7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5">
      <c r="A542" s="7"/>
      <c r="B542" s="2"/>
      <c r="C542" s="2"/>
      <c r="D542" s="2"/>
      <c r="E542" s="7"/>
      <c r="F542" s="2"/>
      <c r="G542" s="2"/>
      <c r="H542" s="113"/>
      <c r="I542" s="7"/>
      <c r="J542" s="2"/>
      <c r="K542" s="2"/>
      <c r="L542" s="2"/>
      <c r="M542" s="7"/>
      <c r="N542" s="2"/>
      <c r="O542" s="2"/>
      <c r="P542" s="2"/>
      <c r="Q542" s="7"/>
      <c r="R542" s="2"/>
      <c r="S542" s="2"/>
      <c r="T542" s="2"/>
      <c r="U542" s="7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5">
      <c r="A543" s="7"/>
      <c r="B543" s="2"/>
      <c r="C543" s="2"/>
      <c r="D543" s="2"/>
      <c r="E543" s="7"/>
      <c r="F543" s="2"/>
      <c r="G543" s="2"/>
      <c r="H543" s="113"/>
      <c r="I543" s="7"/>
      <c r="J543" s="2"/>
      <c r="K543" s="2"/>
      <c r="L543" s="2"/>
      <c r="M543" s="7"/>
      <c r="N543" s="2"/>
      <c r="O543" s="2"/>
      <c r="P543" s="2"/>
      <c r="Q543" s="7"/>
      <c r="R543" s="2"/>
      <c r="S543" s="2"/>
      <c r="T543" s="2"/>
      <c r="U543" s="7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5">
      <c r="A544" s="7"/>
      <c r="B544" s="2"/>
      <c r="C544" s="2"/>
      <c r="D544" s="2"/>
      <c r="E544" s="7"/>
      <c r="F544" s="2"/>
      <c r="G544" s="2"/>
      <c r="H544" s="113"/>
      <c r="I544" s="7"/>
      <c r="J544" s="2"/>
      <c r="K544" s="2"/>
      <c r="L544" s="2"/>
      <c r="M544" s="7"/>
      <c r="N544" s="2"/>
      <c r="O544" s="2"/>
      <c r="P544" s="2"/>
      <c r="Q544" s="7"/>
      <c r="R544" s="2"/>
      <c r="S544" s="2"/>
      <c r="T544" s="2"/>
      <c r="U544" s="7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5">
      <c r="A545" s="7"/>
      <c r="B545" s="2"/>
      <c r="C545" s="2"/>
      <c r="D545" s="2"/>
      <c r="E545" s="7"/>
      <c r="F545" s="2"/>
      <c r="G545" s="2"/>
      <c r="H545" s="113"/>
      <c r="I545" s="7"/>
      <c r="J545" s="2"/>
      <c r="K545" s="2"/>
      <c r="L545" s="2"/>
      <c r="M545" s="7"/>
      <c r="N545" s="2"/>
      <c r="O545" s="2"/>
      <c r="P545" s="2"/>
      <c r="Q545" s="7"/>
      <c r="R545" s="2"/>
      <c r="S545" s="2"/>
      <c r="T545" s="2"/>
      <c r="U545" s="7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5">
      <c r="A546" s="7"/>
      <c r="B546" s="2"/>
      <c r="C546" s="2"/>
      <c r="D546" s="2"/>
      <c r="E546" s="7"/>
      <c r="F546" s="2"/>
      <c r="G546" s="2"/>
      <c r="H546" s="113"/>
      <c r="I546" s="7"/>
      <c r="J546" s="2"/>
      <c r="K546" s="2"/>
      <c r="L546" s="2"/>
      <c r="M546" s="7"/>
      <c r="N546" s="2"/>
      <c r="O546" s="2"/>
      <c r="P546" s="2"/>
      <c r="Q546" s="7"/>
      <c r="R546" s="2"/>
      <c r="S546" s="2"/>
      <c r="T546" s="2"/>
      <c r="U546" s="7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5">
      <c r="A547" s="7"/>
      <c r="B547" s="2"/>
      <c r="C547" s="2"/>
      <c r="D547" s="2"/>
      <c r="E547" s="7"/>
      <c r="F547" s="2"/>
      <c r="G547" s="2"/>
      <c r="H547" s="113"/>
      <c r="I547" s="7"/>
      <c r="J547" s="2"/>
      <c r="K547" s="2"/>
      <c r="L547" s="2"/>
      <c r="M547" s="7"/>
      <c r="N547" s="2"/>
      <c r="O547" s="2"/>
      <c r="P547" s="2"/>
      <c r="Q547" s="7"/>
      <c r="R547" s="2"/>
      <c r="S547" s="2"/>
      <c r="T547" s="2"/>
      <c r="U547" s="7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5">
      <c r="A548" s="7"/>
      <c r="B548" s="2"/>
      <c r="C548" s="2"/>
      <c r="D548" s="2"/>
      <c r="E548" s="7"/>
      <c r="F548" s="2"/>
      <c r="G548" s="2"/>
      <c r="H548" s="113"/>
      <c r="I548" s="7"/>
      <c r="J548" s="2"/>
      <c r="K548" s="2"/>
      <c r="L548" s="2"/>
      <c r="M548" s="7"/>
      <c r="N548" s="2"/>
      <c r="O548" s="2"/>
      <c r="P548" s="2"/>
      <c r="Q548" s="7"/>
      <c r="R548" s="2"/>
      <c r="S548" s="2"/>
      <c r="T548" s="2"/>
      <c r="U548" s="7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5">
      <c r="A549" s="7"/>
      <c r="B549" s="2"/>
      <c r="C549" s="2"/>
      <c r="D549" s="2"/>
      <c r="E549" s="7"/>
      <c r="F549" s="2"/>
      <c r="G549" s="2"/>
      <c r="H549" s="113"/>
      <c r="I549" s="7"/>
      <c r="J549" s="2"/>
      <c r="K549" s="2"/>
      <c r="L549" s="2"/>
      <c r="M549" s="7"/>
      <c r="N549" s="2"/>
      <c r="O549" s="2"/>
      <c r="P549" s="2"/>
      <c r="Q549" s="7"/>
      <c r="R549" s="2"/>
      <c r="S549" s="2"/>
      <c r="T549" s="2"/>
      <c r="U549" s="7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5">
      <c r="A550" s="7"/>
      <c r="B550" s="2"/>
      <c r="C550" s="2"/>
      <c r="D550" s="2"/>
      <c r="E550" s="7"/>
      <c r="F550" s="2"/>
      <c r="G550" s="2"/>
      <c r="H550" s="113"/>
      <c r="I550" s="7"/>
      <c r="J550" s="2"/>
      <c r="K550" s="2"/>
      <c r="L550" s="2"/>
      <c r="M550" s="7"/>
      <c r="N550" s="2"/>
      <c r="O550" s="2"/>
      <c r="P550" s="2"/>
      <c r="Q550" s="7"/>
      <c r="R550" s="2"/>
      <c r="S550" s="2"/>
      <c r="T550" s="2"/>
      <c r="U550" s="7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5">
      <c r="A551" s="7"/>
      <c r="B551" s="2"/>
      <c r="C551" s="2"/>
      <c r="D551" s="2"/>
      <c r="E551" s="7"/>
      <c r="F551" s="2"/>
      <c r="G551" s="2"/>
      <c r="H551" s="113"/>
      <c r="I551" s="7"/>
      <c r="J551" s="2"/>
      <c r="K551" s="2"/>
      <c r="L551" s="2"/>
      <c r="M551" s="7"/>
      <c r="N551" s="2"/>
      <c r="O551" s="2"/>
      <c r="P551" s="2"/>
      <c r="Q551" s="7"/>
      <c r="R551" s="2"/>
      <c r="S551" s="2"/>
      <c r="T551" s="2"/>
      <c r="U551" s="7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5">
      <c r="A552" s="7"/>
      <c r="B552" s="2"/>
      <c r="C552" s="2"/>
      <c r="D552" s="2"/>
      <c r="E552" s="7"/>
      <c r="F552" s="2"/>
      <c r="G552" s="2"/>
      <c r="H552" s="113"/>
      <c r="I552" s="7"/>
      <c r="J552" s="2"/>
      <c r="K552" s="2"/>
      <c r="L552" s="2"/>
      <c r="M552" s="7"/>
      <c r="N552" s="2"/>
      <c r="O552" s="2"/>
      <c r="P552" s="2"/>
      <c r="Q552" s="7"/>
      <c r="R552" s="2"/>
      <c r="S552" s="2"/>
      <c r="T552" s="2"/>
      <c r="U552" s="7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5">
      <c r="A553" s="7"/>
      <c r="B553" s="2"/>
      <c r="C553" s="2"/>
      <c r="D553" s="2"/>
      <c r="E553" s="7"/>
      <c r="F553" s="2"/>
      <c r="G553" s="2"/>
      <c r="H553" s="113"/>
      <c r="I553" s="7"/>
      <c r="J553" s="2"/>
      <c r="K553" s="2"/>
      <c r="L553" s="2"/>
      <c r="M553" s="7"/>
      <c r="N553" s="2"/>
      <c r="O553" s="2"/>
      <c r="P553" s="2"/>
      <c r="Q553" s="7"/>
      <c r="R553" s="2"/>
      <c r="S553" s="2"/>
      <c r="T553" s="2"/>
      <c r="U553" s="7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5">
      <c r="A554" s="7"/>
      <c r="B554" s="2"/>
      <c r="C554" s="2"/>
      <c r="D554" s="2"/>
      <c r="E554" s="7"/>
      <c r="F554" s="2"/>
      <c r="G554" s="2"/>
      <c r="H554" s="113"/>
      <c r="I554" s="7"/>
      <c r="J554" s="2"/>
      <c r="K554" s="2"/>
      <c r="L554" s="2"/>
      <c r="M554" s="7"/>
      <c r="N554" s="2"/>
      <c r="O554" s="2"/>
      <c r="P554" s="2"/>
      <c r="Q554" s="7"/>
      <c r="R554" s="2"/>
      <c r="S554" s="2"/>
      <c r="T554" s="2"/>
      <c r="U554" s="7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5">
      <c r="A555" s="7"/>
      <c r="B555" s="2"/>
      <c r="C555" s="2"/>
      <c r="D555" s="2"/>
      <c r="E555" s="7"/>
      <c r="F555" s="2"/>
      <c r="G555" s="2"/>
      <c r="H555" s="113"/>
      <c r="I555" s="7"/>
      <c r="J555" s="2"/>
      <c r="K555" s="2"/>
      <c r="L555" s="2"/>
      <c r="M555" s="7"/>
      <c r="N555" s="2"/>
      <c r="O555" s="2"/>
      <c r="P555" s="2"/>
      <c r="Q555" s="7"/>
      <c r="R555" s="2"/>
      <c r="S555" s="2"/>
      <c r="T555" s="2"/>
      <c r="U555" s="7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5">
      <c r="A556" s="7"/>
      <c r="B556" s="2"/>
      <c r="C556" s="2"/>
      <c r="D556" s="2"/>
      <c r="E556" s="7"/>
      <c r="F556" s="2"/>
      <c r="G556" s="2"/>
      <c r="H556" s="113"/>
      <c r="I556" s="7"/>
      <c r="J556" s="2"/>
      <c r="K556" s="2"/>
      <c r="L556" s="2"/>
      <c r="M556" s="7"/>
      <c r="N556" s="2"/>
      <c r="O556" s="2"/>
      <c r="P556" s="2"/>
      <c r="Q556" s="7"/>
      <c r="R556" s="2"/>
      <c r="S556" s="2"/>
      <c r="T556" s="2"/>
      <c r="U556" s="7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5">
      <c r="A557" s="7"/>
      <c r="B557" s="2"/>
      <c r="C557" s="2"/>
      <c r="D557" s="2"/>
      <c r="E557" s="7"/>
      <c r="F557" s="2"/>
      <c r="G557" s="2"/>
      <c r="H557" s="113"/>
      <c r="I557" s="7"/>
      <c r="J557" s="2"/>
      <c r="K557" s="2"/>
      <c r="L557" s="2"/>
      <c r="M557" s="7"/>
      <c r="N557" s="2"/>
      <c r="O557" s="2"/>
      <c r="P557" s="2"/>
      <c r="Q557" s="7"/>
      <c r="R557" s="2"/>
      <c r="S557" s="2"/>
      <c r="T557" s="2"/>
      <c r="U557" s="7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5">
      <c r="A558" s="7"/>
      <c r="B558" s="2"/>
      <c r="C558" s="2"/>
      <c r="D558" s="2"/>
      <c r="E558" s="7"/>
      <c r="F558" s="2"/>
      <c r="G558" s="2"/>
      <c r="H558" s="113"/>
      <c r="I558" s="7"/>
      <c r="J558" s="2"/>
      <c r="K558" s="2"/>
      <c r="L558" s="2"/>
      <c r="M558" s="7"/>
      <c r="N558" s="2"/>
      <c r="O558" s="2"/>
      <c r="P558" s="2"/>
      <c r="Q558" s="7"/>
      <c r="R558" s="2"/>
      <c r="S558" s="2"/>
      <c r="T558" s="2"/>
      <c r="U558" s="7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5">
      <c r="A559" s="7"/>
      <c r="B559" s="2"/>
      <c r="C559" s="2"/>
      <c r="D559" s="2"/>
      <c r="E559" s="7"/>
      <c r="F559" s="2"/>
      <c r="G559" s="2"/>
      <c r="H559" s="113"/>
      <c r="I559" s="7"/>
      <c r="J559" s="2"/>
      <c r="K559" s="2"/>
      <c r="L559" s="2"/>
      <c r="M559" s="7"/>
      <c r="N559" s="2"/>
      <c r="O559" s="2"/>
      <c r="P559" s="2"/>
      <c r="Q559" s="7"/>
      <c r="R559" s="2"/>
      <c r="S559" s="2"/>
      <c r="T559" s="2"/>
      <c r="U559" s="7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5">
      <c r="A560" s="7"/>
      <c r="B560" s="2"/>
      <c r="C560" s="2"/>
      <c r="D560" s="2"/>
      <c r="E560" s="7"/>
      <c r="F560" s="2"/>
      <c r="G560" s="2"/>
      <c r="H560" s="113"/>
      <c r="I560" s="7"/>
      <c r="J560" s="2"/>
      <c r="K560" s="2"/>
      <c r="L560" s="2"/>
      <c r="M560" s="7"/>
      <c r="N560" s="2"/>
      <c r="O560" s="2"/>
      <c r="P560" s="2"/>
      <c r="Q560" s="7"/>
      <c r="R560" s="2"/>
      <c r="S560" s="2"/>
      <c r="T560" s="2"/>
      <c r="U560" s="7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5">
      <c r="A561" s="7"/>
      <c r="B561" s="2"/>
      <c r="C561" s="2"/>
      <c r="D561" s="2"/>
      <c r="E561" s="7"/>
      <c r="F561" s="2"/>
      <c r="G561" s="2"/>
      <c r="H561" s="113"/>
      <c r="I561" s="7"/>
      <c r="J561" s="2"/>
      <c r="K561" s="2"/>
      <c r="L561" s="2"/>
      <c r="M561" s="7"/>
      <c r="N561" s="2"/>
      <c r="O561" s="2"/>
      <c r="P561" s="2"/>
      <c r="Q561" s="7"/>
      <c r="R561" s="2"/>
      <c r="S561" s="2"/>
      <c r="T561" s="2"/>
      <c r="U561" s="7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5">
      <c r="A562" s="7"/>
      <c r="B562" s="2"/>
      <c r="C562" s="2"/>
      <c r="D562" s="2"/>
      <c r="E562" s="7"/>
      <c r="F562" s="2"/>
      <c r="G562" s="2"/>
      <c r="H562" s="113"/>
      <c r="I562" s="7"/>
      <c r="J562" s="2"/>
      <c r="K562" s="2"/>
      <c r="L562" s="2"/>
      <c r="M562" s="7"/>
      <c r="N562" s="2"/>
      <c r="O562" s="2"/>
      <c r="P562" s="2"/>
      <c r="Q562" s="7"/>
      <c r="R562" s="2"/>
      <c r="S562" s="2"/>
      <c r="T562" s="2"/>
      <c r="U562" s="7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ht="15.75" customHeight="1" x14ac:dyDescent="0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ht="15.75" customHeight="1" x14ac:dyDescent="0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</row>
    <row r="566" spans="1:42" ht="15.75" customHeight="1" x14ac:dyDescent="0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</row>
    <row r="567" spans="1:42" ht="15.75" customHeight="1" x14ac:dyDescent="0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</row>
    <row r="568" spans="1:42" ht="15.75" customHeight="1" x14ac:dyDescent="0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</row>
    <row r="569" spans="1:42" ht="15.75" customHeight="1" x14ac:dyDescent="0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</row>
    <row r="570" spans="1:42" ht="15.75" customHeight="1" x14ac:dyDescent="0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</row>
    <row r="571" spans="1:42" ht="15.75" customHeight="1" x14ac:dyDescent="0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</row>
    <row r="572" spans="1:42" ht="15.75" customHeight="1" x14ac:dyDescent="0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</row>
    <row r="573" spans="1:42" ht="15.75" customHeight="1" x14ac:dyDescent="0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</row>
    <row r="574" spans="1:42" ht="15.75" customHeight="1" x14ac:dyDescent="0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</row>
    <row r="575" spans="1:42" ht="15.75" customHeight="1" x14ac:dyDescent="0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</row>
    <row r="576" spans="1:42" ht="15.75" customHeight="1" x14ac:dyDescent="0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</row>
    <row r="577" spans="1:42" ht="15.75" customHeight="1" x14ac:dyDescent="0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</row>
    <row r="578" spans="1:42" ht="15.75" customHeight="1" x14ac:dyDescent="0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</row>
    <row r="579" spans="1:42" ht="15.75" customHeight="1" x14ac:dyDescent="0.5">
      <c r="A579" s="7"/>
      <c r="B579" s="2"/>
      <c r="C579" s="2"/>
      <c r="D579" s="2"/>
      <c r="E579" s="7"/>
      <c r="F579" s="2"/>
      <c r="G579" s="2"/>
      <c r="H579" s="113"/>
      <c r="I579" s="7"/>
      <c r="J579" s="2"/>
      <c r="K579" s="2"/>
      <c r="L579" s="2"/>
      <c r="M579" s="7"/>
      <c r="N579" s="2"/>
      <c r="O579" s="2"/>
      <c r="P579" s="2"/>
      <c r="Q579" s="7"/>
      <c r="R579" s="2"/>
      <c r="S579" s="2"/>
      <c r="T579" s="2"/>
      <c r="U579" s="7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5">
      <c r="A580" s="7"/>
      <c r="B580" s="2"/>
      <c r="C580" s="2"/>
      <c r="D580" s="2"/>
      <c r="E580" s="7"/>
      <c r="F580" s="2"/>
      <c r="G580" s="2"/>
      <c r="H580" s="113"/>
      <c r="I580" s="7"/>
      <c r="J580" s="2"/>
      <c r="K580" s="2"/>
      <c r="L580" s="2"/>
      <c r="M580" s="7"/>
      <c r="N580" s="2"/>
      <c r="O580" s="2"/>
      <c r="P580" s="2"/>
      <c r="Q580" s="7"/>
      <c r="R580" s="2"/>
      <c r="S580" s="2"/>
      <c r="T580" s="2"/>
      <c r="U580" s="7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5">
      <c r="A581" s="7"/>
      <c r="B581" s="2"/>
      <c r="C581" s="2"/>
      <c r="D581" s="2"/>
      <c r="E581" s="7"/>
      <c r="F581" s="2"/>
      <c r="G581" s="2"/>
      <c r="H581" s="113"/>
      <c r="I581" s="7"/>
      <c r="J581" s="2"/>
      <c r="K581" s="2"/>
      <c r="L581" s="2"/>
      <c r="M581" s="7"/>
      <c r="N581" s="2"/>
      <c r="O581" s="2"/>
      <c r="P581" s="2"/>
      <c r="Q581" s="7"/>
      <c r="R581" s="2"/>
      <c r="S581" s="2"/>
      <c r="T581" s="2"/>
      <c r="U581" s="7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5">
      <c r="A582" s="7"/>
      <c r="B582" s="2"/>
      <c r="C582" s="2"/>
      <c r="D582" s="2"/>
      <c r="E582" s="7"/>
      <c r="F582" s="2"/>
      <c r="G582" s="2"/>
      <c r="H582" s="113"/>
      <c r="I582" s="7"/>
      <c r="J582" s="2"/>
      <c r="K582" s="2"/>
      <c r="L582" s="2"/>
      <c r="M582" s="7"/>
      <c r="N582" s="2"/>
      <c r="O582" s="2"/>
      <c r="P582" s="2"/>
      <c r="Q582" s="7"/>
      <c r="R582" s="2"/>
      <c r="S582" s="2"/>
      <c r="T582" s="2"/>
      <c r="U582" s="7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5">
      <c r="A583" s="7"/>
      <c r="B583" s="2"/>
      <c r="C583" s="2"/>
      <c r="D583" s="2"/>
      <c r="E583" s="7"/>
      <c r="F583" s="2"/>
      <c r="G583" s="2"/>
      <c r="H583" s="113"/>
      <c r="I583" s="7"/>
      <c r="J583" s="2"/>
      <c r="K583" s="2"/>
      <c r="L583" s="2"/>
      <c r="M583" s="7"/>
      <c r="N583" s="2"/>
      <c r="O583" s="2"/>
      <c r="P583" s="2"/>
      <c r="Q583" s="7"/>
      <c r="R583" s="2"/>
      <c r="S583" s="2"/>
      <c r="T583" s="2"/>
      <c r="U583" s="7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5">
      <c r="A584" s="7"/>
      <c r="B584" s="2"/>
      <c r="C584" s="2"/>
      <c r="D584" s="2"/>
      <c r="E584" s="7"/>
      <c r="F584" s="2"/>
      <c r="G584" s="2"/>
      <c r="H584" s="113"/>
      <c r="I584" s="7"/>
      <c r="J584" s="2"/>
      <c r="K584" s="2"/>
      <c r="L584" s="2"/>
      <c r="M584" s="7"/>
      <c r="N584" s="2"/>
      <c r="O584" s="2"/>
      <c r="P584" s="2"/>
      <c r="Q584" s="7"/>
      <c r="R584" s="2"/>
      <c r="S584" s="2"/>
      <c r="T584" s="2"/>
      <c r="U584" s="7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5">
      <c r="A585" s="7"/>
      <c r="B585" s="2"/>
      <c r="C585" s="2"/>
      <c r="D585" s="2"/>
      <c r="E585" s="7"/>
      <c r="F585" s="2"/>
      <c r="G585" s="2"/>
      <c r="H585" s="113"/>
      <c r="I585" s="7"/>
      <c r="J585" s="2"/>
      <c r="K585" s="2"/>
      <c r="L585" s="2"/>
      <c r="M585" s="7"/>
      <c r="N585" s="2"/>
      <c r="O585" s="2"/>
      <c r="P585" s="2"/>
      <c r="Q585" s="7"/>
      <c r="R585" s="2"/>
      <c r="S585" s="2"/>
      <c r="T585" s="2"/>
      <c r="U585" s="7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5">
      <c r="A586" s="7"/>
      <c r="B586" s="2"/>
      <c r="C586" s="2"/>
      <c r="D586" s="2"/>
      <c r="E586" s="7"/>
      <c r="F586" s="2"/>
      <c r="G586" s="2"/>
      <c r="H586" s="113"/>
      <c r="I586" s="7"/>
      <c r="J586" s="2"/>
      <c r="K586" s="2"/>
      <c r="L586" s="2"/>
      <c r="M586" s="7"/>
      <c r="N586" s="2"/>
      <c r="O586" s="2"/>
      <c r="P586" s="2"/>
      <c r="Q586" s="7"/>
      <c r="R586" s="2"/>
      <c r="S586" s="2"/>
      <c r="T586" s="2"/>
      <c r="U586" s="7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5">
      <c r="A587" s="7"/>
      <c r="B587" s="2"/>
      <c r="C587" s="2"/>
      <c r="D587" s="2"/>
      <c r="E587" s="7"/>
      <c r="F587" s="2"/>
      <c r="G587" s="2"/>
      <c r="H587" s="113"/>
      <c r="I587" s="7"/>
      <c r="J587" s="2"/>
      <c r="K587" s="2"/>
      <c r="L587" s="2"/>
      <c r="M587" s="7"/>
      <c r="N587" s="2"/>
      <c r="O587" s="2"/>
      <c r="P587" s="2"/>
      <c r="Q587" s="7"/>
      <c r="R587" s="2"/>
      <c r="S587" s="2"/>
      <c r="T587" s="2"/>
      <c r="U587" s="7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5">
      <c r="A588" s="7"/>
      <c r="B588" s="2"/>
      <c r="C588" s="2"/>
      <c r="D588" s="2"/>
      <c r="E588" s="7"/>
      <c r="F588" s="2"/>
      <c r="G588" s="2"/>
      <c r="H588" s="113"/>
      <c r="I588" s="7"/>
      <c r="J588" s="2"/>
      <c r="K588" s="2"/>
      <c r="L588" s="2"/>
      <c r="M588" s="7"/>
      <c r="N588" s="2"/>
      <c r="O588" s="2"/>
      <c r="P588" s="2"/>
      <c r="Q588" s="7"/>
      <c r="R588" s="2"/>
      <c r="S588" s="2"/>
      <c r="T588" s="2"/>
      <c r="U588" s="7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5">
      <c r="A589" s="7"/>
      <c r="B589" s="2"/>
      <c r="C589" s="2"/>
      <c r="D589" s="2"/>
      <c r="E589" s="7"/>
      <c r="F589" s="2"/>
      <c r="G589" s="2"/>
      <c r="H589" s="113"/>
      <c r="I589" s="7"/>
      <c r="J589" s="2"/>
      <c r="K589" s="2"/>
      <c r="L589" s="2"/>
      <c r="M589" s="7"/>
      <c r="N589" s="2"/>
      <c r="O589" s="2"/>
      <c r="P589" s="2"/>
      <c r="Q589" s="7"/>
      <c r="R589" s="2"/>
      <c r="S589" s="2"/>
      <c r="T589" s="2"/>
      <c r="U589" s="7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5">
      <c r="A590" s="7"/>
      <c r="B590" s="2"/>
      <c r="C590" s="2"/>
      <c r="D590" s="2"/>
      <c r="E590" s="7"/>
      <c r="F590" s="2"/>
      <c r="G590" s="2"/>
      <c r="H590" s="113"/>
      <c r="I590" s="7"/>
      <c r="J590" s="2"/>
      <c r="K590" s="2"/>
      <c r="L590" s="2"/>
      <c r="M590" s="7"/>
      <c r="N590" s="2"/>
      <c r="O590" s="2"/>
      <c r="P590" s="2"/>
      <c r="Q590" s="7"/>
      <c r="R590" s="2"/>
      <c r="S590" s="2"/>
      <c r="T590" s="2"/>
      <c r="U590" s="7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5">
      <c r="A591" s="7"/>
      <c r="B591" s="2"/>
      <c r="C591" s="2"/>
      <c r="D591" s="2"/>
      <c r="E591" s="7"/>
      <c r="F591" s="2"/>
      <c r="G591" s="2"/>
      <c r="H591" s="113"/>
      <c r="I591" s="7"/>
      <c r="J591" s="2"/>
      <c r="K591" s="2"/>
      <c r="L591" s="2"/>
      <c r="M591" s="7"/>
      <c r="N591" s="2"/>
      <c r="O591" s="2"/>
      <c r="P591" s="2"/>
      <c r="Q591" s="7"/>
      <c r="R591" s="2"/>
      <c r="S591" s="2"/>
      <c r="T591" s="2"/>
      <c r="U591" s="7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5">
      <c r="A592" s="7"/>
      <c r="B592" s="2"/>
      <c r="C592" s="2"/>
      <c r="D592" s="2"/>
      <c r="E592" s="7"/>
      <c r="F592" s="2"/>
      <c r="G592" s="2"/>
      <c r="H592" s="113"/>
      <c r="I592" s="7"/>
      <c r="J592" s="2"/>
      <c r="K592" s="2"/>
      <c r="L592" s="2"/>
      <c r="M592" s="7"/>
      <c r="N592" s="2"/>
      <c r="O592" s="2"/>
      <c r="P592" s="2"/>
      <c r="Q592" s="7"/>
      <c r="R592" s="2"/>
      <c r="S592" s="2"/>
      <c r="T592" s="2"/>
      <c r="U592" s="7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5">
      <c r="A593" s="7"/>
      <c r="B593" s="2"/>
      <c r="C593" s="2"/>
      <c r="D593" s="2"/>
      <c r="E593" s="7"/>
      <c r="F593" s="2"/>
      <c r="G593" s="2"/>
      <c r="H593" s="113"/>
      <c r="I593" s="7"/>
      <c r="J593" s="2"/>
      <c r="K593" s="2"/>
      <c r="L593" s="2"/>
      <c r="M593" s="7"/>
      <c r="N593" s="2"/>
      <c r="O593" s="2"/>
      <c r="P593" s="2"/>
      <c r="Q593" s="7"/>
      <c r="R593" s="2"/>
      <c r="S593" s="2"/>
      <c r="T593" s="2"/>
      <c r="U593" s="7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5">
      <c r="A594" s="7"/>
      <c r="B594" s="2"/>
      <c r="C594" s="2"/>
      <c r="D594" s="2"/>
      <c r="E594" s="7"/>
      <c r="F594" s="2"/>
      <c r="G594" s="2"/>
      <c r="H594" s="113"/>
      <c r="I594" s="7"/>
      <c r="J594" s="2"/>
      <c r="K594" s="2"/>
      <c r="L594" s="2"/>
      <c r="M594" s="7"/>
      <c r="N594" s="2"/>
      <c r="O594" s="2"/>
      <c r="P594" s="2"/>
      <c r="Q594" s="7"/>
      <c r="R594" s="2"/>
      <c r="S594" s="2"/>
      <c r="T594" s="2"/>
      <c r="U594" s="7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</row>
    <row r="596" spans="1:42" ht="15.75" customHeight="1" x14ac:dyDescent="0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</row>
    <row r="597" spans="1:42" ht="15.75" customHeight="1" x14ac:dyDescent="0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</row>
    <row r="598" spans="1:42" ht="15.75" customHeight="1" x14ac:dyDescent="0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</row>
    <row r="599" spans="1:42" ht="15.75" customHeight="1" x14ac:dyDescent="0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</row>
    <row r="600" spans="1:42" ht="15.75" customHeight="1" x14ac:dyDescent="0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</row>
    <row r="601" spans="1:42" ht="15.75" customHeight="1" x14ac:dyDescent="0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</row>
    <row r="602" spans="1:42" ht="15.75" customHeight="1" x14ac:dyDescent="0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</row>
    <row r="603" spans="1:42" ht="15.75" customHeight="1" x14ac:dyDescent="0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</row>
    <row r="604" spans="1:42" ht="15.75" customHeight="1" x14ac:dyDescent="0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</row>
    <row r="605" spans="1:42" ht="15.75" customHeight="1" x14ac:dyDescent="0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</row>
    <row r="606" spans="1:42" ht="15.75" customHeight="1" x14ac:dyDescent="0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</row>
    <row r="607" spans="1:42" ht="15.75" customHeight="1" x14ac:dyDescent="0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</row>
    <row r="608" spans="1:42" ht="15.75" customHeight="1" x14ac:dyDescent="0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</row>
    <row r="609" spans="1:42" ht="15.75" customHeight="1" x14ac:dyDescent="0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</row>
    <row r="610" spans="1:42" ht="15.75" customHeight="1" x14ac:dyDescent="0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</row>
    <row r="611" spans="1:42" ht="15.75" customHeight="1" x14ac:dyDescent="0.5">
      <c r="A611" s="7"/>
      <c r="B611" s="2"/>
      <c r="C611" s="2"/>
      <c r="D611" s="2"/>
      <c r="E611" s="7"/>
      <c r="F611" s="2"/>
      <c r="G611" s="2"/>
      <c r="H611" s="113"/>
      <c r="I611" s="7"/>
      <c r="J611" s="2"/>
      <c r="K611" s="2"/>
      <c r="L611" s="2"/>
      <c r="M611" s="7"/>
      <c r="N611" s="2"/>
      <c r="O611" s="2"/>
      <c r="P611" s="2"/>
      <c r="Q611" s="7"/>
      <c r="R611" s="2"/>
      <c r="S611" s="2"/>
      <c r="T611" s="2"/>
      <c r="U611" s="7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5">
      <c r="A612" s="7"/>
      <c r="B612" s="2"/>
      <c r="C612" s="2"/>
      <c r="D612" s="2"/>
      <c r="E612" s="7"/>
      <c r="F612" s="2"/>
      <c r="G612" s="2"/>
      <c r="H612" s="113"/>
      <c r="I612" s="7"/>
      <c r="J612" s="2"/>
      <c r="K612" s="2"/>
      <c r="L612" s="2"/>
      <c r="M612" s="7"/>
      <c r="N612" s="2"/>
      <c r="O612" s="2"/>
      <c r="P612" s="2"/>
      <c r="Q612" s="7"/>
      <c r="R612" s="2"/>
      <c r="S612" s="2"/>
      <c r="T612" s="2"/>
      <c r="U612" s="7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5">
      <c r="A613" s="7"/>
      <c r="B613" s="2"/>
      <c r="C613" s="2"/>
      <c r="D613" s="2"/>
      <c r="E613" s="7"/>
      <c r="F613" s="2"/>
      <c r="G613" s="2"/>
      <c r="H613" s="113"/>
      <c r="I613" s="7"/>
      <c r="J613" s="2"/>
      <c r="K613" s="2"/>
      <c r="L613" s="2"/>
      <c r="M613" s="7"/>
      <c r="N613" s="2"/>
      <c r="O613" s="2"/>
      <c r="P613" s="2"/>
      <c r="Q613" s="7"/>
      <c r="R613" s="2"/>
      <c r="S613" s="2"/>
      <c r="T613" s="2"/>
      <c r="U613" s="7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5">
      <c r="A614" s="7"/>
      <c r="B614" s="2"/>
      <c r="C614" s="2"/>
      <c r="D614" s="2"/>
      <c r="E614" s="7"/>
      <c r="F614" s="2"/>
      <c r="G614" s="2"/>
      <c r="H614" s="113"/>
      <c r="I614" s="7"/>
      <c r="J614" s="2"/>
      <c r="K614" s="2"/>
      <c r="L614" s="2"/>
      <c r="M614" s="7"/>
      <c r="N614" s="2"/>
      <c r="O614" s="2"/>
      <c r="P614" s="2"/>
      <c r="Q614" s="7"/>
      <c r="R614" s="2"/>
      <c r="S614" s="2"/>
      <c r="T614" s="2"/>
      <c r="U614" s="7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5">
      <c r="A615" s="7"/>
      <c r="B615" s="2"/>
      <c r="C615" s="2"/>
      <c r="D615" s="2"/>
      <c r="E615" s="7"/>
      <c r="F615" s="2"/>
      <c r="G615" s="2"/>
      <c r="H615" s="113"/>
      <c r="I615" s="7"/>
      <c r="J615" s="2"/>
      <c r="K615" s="2"/>
      <c r="L615" s="2"/>
      <c r="M615" s="7"/>
      <c r="N615" s="2"/>
      <c r="O615" s="2"/>
      <c r="P615" s="2"/>
      <c r="Q615" s="7"/>
      <c r="R615" s="2"/>
      <c r="S615" s="2"/>
      <c r="T615" s="2"/>
      <c r="U615" s="7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5">
      <c r="A616" s="7"/>
      <c r="B616" s="2"/>
      <c r="C616" s="2"/>
      <c r="D616" s="2"/>
      <c r="E616" s="7"/>
      <c r="F616" s="2"/>
      <c r="G616" s="2"/>
      <c r="H616" s="113"/>
      <c r="I616" s="7"/>
      <c r="J616" s="2"/>
      <c r="K616" s="2"/>
      <c r="L616" s="2"/>
      <c r="M616" s="7"/>
      <c r="N616" s="2"/>
      <c r="O616" s="2"/>
      <c r="P616" s="2"/>
      <c r="Q616" s="7"/>
      <c r="R616" s="2"/>
      <c r="S616" s="2"/>
      <c r="T616" s="2"/>
      <c r="U616" s="7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5">
      <c r="A617" s="7"/>
      <c r="B617" s="2"/>
      <c r="C617" s="2"/>
      <c r="D617" s="2"/>
      <c r="E617" s="7"/>
      <c r="F617" s="2"/>
      <c r="G617" s="2"/>
      <c r="H617" s="113"/>
      <c r="I617" s="7"/>
      <c r="J617" s="2"/>
      <c r="K617" s="2"/>
      <c r="L617" s="2"/>
      <c r="M617" s="7"/>
      <c r="N617" s="2"/>
      <c r="O617" s="2"/>
      <c r="P617" s="2"/>
      <c r="Q617" s="7"/>
      <c r="R617" s="2"/>
      <c r="S617" s="2"/>
      <c r="T617" s="2"/>
      <c r="U617" s="7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5">
      <c r="A618" s="7"/>
      <c r="B618" s="2"/>
      <c r="C618" s="2"/>
      <c r="D618" s="2"/>
      <c r="E618" s="7"/>
      <c r="F618" s="2"/>
      <c r="G618" s="2"/>
      <c r="H618" s="113"/>
      <c r="I618" s="7"/>
      <c r="J618" s="2"/>
      <c r="K618" s="2"/>
      <c r="L618" s="2"/>
      <c r="M618" s="7"/>
      <c r="N618" s="2"/>
      <c r="O618" s="2"/>
      <c r="P618" s="2"/>
      <c r="Q618" s="7"/>
      <c r="R618" s="2"/>
      <c r="S618" s="2"/>
      <c r="T618" s="2"/>
      <c r="U618" s="7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5">
      <c r="A619" s="7"/>
      <c r="B619" s="2"/>
      <c r="C619" s="2"/>
      <c r="D619" s="2"/>
      <c r="E619" s="7"/>
      <c r="F619" s="2"/>
      <c r="G619" s="2"/>
      <c r="H619" s="113"/>
      <c r="I619" s="7"/>
      <c r="J619" s="2"/>
      <c r="K619" s="2"/>
      <c r="L619" s="2"/>
      <c r="M619" s="7"/>
      <c r="N619" s="2"/>
      <c r="O619" s="2"/>
      <c r="P619" s="2"/>
      <c r="Q619" s="7"/>
      <c r="R619" s="2"/>
      <c r="S619" s="2"/>
      <c r="T619" s="2"/>
      <c r="U619" s="7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5">
      <c r="A620" s="7"/>
      <c r="B620" s="2"/>
      <c r="C620" s="2"/>
      <c r="D620" s="2"/>
      <c r="E620" s="7"/>
      <c r="F620" s="2"/>
      <c r="G620" s="2"/>
      <c r="H620" s="113"/>
      <c r="I620" s="7"/>
      <c r="J620" s="2"/>
      <c r="K620" s="2"/>
      <c r="L620" s="2"/>
      <c r="M620" s="7"/>
      <c r="N620" s="2"/>
      <c r="O620" s="2"/>
      <c r="P620" s="2"/>
      <c r="Q620" s="7"/>
      <c r="R620" s="2"/>
      <c r="S620" s="2"/>
      <c r="T620" s="2"/>
      <c r="U620" s="7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5">
      <c r="A621" s="7"/>
      <c r="B621" s="2"/>
      <c r="C621" s="2"/>
      <c r="D621" s="2"/>
      <c r="E621" s="7"/>
      <c r="F621" s="2"/>
      <c r="G621" s="2"/>
      <c r="H621" s="113"/>
      <c r="I621" s="7"/>
      <c r="J621" s="2"/>
      <c r="K621" s="2"/>
      <c r="L621" s="2"/>
      <c r="M621" s="7"/>
      <c r="N621" s="2"/>
      <c r="O621" s="2"/>
      <c r="P621" s="2"/>
      <c r="Q621" s="7"/>
      <c r="R621" s="2"/>
      <c r="S621" s="2"/>
      <c r="T621" s="2"/>
      <c r="U621" s="7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5">
      <c r="A622" s="7"/>
      <c r="B622" s="2"/>
      <c r="C622" s="2"/>
      <c r="D622" s="2"/>
      <c r="E622" s="7"/>
      <c r="F622" s="2"/>
      <c r="G622" s="2"/>
      <c r="H622" s="113"/>
      <c r="I622" s="7"/>
      <c r="J622" s="2"/>
      <c r="K622" s="2"/>
      <c r="L622" s="2"/>
      <c r="M622" s="7"/>
      <c r="N622" s="2"/>
      <c r="O622" s="2"/>
      <c r="P622" s="2"/>
      <c r="Q622" s="7"/>
      <c r="R622" s="2"/>
      <c r="S622" s="2"/>
      <c r="T622" s="2"/>
      <c r="U622" s="7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5">
      <c r="A623" s="7"/>
      <c r="B623" s="2"/>
      <c r="C623" s="2"/>
      <c r="D623" s="2"/>
      <c r="E623" s="7"/>
      <c r="F623" s="2"/>
      <c r="G623" s="2"/>
      <c r="H623" s="113"/>
      <c r="I623" s="7"/>
      <c r="J623" s="2"/>
      <c r="K623" s="2"/>
      <c r="L623" s="2"/>
      <c r="M623" s="7"/>
      <c r="N623" s="2"/>
      <c r="O623" s="2"/>
      <c r="P623" s="2"/>
      <c r="Q623" s="7"/>
      <c r="R623" s="2"/>
      <c r="S623" s="2"/>
      <c r="T623" s="2"/>
      <c r="U623" s="7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5">
      <c r="A624" s="7"/>
      <c r="B624" s="2"/>
      <c r="C624" s="2"/>
      <c r="D624" s="2"/>
      <c r="E624" s="7"/>
      <c r="F624" s="2"/>
      <c r="G624" s="2"/>
      <c r="H624" s="113"/>
      <c r="I624" s="7"/>
      <c r="J624" s="2"/>
      <c r="K624" s="2"/>
      <c r="L624" s="2"/>
      <c r="M624" s="7"/>
      <c r="N624" s="2"/>
      <c r="O624" s="2"/>
      <c r="P624" s="2"/>
      <c r="Q624" s="7"/>
      <c r="R624" s="2"/>
      <c r="S624" s="2"/>
      <c r="T624" s="2"/>
      <c r="U624" s="7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5">
      <c r="A625" s="7"/>
      <c r="B625" s="2"/>
      <c r="C625" s="2"/>
      <c r="D625" s="2"/>
      <c r="E625" s="7"/>
      <c r="F625" s="2"/>
      <c r="G625" s="2"/>
      <c r="H625" s="113"/>
      <c r="I625" s="7"/>
      <c r="J625" s="2"/>
      <c r="K625" s="2"/>
      <c r="L625" s="2"/>
      <c r="M625" s="7"/>
      <c r="N625" s="2"/>
      <c r="O625" s="2"/>
      <c r="P625" s="2"/>
      <c r="Q625" s="7"/>
      <c r="R625" s="2"/>
      <c r="S625" s="2"/>
      <c r="T625" s="2"/>
      <c r="U625" s="7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5">
      <c r="A626" s="7"/>
      <c r="B626" s="2"/>
      <c r="C626" s="2"/>
      <c r="D626" s="2"/>
      <c r="E626" s="7"/>
      <c r="F626" s="2"/>
      <c r="G626" s="2"/>
      <c r="H626" s="113"/>
      <c r="I626" s="7"/>
      <c r="J626" s="2"/>
      <c r="K626" s="2"/>
      <c r="L626" s="2"/>
      <c r="M626" s="7"/>
      <c r="N626" s="2"/>
      <c r="O626" s="2"/>
      <c r="P626" s="2"/>
      <c r="Q626" s="7"/>
      <c r="R626" s="2"/>
      <c r="S626" s="2"/>
      <c r="T626" s="2"/>
      <c r="U626" s="7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 x14ac:dyDescent="0.5">
      <c r="A627" s="7"/>
      <c r="B627" s="2"/>
      <c r="C627" s="2"/>
      <c r="D627" s="2"/>
      <c r="E627" s="7"/>
      <c r="F627" s="2"/>
      <c r="G627" s="2"/>
      <c r="H627" s="113"/>
      <c r="I627" s="7"/>
      <c r="J627" s="2"/>
      <c r="K627" s="2"/>
      <c r="L627" s="2"/>
      <c r="M627" s="7"/>
      <c r="N627" s="2"/>
      <c r="O627" s="2"/>
      <c r="P627" s="2"/>
      <c r="Q627" s="7"/>
      <c r="R627" s="2"/>
      <c r="S627" s="2"/>
      <c r="T627" s="2"/>
      <c r="U627" s="7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 x14ac:dyDescent="0.5">
      <c r="A628" s="7"/>
      <c r="B628" s="2"/>
      <c r="C628" s="2"/>
      <c r="D628" s="2"/>
      <c r="E628" s="7"/>
      <c r="F628" s="2"/>
      <c r="G628" s="2"/>
      <c r="H628" s="113"/>
      <c r="I628" s="7"/>
      <c r="J628" s="2"/>
      <c r="K628" s="2"/>
      <c r="L628" s="2"/>
      <c r="M628" s="7"/>
      <c r="N628" s="2"/>
      <c r="O628" s="2"/>
      <c r="P628" s="2"/>
      <c r="Q628" s="7"/>
      <c r="R628" s="2"/>
      <c r="S628" s="2"/>
      <c r="T628" s="2"/>
      <c r="U628" s="7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 x14ac:dyDescent="0.5">
      <c r="A629" s="7"/>
      <c r="B629" s="2"/>
      <c r="C629" s="2"/>
      <c r="D629" s="2"/>
      <c r="E629" s="7"/>
      <c r="F629" s="2"/>
      <c r="G629" s="2"/>
      <c r="H629" s="113"/>
      <c r="I629" s="7"/>
      <c r="J629" s="2"/>
      <c r="K629" s="2"/>
      <c r="L629" s="2"/>
      <c r="M629" s="7"/>
      <c r="N629" s="2"/>
      <c r="O629" s="2"/>
      <c r="P629" s="2"/>
      <c r="Q629" s="7"/>
      <c r="R629" s="2"/>
      <c r="S629" s="2"/>
      <c r="T629" s="2"/>
      <c r="U629" s="7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 x14ac:dyDescent="0.5">
      <c r="A630" s="7"/>
      <c r="B630" s="2"/>
      <c r="C630" s="2"/>
      <c r="D630" s="2"/>
      <c r="E630" s="7"/>
      <c r="F630" s="2"/>
      <c r="G630" s="2"/>
      <c r="H630" s="113"/>
      <c r="I630" s="7"/>
      <c r="J630" s="2"/>
      <c r="K630" s="2"/>
      <c r="L630" s="2"/>
      <c r="M630" s="7"/>
      <c r="N630" s="2"/>
      <c r="O630" s="2"/>
      <c r="P630" s="2"/>
      <c r="Q630" s="7"/>
      <c r="R630" s="2"/>
      <c r="S630" s="2"/>
      <c r="T630" s="2"/>
      <c r="U630" s="7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 x14ac:dyDescent="0.5">
      <c r="A631" s="7"/>
      <c r="B631" s="2"/>
      <c r="C631" s="2"/>
      <c r="D631" s="2"/>
      <c r="E631" s="7"/>
      <c r="F631" s="2"/>
      <c r="G631" s="2"/>
      <c r="H631" s="113"/>
      <c r="I631" s="7"/>
      <c r="J631" s="2"/>
      <c r="K631" s="2"/>
      <c r="L631" s="2"/>
      <c r="M631" s="7"/>
      <c r="N631" s="2"/>
      <c r="O631" s="2"/>
      <c r="P631" s="2"/>
      <c r="Q631" s="7"/>
      <c r="R631" s="2"/>
      <c r="S631" s="2"/>
      <c r="T631" s="2"/>
      <c r="U631" s="7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 x14ac:dyDescent="0.5">
      <c r="A632" s="7"/>
      <c r="B632" s="2"/>
      <c r="C632" s="2"/>
      <c r="D632" s="2"/>
      <c r="E632" s="7"/>
      <c r="F632" s="2"/>
      <c r="G632" s="2"/>
      <c r="H632" s="113"/>
      <c r="I632" s="7"/>
      <c r="J632" s="2"/>
      <c r="K632" s="2"/>
      <c r="L632" s="2"/>
      <c r="M632" s="7"/>
      <c r="N632" s="2"/>
      <c r="O632" s="2"/>
      <c r="P632" s="2"/>
      <c r="Q632" s="7"/>
      <c r="R632" s="2"/>
      <c r="S632" s="2"/>
      <c r="T632" s="2"/>
      <c r="U632" s="7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 x14ac:dyDescent="0.5">
      <c r="A633" s="7"/>
      <c r="B633" s="2"/>
      <c r="C633" s="2"/>
      <c r="D633" s="2"/>
      <c r="E633" s="7"/>
      <c r="F633" s="2"/>
      <c r="G633" s="2"/>
      <c r="H633" s="113"/>
      <c r="I633" s="7"/>
      <c r="J633" s="2"/>
      <c r="K633" s="2"/>
      <c r="L633" s="2"/>
      <c r="M633" s="7"/>
      <c r="N633" s="2"/>
      <c r="O633" s="2"/>
      <c r="P633" s="2"/>
      <c r="Q633" s="7"/>
      <c r="R633" s="2"/>
      <c r="S633" s="2"/>
      <c r="T633" s="2"/>
      <c r="U633" s="7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 x14ac:dyDescent="0.5">
      <c r="A634" s="7"/>
      <c r="B634" s="2"/>
      <c r="C634" s="2"/>
      <c r="D634" s="2"/>
      <c r="E634" s="7"/>
      <c r="F634" s="2"/>
      <c r="G634" s="2"/>
      <c r="H634" s="113"/>
      <c r="I634" s="7"/>
      <c r="J634" s="2"/>
      <c r="K634" s="2"/>
      <c r="L634" s="2"/>
      <c r="M634" s="7"/>
      <c r="N634" s="2"/>
      <c r="O634" s="2"/>
      <c r="P634" s="2"/>
      <c r="Q634" s="7"/>
      <c r="R634" s="2"/>
      <c r="S634" s="2"/>
      <c r="T634" s="2"/>
      <c r="U634" s="7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 x14ac:dyDescent="0.5">
      <c r="A635" s="7"/>
      <c r="B635" s="2"/>
      <c r="C635" s="2"/>
      <c r="D635" s="2"/>
      <c r="E635" s="7"/>
      <c r="F635" s="2"/>
      <c r="G635" s="2"/>
      <c r="H635" s="113"/>
      <c r="I635" s="7"/>
      <c r="J635" s="2"/>
      <c r="K635" s="2"/>
      <c r="L635" s="2"/>
      <c r="M635" s="7"/>
      <c r="N635" s="2"/>
      <c r="O635" s="2"/>
      <c r="P635" s="2"/>
      <c r="Q635" s="7"/>
      <c r="R635" s="2"/>
      <c r="S635" s="2"/>
      <c r="T635" s="2"/>
      <c r="U635" s="7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 x14ac:dyDescent="0.5">
      <c r="A636" s="7"/>
      <c r="B636" s="2"/>
      <c r="C636" s="2"/>
      <c r="D636" s="2"/>
      <c r="E636" s="7"/>
      <c r="F636" s="2"/>
      <c r="G636" s="2"/>
      <c r="H636" s="113"/>
      <c r="I636" s="7"/>
      <c r="J636" s="2"/>
      <c r="K636" s="2"/>
      <c r="L636" s="2"/>
      <c r="M636" s="7"/>
      <c r="N636" s="2"/>
      <c r="O636" s="2"/>
      <c r="P636" s="2"/>
      <c r="Q636" s="7"/>
      <c r="R636" s="2"/>
      <c r="S636" s="2"/>
      <c r="T636" s="2"/>
      <c r="U636" s="7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 x14ac:dyDescent="0.5">
      <c r="A637" s="7"/>
      <c r="B637" s="2"/>
      <c r="C637" s="2"/>
      <c r="D637" s="2"/>
      <c r="E637" s="7"/>
      <c r="F637" s="2"/>
      <c r="G637" s="2"/>
      <c r="H637" s="113"/>
      <c r="I637" s="7"/>
      <c r="J637" s="2"/>
      <c r="K637" s="2"/>
      <c r="L637" s="2"/>
      <c r="M637" s="7"/>
      <c r="N637" s="2"/>
      <c r="O637" s="2"/>
      <c r="P637" s="2"/>
      <c r="Q637" s="7"/>
      <c r="R637" s="2"/>
      <c r="S637" s="2"/>
      <c r="T637" s="2"/>
      <c r="U637" s="7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 x14ac:dyDescent="0.5">
      <c r="A638" s="7"/>
      <c r="B638" s="2"/>
      <c r="C638" s="2"/>
      <c r="D638" s="2"/>
      <c r="E638" s="7"/>
      <c r="F638" s="2"/>
      <c r="G638" s="2"/>
      <c r="H638" s="113"/>
      <c r="I638" s="7"/>
      <c r="J638" s="2"/>
      <c r="K638" s="2"/>
      <c r="L638" s="2"/>
      <c r="M638" s="7"/>
      <c r="N638" s="2"/>
      <c r="O638" s="2"/>
      <c r="P638" s="2"/>
      <c r="Q638" s="7"/>
      <c r="R638" s="2"/>
      <c r="S638" s="2"/>
      <c r="T638" s="2"/>
      <c r="U638" s="7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 x14ac:dyDescent="0.5">
      <c r="A639" s="7"/>
      <c r="B639" s="2"/>
      <c r="C639" s="2"/>
      <c r="D639" s="2"/>
      <c r="E639" s="7"/>
      <c r="F639" s="2"/>
      <c r="G639" s="2"/>
      <c r="H639" s="113"/>
      <c r="I639" s="7"/>
      <c r="J639" s="2"/>
      <c r="K639" s="2"/>
      <c r="L639" s="2"/>
      <c r="M639" s="7"/>
      <c r="N639" s="2"/>
      <c r="O639" s="2"/>
      <c r="P639" s="2"/>
      <c r="Q639" s="7"/>
      <c r="R639" s="2"/>
      <c r="S639" s="2"/>
      <c r="T639" s="2"/>
      <c r="U639" s="7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 x14ac:dyDescent="0.5">
      <c r="A640" s="7"/>
      <c r="B640" s="2"/>
      <c r="C640" s="2"/>
      <c r="D640" s="2"/>
      <c r="E640" s="7"/>
      <c r="F640" s="2"/>
      <c r="G640" s="2"/>
      <c r="H640" s="113"/>
      <c r="I640" s="7"/>
      <c r="J640" s="2"/>
      <c r="K640" s="2"/>
      <c r="L640" s="2"/>
      <c r="M640" s="7"/>
      <c r="N640" s="2"/>
      <c r="O640" s="2"/>
      <c r="P640" s="2"/>
      <c r="Q640" s="7"/>
      <c r="R640" s="2"/>
      <c r="S640" s="2"/>
      <c r="T640" s="2"/>
      <c r="U640" s="7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 x14ac:dyDescent="0.5">
      <c r="A641" s="7"/>
      <c r="B641" s="2"/>
      <c r="C641" s="2"/>
      <c r="D641" s="2"/>
      <c r="E641" s="7"/>
      <c r="F641" s="2"/>
      <c r="G641" s="2"/>
      <c r="H641" s="113"/>
      <c r="I641" s="7"/>
      <c r="J641" s="2"/>
      <c r="K641" s="2"/>
      <c r="L641" s="2"/>
      <c r="M641" s="7"/>
      <c r="N641" s="2"/>
      <c r="O641" s="2"/>
      <c r="P641" s="2"/>
      <c r="Q641" s="7"/>
      <c r="R641" s="2"/>
      <c r="S641" s="2"/>
      <c r="T641" s="2"/>
      <c r="U641" s="7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 x14ac:dyDescent="0.5">
      <c r="A642" s="7"/>
      <c r="B642" s="2"/>
      <c r="C642" s="2"/>
      <c r="D642" s="2"/>
      <c r="E642" s="7"/>
      <c r="F642" s="2"/>
      <c r="G642" s="2"/>
      <c r="H642" s="113"/>
      <c r="I642" s="7"/>
      <c r="J642" s="2"/>
      <c r="K642" s="2"/>
      <c r="L642" s="2"/>
      <c r="M642" s="7"/>
      <c r="N642" s="2"/>
      <c r="O642" s="2"/>
      <c r="P642" s="2"/>
      <c r="Q642" s="7"/>
      <c r="R642" s="2"/>
      <c r="S642" s="2"/>
      <c r="T642" s="2"/>
      <c r="U642" s="7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 x14ac:dyDescent="0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</row>
    <row r="644" spans="1:42" ht="15.75" customHeight="1" x14ac:dyDescent="0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</row>
    <row r="645" spans="1:42" ht="15.75" customHeight="1" x14ac:dyDescent="0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</row>
    <row r="646" spans="1:42" ht="15.75" customHeight="1" x14ac:dyDescent="0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</row>
    <row r="647" spans="1:42" ht="15.75" customHeight="1" x14ac:dyDescent="0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</row>
    <row r="648" spans="1:42" ht="15.75" customHeight="1" x14ac:dyDescent="0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</row>
    <row r="649" spans="1:42" ht="15.75" customHeight="1" x14ac:dyDescent="0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</row>
    <row r="650" spans="1:42" ht="15.75" customHeight="1" x14ac:dyDescent="0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</row>
    <row r="651" spans="1:42" ht="15.75" customHeight="1" x14ac:dyDescent="0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</row>
    <row r="652" spans="1:42" ht="15.75" customHeight="1" x14ac:dyDescent="0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</row>
    <row r="653" spans="1:42" ht="15.75" customHeight="1" x14ac:dyDescent="0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</row>
    <row r="654" spans="1:42" ht="15.75" customHeight="1" x14ac:dyDescent="0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</row>
    <row r="655" spans="1:42" ht="15.75" customHeight="1" x14ac:dyDescent="0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</row>
    <row r="656" spans="1:42" ht="15.75" customHeight="1" x14ac:dyDescent="0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</row>
    <row r="657" spans="1:42" ht="15.75" customHeight="1" x14ac:dyDescent="0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</row>
    <row r="658" spans="1:42" ht="15.75" customHeight="1" x14ac:dyDescent="0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</row>
    <row r="659" spans="1:42" ht="15.75" customHeight="1" x14ac:dyDescent="0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</row>
    <row r="660" spans="1:42" ht="15.75" customHeight="1" x14ac:dyDescent="0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</row>
    <row r="661" spans="1:42" ht="15.75" customHeight="1" x14ac:dyDescent="0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</row>
    <row r="662" spans="1:42" ht="15.75" customHeight="1" x14ac:dyDescent="0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</row>
    <row r="663" spans="1:42" ht="15.75" customHeight="1" x14ac:dyDescent="0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</row>
    <row r="664" spans="1:42" ht="15.75" customHeight="1" x14ac:dyDescent="0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</row>
    <row r="665" spans="1:42" ht="15.75" customHeight="1" x14ac:dyDescent="0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</row>
    <row r="666" spans="1:42" ht="15.75" customHeight="1" x14ac:dyDescent="0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</row>
    <row r="667" spans="1:42" ht="15.75" customHeight="1" x14ac:dyDescent="0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</row>
    <row r="668" spans="1:42" ht="15.75" customHeight="1" x14ac:dyDescent="0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</row>
    <row r="669" spans="1:42" ht="15.75" customHeight="1" x14ac:dyDescent="0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</row>
    <row r="670" spans="1:42" ht="15.75" customHeight="1" x14ac:dyDescent="0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</row>
    <row r="671" spans="1:42" ht="15.75" customHeight="1" x14ac:dyDescent="0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</row>
    <row r="672" spans="1:42" ht="15.75" customHeight="1" x14ac:dyDescent="0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</row>
    <row r="673" spans="1:42" ht="15.75" customHeight="1" x14ac:dyDescent="0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</row>
    <row r="674" spans="1:42" ht="15.75" customHeight="1" x14ac:dyDescent="0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</row>
    <row r="675" spans="1:42" ht="15.75" customHeight="1" x14ac:dyDescent="0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</row>
    <row r="676" spans="1:42" ht="15.75" customHeight="1" x14ac:dyDescent="0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</row>
    <row r="677" spans="1:42" ht="15.75" customHeight="1" x14ac:dyDescent="0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</row>
    <row r="678" spans="1:42" ht="15.75" customHeight="1" x14ac:dyDescent="0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</row>
    <row r="679" spans="1:42" ht="15.75" customHeight="1" x14ac:dyDescent="0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</row>
    <row r="680" spans="1:42" ht="15.75" customHeight="1" x14ac:dyDescent="0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</row>
    <row r="681" spans="1:42" ht="15.75" customHeight="1" x14ac:dyDescent="0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</row>
    <row r="682" spans="1:42" ht="15.75" customHeight="1" x14ac:dyDescent="0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</row>
    <row r="683" spans="1:42" ht="15.75" customHeight="1" x14ac:dyDescent="0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</row>
    <row r="684" spans="1:42" ht="15.75" customHeight="1" x14ac:dyDescent="0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</row>
    <row r="685" spans="1:42" ht="15.75" customHeight="1" x14ac:dyDescent="0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</row>
    <row r="686" spans="1:42" ht="15.75" customHeight="1" x14ac:dyDescent="0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</row>
    <row r="687" spans="1:42" ht="15.75" customHeight="1" x14ac:dyDescent="0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</row>
    <row r="688" spans="1:42" ht="15.75" customHeight="1" x14ac:dyDescent="0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</row>
    <row r="689" spans="1:42" ht="15.75" customHeight="1" x14ac:dyDescent="0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</row>
    <row r="690" spans="1:42" ht="15.75" customHeight="1" x14ac:dyDescent="0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</row>
    <row r="691" spans="1:42" ht="15.75" customHeight="1" x14ac:dyDescent="0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</row>
    <row r="692" spans="1:42" ht="15.75" customHeight="1" x14ac:dyDescent="0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</row>
    <row r="693" spans="1:42" ht="15.75" customHeight="1" x14ac:dyDescent="0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</row>
    <row r="694" spans="1:42" ht="15.75" customHeight="1" x14ac:dyDescent="0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</row>
    <row r="695" spans="1:42" ht="15.75" customHeight="1" x14ac:dyDescent="0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</row>
    <row r="696" spans="1:42" ht="15.75" customHeight="1" x14ac:dyDescent="0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</row>
    <row r="697" spans="1:42" ht="15.75" customHeight="1" x14ac:dyDescent="0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</row>
    <row r="698" spans="1:42" ht="15.75" customHeight="1" x14ac:dyDescent="0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</row>
    <row r="699" spans="1:42" ht="15.75" customHeight="1" x14ac:dyDescent="0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</row>
    <row r="700" spans="1:42" ht="15.75" customHeight="1" x14ac:dyDescent="0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</row>
    <row r="701" spans="1:42" ht="15.75" customHeight="1" x14ac:dyDescent="0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</row>
    <row r="702" spans="1:42" ht="15.75" customHeight="1" x14ac:dyDescent="0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</row>
    <row r="703" spans="1:42" ht="15.75" customHeight="1" x14ac:dyDescent="0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ht="15.75" customHeight="1" x14ac:dyDescent="0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ht="15.75" customHeight="1" x14ac:dyDescent="0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</row>
    <row r="706" spans="1:42" ht="15.75" customHeight="1" x14ac:dyDescent="0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</row>
    <row r="707" spans="1:42" ht="15.75" customHeight="1" x14ac:dyDescent="0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</row>
    <row r="708" spans="1:42" ht="15.75" customHeight="1" x14ac:dyDescent="0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</row>
    <row r="709" spans="1:42" ht="15.75" customHeight="1" x14ac:dyDescent="0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</row>
    <row r="710" spans="1:42" ht="15.75" customHeight="1" x14ac:dyDescent="0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</row>
    <row r="711" spans="1:42" ht="15.75" customHeight="1" x14ac:dyDescent="0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</row>
    <row r="712" spans="1:42" ht="15.75" customHeight="1" x14ac:dyDescent="0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</row>
    <row r="713" spans="1:42" ht="15.75" customHeight="1" x14ac:dyDescent="0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</row>
    <row r="714" spans="1:42" ht="15.75" customHeight="1" x14ac:dyDescent="0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</row>
    <row r="715" spans="1:42" ht="15.75" customHeight="1" x14ac:dyDescent="0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</row>
    <row r="716" spans="1:42" ht="15.75" customHeight="1" x14ac:dyDescent="0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</row>
    <row r="717" spans="1:42" ht="15.75" customHeight="1" x14ac:dyDescent="0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</row>
    <row r="718" spans="1:42" ht="15.75" customHeight="1" x14ac:dyDescent="0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</row>
    <row r="719" spans="1:42" ht="15.75" customHeight="1" x14ac:dyDescent="0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</row>
    <row r="720" spans="1:42" ht="15.75" customHeight="1" x14ac:dyDescent="0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</row>
    <row r="721" spans="1:42" ht="15.75" customHeight="1" x14ac:dyDescent="0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</row>
    <row r="722" spans="1:42" ht="15.75" customHeight="1" x14ac:dyDescent="0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</row>
    <row r="723" spans="1:42" ht="15.75" customHeight="1" x14ac:dyDescent="0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</row>
    <row r="724" spans="1:42" ht="15.75" customHeight="1" x14ac:dyDescent="0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</row>
    <row r="725" spans="1:42" ht="15.75" customHeight="1" x14ac:dyDescent="0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</row>
    <row r="726" spans="1:42" ht="15.75" customHeight="1" x14ac:dyDescent="0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</row>
    <row r="727" spans="1:42" ht="15.75" customHeight="1" x14ac:dyDescent="0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</row>
    <row r="728" spans="1:42" ht="15.75" customHeight="1" x14ac:dyDescent="0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</row>
    <row r="729" spans="1:42" ht="15.75" customHeight="1" x14ac:dyDescent="0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</row>
    <row r="730" spans="1:42" ht="15.75" customHeight="1" x14ac:dyDescent="0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</row>
    <row r="731" spans="1:42" ht="15.75" customHeight="1" x14ac:dyDescent="0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</row>
    <row r="732" spans="1:42" ht="15.75" customHeight="1" x14ac:dyDescent="0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</row>
    <row r="733" spans="1:42" ht="15.75" customHeight="1" x14ac:dyDescent="0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</row>
    <row r="734" spans="1:42" ht="15.75" customHeight="1" x14ac:dyDescent="0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</row>
    <row r="735" spans="1:42" ht="15.75" customHeight="1" x14ac:dyDescent="0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</row>
    <row r="736" spans="1:42" ht="15.75" customHeight="1" x14ac:dyDescent="0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</row>
    <row r="737" spans="1:42" ht="15.75" customHeight="1" x14ac:dyDescent="0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</row>
    <row r="738" spans="1:42" ht="15.75" customHeight="1" x14ac:dyDescent="0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</row>
    <row r="739" spans="1:42" ht="15.75" customHeight="1" x14ac:dyDescent="0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</row>
    <row r="740" spans="1:42" ht="15.75" customHeight="1" x14ac:dyDescent="0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</row>
    <row r="741" spans="1:42" ht="15.75" customHeight="1" x14ac:dyDescent="0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</row>
    <row r="742" spans="1:42" ht="15.75" customHeight="1" x14ac:dyDescent="0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</row>
    <row r="743" spans="1:42" ht="15.75" customHeight="1" x14ac:dyDescent="0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</row>
    <row r="744" spans="1:42" ht="15.75" customHeight="1" x14ac:dyDescent="0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</row>
    <row r="745" spans="1:42" ht="15.75" customHeight="1" x14ac:dyDescent="0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</row>
    <row r="746" spans="1:42" ht="15.75" customHeight="1" x14ac:dyDescent="0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</row>
    <row r="747" spans="1:42" ht="15.75" customHeight="1" x14ac:dyDescent="0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</row>
    <row r="748" spans="1:42" ht="15.75" customHeight="1" x14ac:dyDescent="0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</row>
    <row r="749" spans="1:42" ht="15.75" customHeight="1" x14ac:dyDescent="0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</row>
    <row r="750" spans="1:42" ht="15.75" customHeight="1" x14ac:dyDescent="0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</row>
    <row r="751" spans="1:42" ht="15.75" customHeight="1" x14ac:dyDescent="0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</row>
    <row r="752" spans="1:42" ht="15.75" customHeight="1" x14ac:dyDescent="0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</row>
    <row r="753" spans="1:42" ht="15.75" customHeight="1" x14ac:dyDescent="0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</row>
    <row r="754" spans="1:42" ht="15.75" customHeight="1" x14ac:dyDescent="0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</row>
    <row r="755" spans="1:42" ht="15.75" customHeight="1" x14ac:dyDescent="0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</row>
    <row r="756" spans="1:42" ht="15.75" customHeight="1" x14ac:dyDescent="0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</row>
    <row r="757" spans="1:42" ht="15.75" customHeight="1" x14ac:dyDescent="0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</row>
    <row r="758" spans="1:42" ht="15.75" customHeight="1" x14ac:dyDescent="0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</row>
    <row r="759" spans="1:42" ht="15.75" customHeight="1" x14ac:dyDescent="0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</row>
    <row r="760" spans="1:42" ht="15.75" customHeight="1" x14ac:dyDescent="0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</row>
    <row r="761" spans="1:42" ht="15.75" customHeight="1" x14ac:dyDescent="0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</row>
    <row r="762" spans="1:42" ht="15.75" customHeight="1" x14ac:dyDescent="0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</row>
    <row r="763" spans="1:42" ht="15.75" customHeight="1" x14ac:dyDescent="0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</row>
    <row r="764" spans="1:42" ht="15.75" customHeight="1" x14ac:dyDescent="0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</row>
    <row r="765" spans="1:42" ht="15.75" customHeight="1" x14ac:dyDescent="0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</row>
    <row r="766" spans="1:42" ht="15.75" customHeight="1" x14ac:dyDescent="0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</row>
    <row r="767" spans="1:42" ht="15.75" customHeight="1" x14ac:dyDescent="0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</row>
    <row r="768" spans="1:42" ht="15.75" customHeight="1" x14ac:dyDescent="0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</row>
    <row r="769" spans="1:42" ht="15.75" customHeight="1" x14ac:dyDescent="0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</row>
    <row r="770" spans="1:42" ht="15.75" customHeight="1" x14ac:dyDescent="0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</row>
    <row r="771" spans="1:42" ht="15.75" customHeight="1" x14ac:dyDescent="0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</row>
    <row r="772" spans="1:42" ht="15.75" customHeight="1" x14ac:dyDescent="0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</row>
    <row r="773" spans="1:42" ht="15.75" customHeight="1" x14ac:dyDescent="0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</row>
    <row r="774" spans="1:42" ht="15.75" customHeight="1" x14ac:dyDescent="0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</row>
    <row r="775" spans="1:42" ht="15.75" customHeight="1" x14ac:dyDescent="0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</row>
    <row r="776" spans="1:42" ht="15.75" customHeight="1" x14ac:dyDescent="0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</row>
    <row r="777" spans="1:42" ht="15.75" customHeight="1" x14ac:dyDescent="0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</row>
    <row r="778" spans="1:42" ht="15.75" customHeight="1" x14ac:dyDescent="0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</row>
    <row r="779" spans="1:42" ht="15.75" customHeight="1" x14ac:dyDescent="0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</row>
    <row r="780" spans="1:42" ht="15.75" customHeight="1" x14ac:dyDescent="0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</row>
    <row r="781" spans="1:42" ht="15.75" customHeight="1" x14ac:dyDescent="0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</row>
    <row r="782" spans="1:42" ht="15.75" customHeight="1" x14ac:dyDescent="0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</row>
    <row r="783" spans="1:42" ht="15.75" customHeight="1" x14ac:dyDescent="0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</row>
    <row r="784" spans="1:42" ht="15.75" customHeight="1" x14ac:dyDescent="0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</row>
    <row r="785" spans="1:42" ht="15.75" customHeight="1" x14ac:dyDescent="0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</row>
    <row r="786" spans="1:42" ht="15.75" customHeight="1" x14ac:dyDescent="0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</row>
    <row r="787" spans="1:42" ht="15.75" customHeight="1" x14ac:dyDescent="0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</row>
    <row r="788" spans="1:42" ht="15.75" customHeight="1" x14ac:dyDescent="0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</row>
    <row r="789" spans="1:42" ht="15.75" customHeight="1" x14ac:dyDescent="0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</row>
    <row r="790" spans="1:42" ht="15.75" customHeight="1" x14ac:dyDescent="0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</row>
    <row r="791" spans="1:42" ht="15.75" customHeight="1" x14ac:dyDescent="0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</row>
    <row r="792" spans="1:42" ht="15.75" customHeight="1" x14ac:dyDescent="0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</row>
    <row r="793" spans="1:42" ht="15.75" customHeight="1" x14ac:dyDescent="0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</row>
    <row r="794" spans="1:42" ht="15.75" customHeight="1" x14ac:dyDescent="0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</row>
    <row r="795" spans="1:42" ht="15.75" customHeight="1" x14ac:dyDescent="0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</row>
    <row r="796" spans="1:42" ht="15.75" customHeight="1" x14ac:dyDescent="0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</row>
    <row r="797" spans="1:42" ht="15.75" customHeight="1" x14ac:dyDescent="0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</row>
    <row r="798" spans="1:42" ht="15.75" customHeight="1" x14ac:dyDescent="0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</row>
    <row r="799" spans="1:42" ht="15.75" customHeight="1" x14ac:dyDescent="0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</row>
    <row r="800" spans="1:42" ht="15.75" customHeight="1" x14ac:dyDescent="0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</row>
    <row r="801" spans="1:42" ht="15.75" customHeight="1" x14ac:dyDescent="0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</row>
    <row r="802" spans="1:42" ht="15.75" customHeight="1" x14ac:dyDescent="0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</row>
    <row r="803" spans="1:42" ht="15.75" customHeight="1" x14ac:dyDescent="0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</row>
    <row r="804" spans="1:42" ht="15.75" customHeight="1" x14ac:dyDescent="0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</row>
    <row r="805" spans="1:42" ht="15.75" customHeight="1" x14ac:dyDescent="0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</row>
    <row r="806" spans="1:42" ht="15.75" customHeight="1" x14ac:dyDescent="0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</row>
    <row r="807" spans="1:42" ht="15.75" customHeight="1" x14ac:dyDescent="0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</row>
    <row r="808" spans="1:42" ht="15.75" customHeight="1" x14ac:dyDescent="0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</row>
    <row r="809" spans="1:42" ht="15.75" customHeight="1" x14ac:dyDescent="0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</row>
    <row r="810" spans="1:42" ht="15.75" customHeight="1" x14ac:dyDescent="0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</row>
    <row r="811" spans="1:42" ht="15.75" customHeight="1" x14ac:dyDescent="0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</row>
    <row r="812" spans="1:42" ht="15.75" customHeight="1" x14ac:dyDescent="0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</row>
    <row r="813" spans="1:42" ht="15.75" customHeight="1" x14ac:dyDescent="0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</row>
    <row r="814" spans="1:42" ht="15.75" customHeight="1" x14ac:dyDescent="0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</row>
    <row r="815" spans="1:42" ht="15.75" customHeight="1" x14ac:dyDescent="0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</row>
    <row r="816" spans="1:42" ht="15.75" customHeight="1" x14ac:dyDescent="0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</row>
    <row r="817" spans="1:42" ht="15.75" customHeight="1" x14ac:dyDescent="0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</row>
    <row r="818" spans="1:42" ht="15.75" customHeight="1" x14ac:dyDescent="0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</row>
    <row r="819" spans="1:42" ht="15.75" customHeight="1" x14ac:dyDescent="0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</row>
    <row r="820" spans="1:42" ht="15.75" customHeight="1" x14ac:dyDescent="0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</row>
    <row r="821" spans="1:42" ht="15.75" customHeight="1" x14ac:dyDescent="0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</row>
    <row r="822" spans="1:42" ht="15.75" customHeight="1" x14ac:dyDescent="0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</row>
    <row r="823" spans="1:42" ht="15.75" customHeight="1" x14ac:dyDescent="0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</row>
    <row r="824" spans="1:42" ht="15.75" customHeight="1" x14ac:dyDescent="0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</row>
    <row r="825" spans="1:42" ht="15.75" customHeight="1" x14ac:dyDescent="0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</row>
    <row r="826" spans="1:42" ht="15.75" customHeight="1" x14ac:dyDescent="0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</row>
    <row r="827" spans="1:42" ht="15.75" customHeight="1" x14ac:dyDescent="0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</row>
    <row r="828" spans="1:42" ht="15.75" customHeight="1" x14ac:dyDescent="0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</row>
    <row r="829" spans="1:42" ht="15.75" customHeight="1" x14ac:dyDescent="0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</row>
    <row r="830" spans="1:42" ht="15.75" customHeight="1" x14ac:dyDescent="0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</row>
    <row r="831" spans="1:42" ht="15.75" customHeight="1" x14ac:dyDescent="0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</row>
    <row r="832" spans="1:42" ht="15.75" customHeight="1" x14ac:dyDescent="0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</row>
    <row r="833" spans="1:42" ht="15.75" customHeight="1" x14ac:dyDescent="0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</row>
    <row r="834" spans="1:42" ht="15.75" customHeight="1" x14ac:dyDescent="0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</row>
    <row r="835" spans="1:42" ht="15.75" customHeight="1" x14ac:dyDescent="0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</row>
    <row r="836" spans="1:42" ht="15.75" customHeight="1" x14ac:dyDescent="0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</row>
    <row r="837" spans="1:42" ht="15.75" customHeight="1" x14ac:dyDescent="0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</row>
    <row r="838" spans="1:42" ht="15.75" customHeight="1" x14ac:dyDescent="0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</row>
    <row r="839" spans="1:42" ht="15.75" customHeight="1" x14ac:dyDescent="0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</row>
    <row r="840" spans="1:42" ht="15.75" customHeight="1" x14ac:dyDescent="0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</row>
    <row r="841" spans="1:42" ht="15.75" customHeight="1" x14ac:dyDescent="0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</row>
    <row r="842" spans="1:42" ht="15.75" customHeight="1" x14ac:dyDescent="0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</row>
    <row r="843" spans="1:42" ht="15.75" customHeight="1" x14ac:dyDescent="0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</row>
    <row r="844" spans="1:42" ht="15.75" customHeight="1" x14ac:dyDescent="0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</row>
    <row r="845" spans="1:42" ht="15.75" customHeight="1" x14ac:dyDescent="0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</row>
    <row r="846" spans="1:42" ht="15.75" customHeight="1" x14ac:dyDescent="0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</row>
    <row r="847" spans="1:42" ht="15.75" customHeight="1" x14ac:dyDescent="0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</row>
    <row r="848" spans="1:42" ht="15.75" customHeight="1" x14ac:dyDescent="0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</row>
    <row r="849" spans="1:42" ht="15.75" customHeight="1" x14ac:dyDescent="0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</row>
    <row r="850" spans="1:42" ht="15.75" customHeight="1" x14ac:dyDescent="0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</row>
    <row r="851" spans="1:42" ht="15.75" customHeight="1" x14ac:dyDescent="0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</row>
    <row r="852" spans="1:42" ht="15.75" customHeight="1" x14ac:dyDescent="0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</row>
    <row r="853" spans="1:42" ht="15.75" customHeight="1" x14ac:dyDescent="0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</row>
    <row r="854" spans="1:42" ht="15.75" customHeight="1" x14ac:dyDescent="0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</row>
    <row r="855" spans="1:42" ht="15.75" customHeight="1" x14ac:dyDescent="0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</row>
    <row r="856" spans="1:42" ht="15.75" customHeight="1" x14ac:dyDescent="0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</row>
    <row r="857" spans="1:42" ht="15.75" customHeight="1" x14ac:dyDescent="0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</row>
    <row r="858" spans="1:42" ht="15.75" customHeight="1" x14ac:dyDescent="0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</row>
    <row r="859" spans="1:42" ht="15.75" customHeight="1" x14ac:dyDescent="0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</row>
    <row r="860" spans="1:42" ht="15.75" customHeight="1" x14ac:dyDescent="0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</row>
    <row r="861" spans="1:42" ht="15.75" customHeight="1" x14ac:dyDescent="0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</row>
    <row r="862" spans="1:42" ht="15.75" customHeight="1" x14ac:dyDescent="0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</row>
    <row r="863" spans="1:42" ht="15.75" customHeight="1" x14ac:dyDescent="0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</row>
    <row r="864" spans="1:42" ht="15.75" customHeight="1" x14ac:dyDescent="0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</row>
    <row r="865" spans="1:42" ht="15.75" customHeight="1" x14ac:dyDescent="0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</row>
    <row r="866" spans="1:42" ht="15.75" customHeight="1" x14ac:dyDescent="0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</row>
    <row r="867" spans="1:42" ht="15.75" customHeight="1" x14ac:dyDescent="0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</row>
    <row r="868" spans="1:42" ht="15.75" customHeight="1" x14ac:dyDescent="0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</row>
    <row r="869" spans="1:42" ht="15.75" customHeight="1" x14ac:dyDescent="0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</row>
    <row r="870" spans="1:42" ht="15.75" customHeight="1" x14ac:dyDescent="0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</row>
    <row r="871" spans="1:42" ht="15.75" customHeight="1" x14ac:dyDescent="0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</row>
    <row r="872" spans="1:42" ht="15.75" customHeight="1" x14ac:dyDescent="0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</row>
    <row r="873" spans="1:42" ht="15.75" customHeight="1" x14ac:dyDescent="0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</row>
    <row r="874" spans="1:42" ht="15.75" customHeight="1" x14ac:dyDescent="0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</row>
    <row r="875" spans="1:42" ht="15.75" customHeight="1" x14ac:dyDescent="0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</row>
    <row r="876" spans="1:42" ht="15.75" customHeight="1" x14ac:dyDescent="0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</row>
    <row r="877" spans="1:42" ht="15.75" customHeight="1" x14ac:dyDescent="0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</row>
    <row r="878" spans="1:42" ht="15.75" customHeight="1" x14ac:dyDescent="0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</row>
    <row r="879" spans="1:42" ht="15.75" customHeight="1" x14ac:dyDescent="0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</row>
    <row r="880" spans="1:42" ht="15.75" customHeight="1" x14ac:dyDescent="0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</row>
    <row r="881" spans="1:42" ht="15.75" customHeight="1" x14ac:dyDescent="0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</row>
    <row r="882" spans="1:42" ht="15.75" customHeight="1" x14ac:dyDescent="0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</row>
    <row r="883" spans="1:42" ht="15.75" customHeight="1" x14ac:dyDescent="0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</row>
    <row r="884" spans="1:42" ht="15.75" customHeight="1" x14ac:dyDescent="0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</row>
    <row r="885" spans="1:42" ht="15.75" customHeight="1" x14ac:dyDescent="0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</row>
    <row r="886" spans="1:42" ht="15.75" customHeight="1" x14ac:dyDescent="0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</row>
    <row r="887" spans="1:42" ht="15.75" customHeight="1" x14ac:dyDescent="0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</row>
    <row r="888" spans="1:42" ht="15.75" customHeight="1" x14ac:dyDescent="0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</row>
    <row r="889" spans="1:42" ht="15.75" customHeight="1" x14ac:dyDescent="0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</row>
    <row r="890" spans="1:42" ht="15.75" customHeight="1" x14ac:dyDescent="0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</row>
    <row r="891" spans="1:42" ht="15.75" customHeight="1" x14ac:dyDescent="0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</row>
    <row r="892" spans="1:42" ht="15.75" customHeight="1" x14ac:dyDescent="0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</row>
    <row r="893" spans="1:42" ht="15.75" customHeight="1" x14ac:dyDescent="0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</row>
    <row r="894" spans="1:42" ht="15.75" customHeight="1" x14ac:dyDescent="0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</row>
    <row r="895" spans="1:42" ht="15.75" customHeight="1" x14ac:dyDescent="0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</row>
    <row r="896" spans="1:42" ht="15.75" customHeight="1" x14ac:dyDescent="0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</row>
    <row r="897" spans="1:42" ht="15.75" customHeight="1" x14ac:dyDescent="0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</row>
    <row r="898" spans="1:42" ht="15.75" customHeight="1" x14ac:dyDescent="0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</row>
    <row r="899" spans="1:42" ht="15.75" customHeight="1" x14ac:dyDescent="0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</row>
    <row r="900" spans="1:42" ht="15.75" customHeight="1" x14ac:dyDescent="0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</row>
    <row r="901" spans="1:42" ht="15.75" customHeight="1" x14ac:dyDescent="0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</row>
    <row r="902" spans="1:42" ht="15.75" customHeight="1" x14ac:dyDescent="0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</row>
    <row r="903" spans="1:42" ht="15.75" customHeight="1" x14ac:dyDescent="0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</row>
    <row r="904" spans="1:42" ht="15.75" customHeight="1" x14ac:dyDescent="0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</row>
    <row r="905" spans="1:42" ht="15.75" customHeight="1" x14ac:dyDescent="0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</row>
    <row r="906" spans="1:42" ht="15.75" customHeight="1" x14ac:dyDescent="0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</row>
    <row r="907" spans="1:42" ht="15.75" customHeight="1" x14ac:dyDescent="0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</row>
    <row r="908" spans="1:42" ht="15.75" customHeight="1" x14ac:dyDescent="0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</row>
    <row r="909" spans="1:42" ht="15.75" customHeight="1" x14ac:dyDescent="0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</row>
    <row r="910" spans="1:42" ht="15.75" customHeight="1" x14ac:dyDescent="0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</row>
    <row r="911" spans="1:42" ht="15.75" customHeight="1" x14ac:dyDescent="0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</row>
    <row r="912" spans="1:42" ht="15.75" customHeight="1" x14ac:dyDescent="0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</row>
    <row r="913" spans="1:42" ht="15.75" customHeight="1" x14ac:dyDescent="0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</row>
    <row r="914" spans="1:42" ht="15.75" customHeight="1" x14ac:dyDescent="0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</row>
    <row r="915" spans="1:42" ht="15.75" customHeight="1" x14ac:dyDescent="0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</row>
    <row r="916" spans="1:42" ht="15.75" customHeight="1" x14ac:dyDescent="0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</row>
    <row r="917" spans="1:42" ht="15.75" customHeight="1" x14ac:dyDescent="0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</row>
    <row r="918" spans="1:42" ht="15.75" customHeight="1" x14ac:dyDescent="0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</row>
    <row r="919" spans="1:42" ht="15.75" customHeight="1" x14ac:dyDescent="0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</row>
    <row r="920" spans="1:42" ht="15.75" customHeight="1" x14ac:dyDescent="0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</row>
    <row r="921" spans="1:42" ht="15.75" customHeight="1" x14ac:dyDescent="0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</row>
    <row r="922" spans="1:42" ht="15.75" customHeight="1" x14ac:dyDescent="0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</row>
    <row r="923" spans="1:42" ht="15.75" customHeight="1" x14ac:dyDescent="0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</row>
    <row r="924" spans="1:42" ht="15.75" customHeight="1" x14ac:dyDescent="0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</row>
    <row r="925" spans="1:42" ht="15.75" customHeight="1" x14ac:dyDescent="0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</row>
    <row r="926" spans="1:42" ht="15.75" customHeight="1" x14ac:dyDescent="0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</row>
    <row r="927" spans="1:42" ht="15.75" customHeight="1" x14ac:dyDescent="0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</row>
    <row r="928" spans="1:42" ht="15.75" customHeight="1" x14ac:dyDescent="0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</row>
    <row r="929" spans="1:42" ht="15.75" customHeight="1" x14ac:dyDescent="0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</row>
    <row r="930" spans="1:42" ht="15.75" customHeight="1" x14ac:dyDescent="0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</row>
    <row r="931" spans="1:42" ht="15.75" customHeight="1" x14ac:dyDescent="0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</row>
    <row r="932" spans="1:42" ht="15.75" customHeight="1" x14ac:dyDescent="0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</row>
    <row r="933" spans="1:42" ht="15.75" customHeight="1" x14ac:dyDescent="0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</row>
    <row r="934" spans="1:42" ht="15.75" customHeight="1" x14ac:dyDescent="0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</row>
    <row r="935" spans="1:42" ht="15.75" customHeight="1" x14ac:dyDescent="0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</row>
    <row r="936" spans="1:42" ht="15.75" customHeight="1" x14ac:dyDescent="0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</row>
    <row r="937" spans="1:42" ht="15.75" customHeight="1" x14ac:dyDescent="0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</row>
    <row r="938" spans="1:42" ht="15.75" customHeight="1" x14ac:dyDescent="0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</row>
    <row r="939" spans="1:42" ht="15.75" customHeight="1" x14ac:dyDescent="0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</row>
    <row r="940" spans="1:42" ht="15.75" customHeight="1" x14ac:dyDescent="0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</row>
    <row r="941" spans="1:42" ht="15.75" customHeight="1" x14ac:dyDescent="0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</row>
    <row r="942" spans="1:42" ht="15.75" customHeight="1" x14ac:dyDescent="0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</row>
    <row r="943" spans="1:42" ht="15.75" customHeight="1" x14ac:dyDescent="0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</row>
    <row r="944" spans="1:42" ht="15.75" customHeight="1" x14ac:dyDescent="0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</row>
    <row r="945" spans="1:42" ht="15.75" customHeight="1" x14ac:dyDescent="0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</row>
    <row r="946" spans="1:42" ht="15.75" customHeight="1" x14ac:dyDescent="0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</row>
    <row r="947" spans="1:42" ht="15.75" customHeight="1" x14ac:dyDescent="0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</row>
    <row r="948" spans="1:42" ht="15.75" customHeight="1" x14ac:dyDescent="0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</row>
    <row r="949" spans="1:42" ht="15.75" customHeight="1" x14ac:dyDescent="0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</row>
    <row r="950" spans="1:42" ht="15.75" customHeight="1" x14ac:dyDescent="0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</row>
    <row r="951" spans="1:42" ht="15.75" customHeight="1" x14ac:dyDescent="0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</row>
    <row r="952" spans="1:42" ht="15.75" customHeight="1" x14ac:dyDescent="0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</row>
    <row r="953" spans="1:42" ht="15.75" customHeight="1" x14ac:dyDescent="0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</row>
    <row r="954" spans="1:42" ht="15.75" customHeight="1" x14ac:dyDescent="0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</row>
    <row r="955" spans="1:42" ht="15.75" customHeight="1" x14ac:dyDescent="0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</row>
    <row r="956" spans="1:42" ht="15.75" customHeight="1" x14ac:dyDescent="0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</row>
    <row r="957" spans="1:42" ht="15.75" customHeight="1" x14ac:dyDescent="0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</row>
    <row r="958" spans="1:42" ht="15.75" customHeight="1" x14ac:dyDescent="0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</row>
    <row r="959" spans="1:42" ht="15.75" customHeight="1" x14ac:dyDescent="0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</row>
    <row r="960" spans="1:42" ht="15.75" customHeight="1" x14ac:dyDescent="0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</row>
    <row r="961" spans="1:42" ht="15.75" customHeight="1" x14ac:dyDescent="0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</row>
    <row r="962" spans="1:42" ht="15.75" customHeight="1" x14ac:dyDescent="0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</row>
    <row r="963" spans="1:42" ht="15.75" customHeight="1" x14ac:dyDescent="0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</row>
    <row r="964" spans="1:42" ht="15.75" customHeight="1" x14ac:dyDescent="0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</row>
    <row r="965" spans="1:42" ht="15.75" customHeight="1" x14ac:dyDescent="0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</row>
    <row r="966" spans="1:42" ht="15.75" customHeight="1" x14ac:dyDescent="0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</row>
    <row r="967" spans="1:42" ht="15.75" customHeight="1" x14ac:dyDescent="0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</row>
    <row r="968" spans="1:42" ht="15.75" customHeight="1" x14ac:dyDescent="0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</row>
    <row r="969" spans="1:42" ht="15.75" customHeight="1" x14ac:dyDescent="0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</row>
    <row r="970" spans="1:42" ht="15.75" customHeight="1" x14ac:dyDescent="0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</row>
    <row r="971" spans="1:42" ht="15.75" customHeight="1" x14ac:dyDescent="0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</row>
    <row r="972" spans="1:42" ht="15.75" customHeight="1" x14ac:dyDescent="0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</row>
    <row r="973" spans="1:42" ht="15.75" customHeight="1" x14ac:dyDescent="0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</row>
    <row r="974" spans="1:42" ht="15.75" customHeight="1" x14ac:dyDescent="0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</row>
    <row r="975" spans="1:42" ht="15.75" customHeight="1" x14ac:dyDescent="0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</row>
    <row r="976" spans="1:42" ht="15.75" customHeight="1" x14ac:dyDescent="0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</row>
    <row r="977" spans="1:42" ht="15.75" customHeight="1" x14ac:dyDescent="0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</row>
    <row r="978" spans="1:42" ht="15.75" customHeight="1" x14ac:dyDescent="0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</row>
    <row r="979" spans="1:42" ht="15.75" customHeight="1" x14ac:dyDescent="0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</row>
    <row r="980" spans="1:42" ht="15.75" customHeight="1" x14ac:dyDescent="0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</row>
    <row r="981" spans="1:42" ht="15.75" customHeight="1" x14ac:dyDescent="0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</row>
    <row r="982" spans="1:42" ht="15.75" customHeight="1" x14ac:dyDescent="0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</row>
    <row r="983" spans="1:42" ht="15.75" customHeight="1" x14ac:dyDescent="0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</row>
    <row r="984" spans="1:42" ht="15.75" customHeight="1" x14ac:dyDescent="0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</row>
    <row r="985" spans="1:42" ht="15.75" customHeight="1" x14ac:dyDescent="0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</row>
    <row r="986" spans="1:42" ht="15.75" customHeight="1" x14ac:dyDescent="0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</row>
    <row r="987" spans="1:42" ht="15.75" customHeight="1" x14ac:dyDescent="0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</row>
    <row r="988" spans="1:42" ht="15.75" customHeight="1" x14ac:dyDescent="0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</row>
    <row r="989" spans="1:42" ht="15.75" customHeight="1" x14ac:dyDescent="0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</row>
    <row r="990" spans="1:42" ht="15.75" customHeight="1" x14ac:dyDescent="0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</row>
    <row r="991" spans="1:42" ht="15.75" customHeight="1" x14ac:dyDescent="0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</row>
    <row r="992" spans="1:42" ht="15.75" customHeight="1" x14ac:dyDescent="0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</row>
    <row r="993" spans="1:42" ht="15.75" customHeight="1" x14ac:dyDescent="0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</row>
    <row r="994" spans="1:42" ht="15.75" customHeight="1" x14ac:dyDescent="0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</row>
    <row r="995" spans="1:42" ht="15.75" customHeight="1" x14ac:dyDescent="0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</row>
    <row r="996" spans="1:42" ht="15.75" customHeight="1" x14ac:dyDescent="0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</row>
    <row r="997" spans="1:42" ht="15.75" customHeight="1" x14ac:dyDescent="0.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</row>
    <row r="998" spans="1:42" ht="15.75" customHeight="1" x14ac:dyDescent="0.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</row>
    <row r="999" spans="1:42" ht="15.75" customHeight="1" x14ac:dyDescent="0.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</row>
    <row r="1000" spans="1:42" ht="15.75" customHeight="1" x14ac:dyDescent="0.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</row>
    <row r="1001" spans="1:42" ht="15.75" customHeight="1" x14ac:dyDescent="0.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</row>
    <row r="1002" spans="1:42" ht="15.75" customHeight="1" x14ac:dyDescent="0.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</row>
  </sheetData>
  <mergeCells count="55">
    <mergeCell ref="Q137:T137"/>
    <mergeCell ref="U181:X181"/>
    <mergeCell ref="A177:X177"/>
    <mergeCell ref="A178:X178"/>
    <mergeCell ref="A180:H180"/>
    <mergeCell ref="I180:P180"/>
    <mergeCell ref="Q180:X180"/>
    <mergeCell ref="A181:D181"/>
    <mergeCell ref="E181:H181"/>
    <mergeCell ref="I181:L181"/>
    <mergeCell ref="M181:P181"/>
    <mergeCell ref="Q181:T181"/>
    <mergeCell ref="U137:X137"/>
    <mergeCell ref="A137:D137"/>
    <mergeCell ref="E137:H137"/>
    <mergeCell ref="I137:L137"/>
    <mergeCell ref="I136:P136"/>
    <mergeCell ref="Q136:X136"/>
    <mergeCell ref="A93:D93"/>
    <mergeCell ref="E93:H93"/>
    <mergeCell ref="I93:L93"/>
    <mergeCell ref="M93:P93"/>
    <mergeCell ref="Q93:T93"/>
    <mergeCell ref="M137:P137"/>
    <mergeCell ref="Q49:T49"/>
    <mergeCell ref="A89:X89"/>
    <mergeCell ref="A90:X90"/>
    <mergeCell ref="A92:H92"/>
    <mergeCell ref="I92:P92"/>
    <mergeCell ref="Q92:X92"/>
    <mergeCell ref="U49:X49"/>
    <mergeCell ref="A49:D49"/>
    <mergeCell ref="E49:H49"/>
    <mergeCell ref="I49:L49"/>
    <mergeCell ref="M49:P49"/>
    <mergeCell ref="U93:X93"/>
    <mergeCell ref="A133:X133"/>
    <mergeCell ref="A134:X134"/>
    <mergeCell ref="A136:H136"/>
    <mergeCell ref="U5:X5"/>
    <mergeCell ref="A45:X45"/>
    <mergeCell ref="A46:X46"/>
    <mergeCell ref="A48:H48"/>
    <mergeCell ref="I48:P48"/>
    <mergeCell ref="Q48:X48"/>
    <mergeCell ref="A5:D5"/>
    <mergeCell ref="E5:H5"/>
    <mergeCell ref="I5:L5"/>
    <mergeCell ref="M5:P5"/>
    <mergeCell ref="Q5:T5"/>
    <mergeCell ref="A1:X1"/>
    <mergeCell ref="A2:X2"/>
    <mergeCell ref="A4:H4"/>
    <mergeCell ref="I4:P4"/>
    <mergeCell ref="Q4:X4"/>
  </mergeCells>
  <pageMargins left="0.35" right="0.15748031496063" top="0.3" bottom="9.8031499999999994E-2" header="0" footer="0"/>
  <pageSetup paperSize="9" scale="75" orientation="landscape" r:id="rId1"/>
  <headerFooter>
    <oddHeader>&amp;R&amp;11 23/03/2023 [1]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C1026"/>
  <sheetViews>
    <sheetView showGridLines="0" zoomScale="110" zoomScaleNormal="110" workbookViewId="0">
      <selection activeCell="A7" sqref="A1:X1048576"/>
    </sheetView>
  </sheetViews>
  <sheetFormatPr defaultColWidth="10.140625" defaultRowHeight="15" customHeight="1" x14ac:dyDescent="0.5"/>
  <cols>
    <col min="1" max="1" width="5.7109375" style="1141" customWidth="1"/>
    <col min="2" max="2" width="7.7109375" style="1141" customWidth="1"/>
    <col min="3" max="3" width="22.42578125" style="1141" customWidth="1"/>
    <col min="4" max="4" width="6" style="1141" customWidth="1"/>
    <col min="5" max="5" width="7" style="1141" customWidth="1"/>
    <col min="6" max="6" width="11.7109375" style="1141" customWidth="1"/>
    <col min="7" max="7" width="4.7109375" style="1141" customWidth="1"/>
    <col min="8" max="9" width="17.5703125" style="1141" customWidth="1"/>
    <col min="10" max="17" width="3" style="1141" customWidth="1"/>
    <col min="18" max="18" width="6.7109375" style="325" customWidth="1"/>
    <col min="19" max="19" width="9.42578125" style="1141" customWidth="1"/>
    <col min="20" max="23" width="3" style="541" customWidth="1"/>
    <col min="24" max="24" width="4.140625" style="837" customWidth="1"/>
    <col min="25" max="25" width="4.5703125" style="838" customWidth="1"/>
    <col min="26" max="26" width="5.42578125" style="523" customWidth="1"/>
    <col min="27" max="16384" width="10.140625" style="118"/>
  </cols>
  <sheetData>
    <row r="1" spans="1:24" ht="16.5" customHeight="1" x14ac:dyDescent="0.5">
      <c r="A1" s="1373" t="s">
        <v>0</v>
      </c>
      <c r="B1" s="1412"/>
      <c r="C1" s="1412"/>
      <c r="D1" s="1412"/>
      <c r="E1" s="1412"/>
      <c r="F1" s="1412"/>
      <c r="G1" s="1412"/>
      <c r="H1" s="1412"/>
      <c r="I1" s="1412"/>
      <c r="J1" s="1412"/>
      <c r="K1" s="1412"/>
      <c r="L1" s="1412"/>
      <c r="M1" s="1412"/>
      <c r="N1" s="1412"/>
      <c r="O1" s="1412"/>
      <c r="P1" s="1412"/>
      <c r="Q1" s="1412"/>
      <c r="R1" s="1412"/>
      <c r="S1" s="1412"/>
      <c r="T1" s="538"/>
      <c r="U1" s="538"/>
      <c r="V1" s="538"/>
      <c r="W1" s="538"/>
      <c r="X1" s="1122"/>
    </row>
    <row r="2" spans="1:24" ht="16.5" customHeight="1" x14ac:dyDescent="0.5">
      <c r="A2" s="1373" t="s">
        <v>500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538"/>
      <c r="U2" s="538"/>
      <c r="V2" s="538"/>
      <c r="W2" s="538"/>
      <c r="X2" s="1122"/>
    </row>
    <row r="3" spans="1:24" ht="16.5" customHeight="1" x14ac:dyDescent="0.5">
      <c r="A3" s="1373" t="s">
        <v>501</v>
      </c>
      <c r="B3" s="1412"/>
      <c r="C3" s="1412"/>
      <c r="D3" s="1412"/>
      <c r="E3" s="1412"/>
      <c r="F3" s="1412"/>
      <c r="G3" s="1412"/>
      <c r="H3" s="1412"/>
      <c r="I3" s="1412"/>
      <c r="J3" s="1412"/>
      <c r="K3" s="1412"/>
      <c r="L3" s="1412"/>
      <c r="M3" s="1412"/>
      <c r="N3" s="1412"/>
      <c r="O3" s="1412"/>
      <c r="P3" s="1412"/>
      <c r="Q3" s="1412"/>
      <c r="R3" s="1412"/>
      <c r="S3" s="1412"/>
      <c r="T3" s="538"/>
      <c r="U3" s="538"/>
      <c r="V3" s="538"/>
      <c r="W3" s="538"/>
      <c r="X3" s="1122"/>
    </row>
    <row r="4" spans="1:24" ht="16.5" customHeight="1" x14ac:dyDescent="0.5">
      <c r="A4" s="1466" t="s">
        <v>5</v>
      </c>
      <c r="B4" s="1405"/>
      <c r="C4" s="1405"/>
      <c r="D4" s="1405"/>
      <c r="E4" s="1405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  <c r="S4" s="1414"/>
      <c r="T4" s="538"/>
      <c r="U4" s="538"/>
      <c r="V4" s="538"/>
      <c r="W4" s="538"/>
      <c r="X4" s="1122"/>
    </row>
    <row r="5" spans="1:24" ht="16.5" customHeight="1" x14ac:dyDescent="0.5">
      <c r="A5" s="1429" t="s">
        <v>502</v>
      </c>
      <c r="B5" s="1429" t="s">
        <v>7</v>
      </c>
      <c r="C5" s="1429" t="s">
        <v>503</v>
      </c>
      <c r="D5" s="1429" t="s">
        <v>340</v>
      </c>
      <c r="E5" s="1401" t="s">
        <v>504</v>
      </c>
      <c r="F5" s="1404" t="s">
        <v>505</v>
      </c>
      <c r="G5" s="1405"/>
      <c r="H5" s="1406" t="s">
        <v>506</v>
      </c>
      <c r="I5" s="1407"/>
      <c r="J5" s="1404" t="s">
        <v>507</v>
      </c>
      <c r="K5" s="1405"/>
      <c r="L5" s="1405"/>
      <c r="M5" s="1405"/>
      <c r="N5" s="1405"/>
      <c r="O5" s="1405"/>
      <c r="P5" s="1405"/>
      <c r="Q5" s="1405"/>
      <c r="R5" s="1438" t="s">
        <v>344</v>
      </c>
      <c r="S5" s="1429" t="s">
        <v>508</v>
      </c>
      <c r="T5" s="538"/>
      <c r="U5" s="538"/>
      <c r="V5" s="538"/>
      <c r="W5" s="538"/>
      <c r="X5" s="1122"/>
    </row>
    <row r="6" spans="1:24" ht="16.5" customHeight="1" x14ac:dyDescent="0.5">
      <c r="A6" s="1417"/>
      <c r="B6" s="1417"/>
      <c r="C6" s="1417"/>
      <c r="D6" s="1417"/>
      <c r="E6" s="1402"/>
      <c r="F6" s="120" t="s">
        <v>509</v>
      </c>
      <c r="G6" s="121" t="s">
        <v>510</v>
      </c>
      <c r="H6" s="1408"/>
      <c r="I6" s="1409"/>
      <c r="J6" s="191">
        <v>1</v>
      </c>
      <c r="K6" s="191">
        <v>2</v>
      </c>
      <c r="L6" s="191">
        <v>3</v>
      </c>
      <c r="M6" s="191">
        <v>4</v>
      </c>
      <c r="N6" s="191">
        <v>5</v>
      </c>
      <c r="O6" s="191">
        <v>6</v>
      </c>
      <c r="P6" s="191">
        <v>7</v>
      </c>
      <c r="Q6" s="191">
        <v>8</v>
      </c>
      <c r="R6" s="1439"/>
      <c r="S6" s="1417"/>
      <c r="T6" s="538" t="s">
        <v>511</v>
      </c>
      <c r="U6" s="538" t="s">
        <v>512</v>
      </c>
      <c r="V6" s="538" t="s">
        <v>513</v>
      </c>
      <c r="W6" s="538"/>
      <c r="X6" s="1122" t="s">
        <v>514</v>
      </c>
    </row>
    <row r="7" spans="1:24" ht="16.5" customHeight="1" x14ac:dyDescent="0.5">
      <c r="A7" s="330" t="s">
        <v>515</v>
      </c>
      <c r="B7" s="1138" t="s">
        <v>347</v>
      </c>
      <c r="C7" s="331" t="s">
        <v>14</v>
      </c>
      <c r="D7" s="296">
        <v>1.5</v>
      </c>
      <c r="E7" s="330">
        <v>3</v>
      </c>
      <c r="F7" s="379" t="s">
        <v>348</v>
      </c>
      <c r="G7" s="332">
        <v>24</v>
      </c>
      <c r="H7" s="1135" t="s">
        <v>516</v>
      </c>
      <c r="I7" s="377" t="s">
        <v>517</v>
      </c>
      <c r="J7" s="336">
        <v>3</v>
      </c>
      <c r="K7" s="336"/>
      <c r="L7" s="336">
        <v>3</v>
      </c>
      <c r="M7" s="336"/>
      <c r="N7" s="336">
        <v>3</v>
      </c>
      <c r="O7" s="336"/>
      <c r="P7" s="336">
        <v>3</v>
      </c>
      <c r="Q7" s="336"/>
      <c r="R7" s="1156">
        <f t="shared" ref="R7:R16" si="0">SUM(J7:Q7)</f>
        <v>12</v>
      </c>
      <c r="S7" s="332"/>
      <c r="T7" s="538">
        <f>R7+R9</f>
        <v>18</v>
      </c>
      <c r="U7" s="538"/>
      <c r="V7" s="538"/>
      <c r="W7" s="538"/>
      <c r="X7" s="1123">
        <f>SUM(T7:W7)</f>
        <v>18</v>
      </c>
    </row>
    <row r="8" spans="1:24" ht="16.5" customHeight="1" x14ac:dyDescent="0.5">
      <c r="A8" s="135"/>
      <c r="B8" s="519"/>
      <c r="C8" s="1149"/>
      <c r="D8" s="1048"/>
      <c r="E8" s="195"/>
      <c r="F8" s="194"/>
      <c r="G8" s="519"/>
      <c r="H8" s="131" t="s">
        <v>1152</v>
      </c>
      <c r="I8" s="151" t="s">
        <v>1153</v>
      </c>
      <c r="J8" s="338"/>
      <c r="K8" s="338">
        <v>3</v>
      </c>
      <c r="L8" s="338"/>
      <c r="M8" s="338">
        <v>3</v>
      </c>
      <c r="N8" s="338"/>
      <c r="O8" s="338">
        <v>3</v>
      </c>
      <c r="P8" s="338"/>
      <c r="Q8" s="338">
        <v>3</v>
      </c>
      <c r="R8" s="1157">
        <f t="shared" si="0"/>
        <v>12</v>
      </c>
      <c r="S8" s="137"/>
      <c r="T8" s="538">
        <f>R8</f>
        <v>12</v>
      </c>
      <c r="U8" s="538">
        <f>R13</f>
        <v>6</v>
      </c>
      <c r="V8" s="538"/>
      <c r="W8" s="538"/>
      <c r="X8" s="1123">
        <f>SUM(T8:W8)</f>
        <v>18</v>
      </c>
    </row>
    <row r="9" spans="1:24" ht="16.5" customHeight="1" x14ac:dyDescent="0.5">
      <c r="A9" s="138"/>
      <c r="B9" s="1153"/>
      <c r="C9" s="197"/>
      <c r="D9" s="1043"/>
      <c r="E9" s="196"/>
      <c r="F9" s="199" t="s">
        <v>443</v>
      </c>
      <c r="G9" s="1153">
        <v>6</v>
      </c>
      <c r="H9" s="139" t="s">
        <v>516</v>
      </c>
      <c r="I9" s="200" t="s">
        <v>517</v>
      </c>
      <c r="J9" s="142">
        <v>3</v>
      </c>
      <c r="K9" s="142">
        <v>3</v>
      </c>
      <c r="L9" s="1158"/>
      <c r="M9" s="1158"/>
      <c r="N9" s="1158"/>
      <c r="O9" s="1158"/>
      <c r="P9" s="1158"/>
      <c r="Q9" s="1158"/>
      <c r="R9" s="1159">
        <f t="shared" si="0"/>
        <v>6</v>
      </c>
      <c r="S9" s="138"/>
      <c r="T9" s="538"/>
      <c r="U9" s="538"/>
      <c r="V9" s="538"/>
      <c r="W9" s="538"/>
      <c r="X9" s="1123"/>
    </row>
    <row r="10" spans="1:24" ht="16.5" customHeight="1" x14ac:dyDescent="0.5">
      <c r="A10" s="135" t="s">
        <v>519</v>
      </c>
      <c r="B10" s="519" t="s">
        <v>351</v>
      </c>
      <c r="C10" s="215" t="s">
        <v>18</v>
      </c>
      <c r="D10" s="1048">
        <v>1.5</v>
      </c>
      <c r="E10" s="195">
        <v>3</v>
      </c>
      <c r="F10" s="194" t="s">
        <v>409</v>
      </c>
      <c r="G10" s="519">
        <v>24</v>
      </c>
      <c r="H10" s="131" t="s">
        <v>520</v>
      </c>
      <c r="I10" s="151" t="s">
        <v>521</v>
      </c>
      <c r="J10" s="338">
        <v>3</v>
      </c>
      <c r="K10" s="338"/>
      <c r="L10" s="338">
        <v>3</v>
      </c>
      <c r="M10" s="338"/>
      <c r="N10" s="338"/>
      <c r="O10" s="338"/>
      <c r="P10" s="338">
        <v>3</v>
      </c>
      <c r="Q10" s="338"/>
      <c r="R10" s="1160">
        <f t="shared" si="0"/>
        <v>9</v>
      </c>
      <c r="S10" s="137"/>
      <c r="T10" s="538"/>
      <c r="U10" s="538">
        <f>R10+R12</f>
        <v>12</v>
      </c>
      <c r="V10" s="538"/>
      <c r="W10" s="538"/>
      <c r="X10" s="1123">
        <f>SUM(T10:W10)</f>
        <v>12</v>
      </c>
    </row>
    <row r="11" spans="1:24" ht="16.5" customHeight="1" x14ac:dyDescent="0.5">
      <c r="A11" s="135"/>
      <c r="B11" s="519"/>
      <c r="C11" s="1149"/>
      <c r="D11" s="1048"/>
      <c r="E11" s="195"/>
      <c r="F11" s="194"/>
      <c r="G11" s="519"/>
      <c r="H11" s="131" t="s">
        <v>522</v>
      </c>
      <c r="I11" s="151" t="s">
        <v>523</v>
      </c>
      <c r="J11" s="338"/>
      <c r="K11" s="338">
        <v>3</v>
      </c>
      <c r="L11" s="338"/>
      <c r="M11" s="338">
        <v>3</v>
      </c>
      <c r="N11" s="338">
        <v>3</v>
      </c>
      <c r="O11" s="338">
        <v>3</v>
      </c>
      <c r="P11" s="338"/>
      <c r="Q11" s="338">
        <v>3</v>
      </c>
      <c r="R11" s="1161">
        <f t="shared" si="0"/>
        <v>15</v>
      </c>
      <c r="S11" s="137"/>
      <c r="T11" s="538"/>
      <c r="U11" s="538">
        <f>R11</f>
        <v>15</v>
      </c>
      <c r="V11" s="538"/>
      <c r="W11" s="538"/>
      <c r="X11" s="1123">
        <f>SUM(T11:W11)</f>
        <v>15</v>
      </c>
    </row>
    <row r="12" spans="1:24" ht="16.5" customHeight="1" x14ac:dyDescent="0.5">
      <c r="A12" s="135"/>
      <c r="B12" s="519"/>
      <c r="C12" s="1149"/>
      <c r="D12" s="362"/>
      <c r="E12" s="519"/>
      <c r="F12" s="194" t="s">
        <v>524</v>
      </c>
      <c r="G12" s="519">
        <v>9</v>
      </c>
      <c r="H12" s="131" t="s">
        <v>520</v>
      </c>
      <c r="I12" s="151" t="s">
        <v>521</v>
      </c>
      <c r="J12" s="137">
        <v>3</v>
      </c>
      <c r="K12" s="137"/>
      <c r="L12" s="137"/>
      <c r="M12" s="1162"/>
      <c r="N12" s="1162"/>
      <c r="O12" s="1162"/>
      <c r="P12" s="1162"/>
      <c r="Q12" s="1162"/>
      <c r="R12" s="1163">
        <f t="shared" si="0"/>
        <v>3</v>
      </c>
      <c r="S12" s="135"/>
      <c r="T12" s="538"/>
      <c r="U12" s="538"/>
      <c r="V12" s="538"/>
      <c r="W12" s="538"/>
      <c r="X12" s="1123"/>
    </row>
    <row r="13" spans="1:24" ht="16.5" customHeight="1" x14ac:dyDescent="0.5">
      <c r="A13" s="138"/>
      <c r="B13" s="1153"/>
      <c r="C13" s="197"/>
      <c r="D13" s="1043"/>
      <c r="E13" s="196"/>
      <c r="F13" s="199"/>
      <c r="G13" s="1153"/>
      <c r="H13" s="139" t="s">
        <v>1152</v>
      </c>
      <c r="I13" s="200" t="s">
        <v>1153</v>
      </c>
      <c r="J13" s="142"/>
      <c r="K13" s="142">
        <v>3</v>
      </c>
      <c r="L13" s="142">
        <v>3</v>
      </c>
      <c r="M13" s="1158"/>
      <c r="N13" s="1158"/>
      <c r="O13" s="1158"/>
      <c r="P13" s="1158"/>
      <c r="Q13" s="1158"/>
      <c r="R13" s="1164">
        <f t="shared" si="0"/>
        <v>6</v>
      </c>
      <c r="S13" s="138"/>
      <c r="T13" s="538"/>
      <c r="U13" s="538"/>
      <c r="V13" s="538"/>
      <c r="W13" s="538"/>
      <c r="X13" s="1123"/>
    </row>
    <row r="14" spans="1:24" ht="16.5" customHeight="1" x14ac:dyDescent="0.5">
      <c r="A14" s="135" t="s">
        <v>525</v>
      </c>
      <c r="B14" s="519" t="s">
        <v>355</v>
      </c>
      <c r="C14" s="215" t="s">
        <v>22</v>
      </c>
      <c r="D14" s="1048">
        <v>1.5</v>
      </c>
      <c r="E14" s="195">
        <v>3</v>
      </c>
      <c r="F14" s="194" t="s">
        <v>415</v>
      </c>
      <c r="G14" s="519">
        <v>24</v>
      </c>
      <c r="H14" s="131" t="s">
        <v>526</v>
      </c>
      <c r="I14" s="151" t="s">
        <v>527</v>
      </c>
      <c r="J14" s="338">
        <v>3</v>
      </c>
      <c r="K14" s="338"/>
      <c r="L14" s="338">
        <v>3</v>
      </c>
      <c r="M14" s="338"/>
      <c r="N14" s="338">
        <v>3</v>
      </c>
      <c r="O14" s="338">
        <v>3</v>
      </c>
      <c r="P14" s="338">
        <v>3</v>
      </c>
      <c r="Q14" s="338"/>
      <c r="R14" s="1165">
        <f t="shared" si="0"/>
        <v>15</v>
      </c>
      <c r="S14" s="137"/>
      <c r="T14" s="538"/>
      <c r="U14" s="538"/>
      <c r="V14" s="538">
        <f>R14</f>
        <v>15</v>
      </c>
      <c r="W14" s="538"/>
      <c r="X14" s="1123">
        <f>SUM(T14:W14)</f>
        <v>15</v>
      </c>
    </row>
    <row r="15" spans="1:24" ht="16.5" customHeight="1" x14ac:dyDescent="0.5">
      <c r="A15" s="135"/>
      <c r="B15" s="519"/>
      <c r="C15" s="1149"/>
      <c r="D15" s="1048"/>
      <c r="E15" s="195"/>
      <c r="F15" s="194"/>
      <c r="G15" s="137"/>
      <c r="H15" s="518" t="s">
        <v>528</v>
      </c>
      <c r="I15" s="151" t="s">
        <v>529</v>
      </c>
      <c r="J15" s="338"/>
      <c r="K15" s="338">
        <v>3</v>
      </c>
      <c r="L15" s="338"/>
      <c r="M15" s="338">
        <v>3</v>
      </c>
      <c r="N15" s="338"/>
      <c r="O15" s="338"/>
      <c r="P15" s="338"/>
      <c r="Q15" s="338">
        <v>3</v>
      </c>
      <c r="R15" s="1166">
        <f t="shared" si="0"/>
        <v>9</v>
      </c>
      <c r="S15" s="137"/>
      <c r="T15" s="538"/>
      <c r="U15" s="538"/>
      <c r="V15" s="538">
        <f>R15+R16</f>
        <v>18</v>
      </c>
      <c r="W15" s="538"/>
      <c r="X15" s="1123">
        <f>SUM(T15:W15)</f>
        <v>18</v>
      </c>
    </row>
    <row r="16" spans="1:24" ht="16.5" customHeight="1" x14ac:dyDescent="0.5">
      <c r="A16" s="138"/>
      <c r="B16" s="1153"/>
      <c r="C16" s="197"/>
      <c r="D16" s="1043"/>
      <c r="E16" s="196"/>
      <c r="F16" s="199" t="s">
        <v>530</v>
      </c>
      <c r="G16" s="142">
        <v>9</v>
      </c>
      <c r="H16" s="140" t="s">
        <v>528</v>
      </c>
      <c r="I16" s="200" t="s">
        <v>529</v>
      </c>
      <c r="J16" s="142">
        <v>3</v>
      </c>
      <c r="K16" s="142">
        <v>3</v>
      </c>
      <c r="L16" s="142">
        <v>3</v>
      </c>
      <c r="M16" s="1158"/>
      <c r="N16" s="1158"/>
      <c r="O16" s="1158"/>
      <c r="P16" s="1158"/>
      <c r="Q16" s="1158"/>
      <c r="R16" s="1341">
        <f t="shared" si="0"/>
        <v>9</v>
      </c>
      <c r="S16" s="200"/>
      <c r="T16" s="538"/>
      <c r="U16" s="538"/>
      <c r="V16" s="538"/>
      <c r="W16" s="538"/>
      <c r="X16" s="1123"/>
    </row>
    <row r="17" spans="1:24" ht="16.5" customHeight="1" x14ac:dyDescent="0.5">
      <c r="A17" s="1138"/>
      <c r="B17" s="1138"/>
      <c r="C17" s="1138"/>
      <c r="D17" s="1138"/>
      <c r="E17" s="1138"/>
      <c r="F17" s="180"/>
      <c r="G17" s="1138"/>
      <c r="H17" s="226"/>
      <c r="I17" s="226"/>
      <c r="J17" s="1167"/>
      <c r="K17" s="329"/>
      <c r="R17" s="1141"/>
      <c r="T17" s="538"/>
      <c r="U17" s="538"/>
      <c r="V17" s="538"/>
      <c r="W17" s="538"/>
      <c r="X17" s="1122"/>
    </row>
    <row r="18" spans="1:24" ht="16.5" customHeight="1" x14ac:dyDescent="0.5">
      <c r="A18" s="1466" t="s">
        <v>6</v>
      </c>
      <c r="B18" s="1405"/>
      <c r="C18" s="1405"/>
      <c r="D18" s="1405"/>
      <c r="E18" s="1405"/>
      <c r="F18" s="1405"/>
      <c r="G18" s="1405"/>
      <c r="H18" s="1405"/>
      <c r="I18" s="1405"/>
      <c r="J18" s="1405"/>
      <c r="K18" s="1405"/>
      <c r="L18" s="1405"/>
      <c r="M18" s="1405"/>
      <c r="N18" s="1405"/>
      <c r="O18" s="1405"/>
      <c r="P18" s="1405"/>
      <c r="Q18" s="1405"/>
      <c r="R18" s="1405"/>
      <c r="S18" s="1414"/>
      <c r="T18" s="538"/>
      <c r="U18" s="538"/>
      <c r="V18" s="538"/>
      <c r="W18" s="538"/>
      <c r="X18" s="1122"/>
    </row>
    <row r="19" spans="1:24" ht="16.5" customHeight="1" x14ac:dyDescent="0.5">
      <c r="A19" s="1429" t="s">
        <v>502</v>
      </c>
      <c r="B19" s="1429" t="s">
        <v>7</v>
      </c>
      <c r="C19" s="1429" t="s">
        <v>503</v>
      </c>
      <c r="D19" s="1429" t="s">
        <v>340</v>
      </c>
      <c r="E19" s="1401" t="s">
        <v>504</v>
      </c>
      <c r="F19" s="1404" t="s">
        <v>505</v>
      </c>
      <c r="G19" s="1405"/>
      <c r="H19" s="1406" t="s">
        <v>506</v>
      </c>
      <c r="I19" s="1407"/>
      <c r="J19" s="1404" t="s">
        <v>507</v>
      </c>
      <c r="K19" s="1405"/>
      <c r="L19" s="1405"/>
      <c r="M19" s="1405"/>
      <c r="N19" s="1405"/>
      <c r="O19" s="1405"/>
      <c r="P19" s="1405"/>
      <c r="Q19" s="1405"/>
      <c r="R19" s="1438" t="s">
        <v>344</v>
      </c>
      <c r="S19" s="1429" t="s">
        <v>508</v>
      </c>
      <c r="T19" s="538"/>
      <c r="U19" s="538"/>
      <c r="V19" s="538"/>
      <c r="W19" s="538"/>
      <c r="X19" s="1122"/>
    </row>
    <row r="20" spans="1:24" ht="16.5" customHeight="1" x14ac:dyDescent="0.5">
      <c r="A20" s="1417"/>
      <c r="B20" s="1417"/>
      <c r="C20" s="1417"/>
      <c r="D20" s="1417"/>
      <c r="E20" s="1402"/>
      <c r="F20" s="120" t="s">
        <v>509</v>
      </c>
      <c r="G20" s="121" t="s">
        <v>510</v>
      </c>
      <c r="H20" s="1408"/>
      <c r="I20" s="1409"/>
      <c r="J20" s="191">
        <v>1</v>
      </c>
      <c r="K20" s="191">
        <v>2</v>
      </c>
      <c r="L20" s="191">
        <v>3</v>
      </c>
      <c r="M20" s="191">
        <v>4</v>
      </c>
      <c r="N20" s="191">
        <v>5</v>
      </c>
      <c r="O20" s="191">
        <v>6</v>
      </c>
      <c r="P20" s="191">
        <v>7</v>
      </c>
      <c r="Q20" s="191">
        <v>8</v>
      </c>
      <c r="R20" s="1439"/>
      <c r="S20" s="1417"/>
      <c r="T20" s="538" t="s">
        <v>511</v>
      </c>
      <c r="U20" s="538" t="s">
        <v>512</v>
      </c>
      <c r="V20" s="538" t="s">
        <v>513</v>
      </c>
      <c r="W20" s="538"/>
      <c r="X20" s="1122" t="s">
        <v>514</v>
      </c>
    </row>
    <row r="21" spans="1:24" ht="16.5" customHeight="1" x14ac:dyDescent="0.5">
      <c r="A21" s="130" t="s">
        <v>515</v>
      </c>
      <c r="B21" s="132" t="s">
        <v>349</v>
      </c>
      <c r="C21" s="1148" t="s">
        <v>18</v>
      </c>
      <c r="D21" s="1168">
        <v>1.5</v>
      </c>
      <c r="E21" s="130">
        <v>3</v>
      </c>
      <c r="F21" s="379" t="s">
        <v>348</v>
      </c>
      <c r="G21" s="332">
        <v>24</v>
      </c>
      <c r="H21" s="1135" t="s">
        <v>516</v>
      </c>
      <c r="I21" s="377" t="s">
        <v>517</v>
      </c>
      <c r="J21" s="336">
        <v>3</v>
      </c>
      <c r="K21" s="336"/>
      <c r="L21" s="336">
        <v>3</v>
      </c>
      <c r="M21" s="336"/>
      <c r="N21" s="336">
        <v>3</v>
      </c>
      <c r="O21" s="336"/>
      <c r="P21" s="336">
        <v>3</v>
      </c>
      <c r="Q21" s="336"/>
      <c r="R21" s="1156">
        <f t="shared" ref="R21:R27" si="1">SUM(J21:Q21)</f>
        <v>12</v>
      </c>
      <c r="S21" s="332"/>
      <c r="T21" s="538">
        <f>R21+R23</f>
        <v>18</v>
      </c>
      <c r="U21" s="538"/>
      <c r="V21" s="538"/>
      <c r="W21" s="538"/>
      <c r="X21" s="1123">
        <f>SUM(T21:W21)</f>
        <v>18</v>
      </c>
    </row>
    <row r="22" spans="1:24" ht="16.5" customHeight="1" x14ac:dyDescent="0.5">
      <c r="A22" s="135"/>
      <c r="B22" s="519"/>
      <c r="C22" s="1149"/>
      <c r="D22" s="1048"/>
      <c r="E22" s="135"/>
      <c r="F22" s="194"/>
      <c r="G22" s="519"/>
      <c r="H22" s="131" t="s">
        <v>1152</v>
      </c>
      <c r="I22" s="151" t="s">
        <v>1153</v>
      </c>
      <c r="J22" s="338"/>
      <c r="K22" s="338">
        <v>3</v>
      </c>
      <c r="L22" s="338"/>
      <c r="M22" s="338">
        <v>3</v>
      </c>
      <c r="N22" s="338"/>
      <c r="O22" s="338">
        <v>3</v>
      </c>
      <c r="P22" s="338"/>
      <c r="Q22" s="338">
        <v>3</v>
      </c>
      <c r="R22" s="1157">
        <f t="shared" si="1"/>
        <v>12</v>
      </c>
      <c r="S22" s="137"/>
      <c r="T22" s="538">
        <f>R22</f>
        <v>12</v>
      </c>
      <c r="U22" s="538">
        <f>R27</f>
        <v>6</v>
      </c>
      <c r="V22" s="538"/>
      <c r="W22" s="538"/>
      <c r="X22" s="1123">
        <f>SUM(T22:W22)</f>
        <v>18</v>
      </c>
    </row>
    <row r="23" spans="1:24" ht="16.5" customHeight="1" x14ac:dyDescent="0.5">
      <c r="A23" s="138"/>
      <c r="B23" s="1153"/>
      <c r="C23" s="197"/>
      <c r="D23" s="1043"/>
      <c r="E23" s="138"/>
      <c r="F23" s="199" t="s">
        <v>443</v>
      </c>
      <c r="G23" s="1153">
        <v>6</v>
      </c>
      <c r="H23" s="139" t="s">
        <v>516</v>
      </c>
      <c r="I23" s="200" t="s">
        <v>517</v>
      </c>
      <c r="J23" s="142">
        <v>3</v>
      </c>
      <c r="K23" s="142">
        <v>3</v>
      </c>
      <c r="L23" s="1158"/>
      <c r="M23" s="1158"/>
      <c r="N23" s="1158"/>
      <c r="O23" s="1158"/>
      <c r="P23" s="1158"/>
      <c r="Q23" s="1158"/>
      <c r="R23" s="1159">
        <f t="shared" si="1"/>
        <v>6</v>
      </c>
      <c r="S23" s="138"/>
      <c r="T23" s="538"/>
      <c r="U23" s="538"/>
      <c r="V23" s="538"/>
      <c r="W23" s="538"/>
      <c r="X23" s="1123"/>
    </row>
    <row r="24" spans="1:24" ht="16.5" customHeight="1" x14ac:dyDescent="0.5">
      <c r="A24" s="135" t="s">
        <v>519</v>
      </c>
      <c r="B24" s="519" t="s">
        <v>353</v>
      </c>
      <c r="C24" s="215" t="s">
        <v>20</v>
      </c>
      <c r="D24" s="1048">
        <v>1.5</v>
      </c>
      <c r="E24" s="135">
        <v>3</v>
      </c>
      <c r="F24" s="194" t="s">
        <v>409</v>
      </c>
      <c r="G24" s="519">
        <v>24</v>
      </c>
      <c r="H24" s="131" t="s">
        <v>520</v>
      </c>
      <c r="I24" s="151" t="s">
        <v>521</v>
      </c>
      <c r="J24" s="338">
        <v>3</v>
      </c>
      <c r="K24" s="338"/>
      <c r="L24" s="338">
        <v>3</v>
      </c>
      <c r="M24" s="338"/>
      <c r="N24" s="338"/>
      <c r="O24" s="338"/>
      <c r="P24" s="338">
        <v>3</v>
      </c>
      <c r="Q24" s="338"/>
      <c r="R24" s="1160">
        <f t="shared" si="1"/>
        <v>9</v>
      </c>
      <c r="S24" s="137"/>
      <c r="T24" s="538"/>
      <c r="U24" s="538">
        <f>R24+R26</f>
        <v>12</v>
      </c>
      <c r="V24" s="538"/>
      <c r="W24" s="538"/>
      <c r="X24" s="1123">
        <f>SUM(T24:W24)</f>
        <v>12</v>
      </c>
    </row>
    <row r="25" spans="1:24" ht="16.5" customHeight="1" x14ac:dyDescent="0.5">
      <c r="A25" s="135"/>
      <c r="B25" s="519"/>
      <c r="C25" s="1149"/>
      <c r="D25" s="1048"/>
      <c r="E25" s="135"/>
      <c r="F25" s="194"/>
      <c r="G25" s="519"/>
      <c r="H25" s="131" t="s">
        <v>522</v>
      </c>
      <c r="I25" s="151" t="s">
        <v>523</v>
      </c>
      <c r="J25" s="338"/>
      <c r="K25" s="338">
        <v>3</v>
      </c>
      <c r="L25" s="338"/>
      <c r="M25" s="338">
        <v>3</v>
      </c>
      <c r="N25" s="338">
        <v>3</v>
      </c>
      <c r="O25" s="338">
        <v>3</v>
      </c>
      <c r="P25" s="338"/>
      <c r="Q25" s="338">
        <v>3</v>
      </c>
      <c r="R25" s="1161">
        <f t="shared" si="1"/>
        <v>15</v>
      </c>
      <c r="S25" s="137"/>
      <c r="T25" s="538"/>
      <c r="U25" s="538">
        <f>R25</f>
        <v>15</v>
      </c>
      <c r="V25" s="538"/>
      <c r="W25" s="538"/>
      <c r="X25" s="1123">
        <f>SUM(T25:W25)</f>
        <v>15</v>
      </c>
    </row>
    <row r="26" spans="1:24" ht="16.5" customHeight="1" x14ac:dyDescent="0.5">
      <c r="A26" s="135"/>
      <c r="B26" s="519"/>
      <c r="C26" s="1149"/>
      <c r="D26" s="1048"/>
      <c r="E26" s="135"/>
      <c r="F26" s="194" t="s">
        <v>524</v>
      </c>
      <c r="G26" s="519">
        <v>9</v>
      </c>
      <c r="H26" s="131" t="s">
        <v>520</v>
      </c>
      <c r="I26" s="151" t="s">
        <v>521</v>
      </c>
      <c r="J26" s="137">
        <v>3</v>
      </c>
      <c r="K26" s="137"/>
      <c r="L26" s="137"/>
      <c r="M26" s="1162"/>
      <c r="N26" s="1162"/>
      <c r="O26" s="1162"/>
      <c r="P26" s="1162"/>
      <c r="Q26" s="1162"/>
      <c r="R26" s="1163">
        <f t="shared" si="1"/>
        <v>3</v>
      </c>
      <c r="S26" s="135"/>
      <c r="T26" s="538"/>
      <c r="U26" s="538"/>
      <c r="V26" s="538"/>
      <c r="W26" s="538"/>
      <c r="X26" s="1123"/>
    </row>
    <row r="27" spans="1:24" ht="16.5" customHeight="1" x14ac:dyDescent="0.5">
      <c r="A27" s="138"/>
      <c r="B27" s="1153"/>
      <c r="C27" s="197"/>
      <c r="D27" s="1169"/>
      <c r="E27" s="142"/>
      <c r="F27" s="199"/>
      <c r="G27" s="1153"/>
      <c r="H27" s="139" t="s">
        <v>1152</v>
      </c>
      <c r="I27" s="200" t="s">
        <v>1153</v>
      </c>
      <c r="J27" s="142"/>
      <c r="K27" s="142">
        <v>3</v>
      </c>
      <c r="L27" s="142">
        <v>3</v>
      </c>
      <c r="M27" s="1158"/>
      <c r="N27" s="1158"/>
      <c r="O27" s="1158"/>
      <c r="P27" s="1158"/>
      <c r="Q27" s="1158"/>
      <c r="R27" s="1164">
        <f t="shared" si="1"/>
        <v>6</v>
      </c>
      <c r="S27" s="138"/>
      <c r="T27" s="538"/>
      <c r="U27" s="538"/>
      <c r="V27" s="538"/>
      <c r="W27" s="538"/>
      <c r="X27" s="1123"/>
    </row>
    <row r="28" spans="1:24" ht="16.5" customHeight="1" x14ac:dyDescent="0.5">
      <c r="A28" s="135" t="s">
        <v>525</v>
      </c>
      <c r="B28" s="519" t="s">
        <v>357</v>
      </c>
      <c r="C28" s="215" t="s">
        <v>24</v>
      </c>
      <c r="D28" s="1048">
        <v>1.5</v>
      </c>
      <c r="E28" s="195">
        <v>3</v>
      </c>
      <c r="F28" s="194" t="s">
        <v>415</v>
      </c>
      <c r="G28" s="519">
        <v>24</v>
      </c>
      <c r="H28" s="131" t="s">
        <v>526</v>
      </c>
      <c r="I28" s="151" t="s">
        <v>527</v>
      </c>
      <c r="J28" s="338">
        <v>3</v>
      </c>
      <c r="K28" s="338"/>
      <c r="L28" s="338">
        <v>3</v>
      </c>
      <c r="M28" s="338"/>
      <c r="N28" s="338">
        <v>3</v>
      </c>
      <c r="O28" s="338">
        <v>3</v>
      </c>
      <c r="P28" s="338">
        <v>3</v>
      </c>
      <c r="Q28" s="338"/>
      <c r="R28" s="1165">
        <f t="shared" ref="R28:R30" si="2">SUM(J28:Q28)</f>
        <v>15</v>
      </c>
      <c r="S28" s="137"/>
      <c r="T28" s="538"/>
      <c r="U28" s="538"/>
      <c r="V28" s="538">
        <f>R28</f>
        <v>15</v>
      </c>
      <c r="W28" s="538"/>
      <c r="X28" s="1123">
        <f>SUM(T28:W28)</f>
        <v>15</v>
      </c>
    </row>
    <row r="29" spans="1:24" ht="16.5" customHeight="1" x14ac:dyDescent="0.5">
      <c r="A29" s="135"/>
      <c r="B29" s="519"/>
      <c r="C29" s="1149"/>
      <c r="D29" s="1048"/>
      <c r="E29" s="135"/>
      <c r="F29" s="194"/>
      <c r="G29" s="137"/>
      <c r="H29" s="518" t="s">
        <v>528</v>
      </c>
      <c r="I29" s="151" t="s">
        <v>529</v>
      </c>
      <c r="J29" s="338"/>
      <c r="K29" s="338">
        <v>3</v>
      </c>
      <c r="L29" s="338"/>
      <c r="M29" s="338">
        <v>3</v>
      </c>
      <c r="N29" s="338"/>
      <c r="O29" s="338"/>
      <c r="P29" s="338"/>
      <c r="Q29" s="338">
        <v>3</v>
      </c>
      <c r="R29" s="1166">
        <f t="shared" si="2"/>
        <v>9</v>
      </c>
      <c r="S29" s="137"/>
      <c r="T29" s="538"/>
      <c r="U29" s="538"/>
      <c r="V29" s="538">
        <f>R29+R30</f>
        <v>18</v>
      </c>
      <c r="W29" s="538"/>
      <c r="X29" s="1123">
        <f>SUM(T29:W29)</f>
        <v>18</v>
      </c>
    </row>
    <row r="30" spans="1:24" ht="16.5" customHeight="1" x14ac:dyDescent="0.5">
      <c r="A30" s="138"/>
      <c r="B30" s="1153"/>
      <c r="C30" s="197"/>
      <c r="D30" s="1169"/>
      <c r="E30" s="1153"/>
      <c r="F30" s="199" t="s">
        <v>530</v>
      </c>
      <c r="G30" s="142">
        <v>9</v>
      </c>
      <c r="H30" s="140" t="s">
        <v>528</v>
      </c>
      <c r="I30" s="200" t="s">
        <v>529</v>
      </c>
      <c r="J30" s="142">
        <v>3</v>
      </c>
      <c r="K30" s="142">
        <v>3</v>
      </c>
      <c r="L30" s="142">
        <v>3</v>
      </c>
      <c r="M30" s="1158"/>
      <c r="N30" s="1158"/>
      <c r="O30" s="1158"/>
      <c r="P30" s="1158"/>
      <c r="Q30" s="1158"/>
      <c r="R30" s="1341">
        <f t="shared" si="2"/>
        <v>9</v>
      </c>
      <c r="S30" s="200"/>
      <c r="T30" s="538"/>
      <c r="U30" s="538"/>
      <c r="V30" s="538"/>
      <c r="W30" s="538"/>
      <c r="X30" s="1123"/>
    </row>
    <row r="31" spans="1:24" ht="16.5" customHeight="1" x14ac:dyDescent="0.5">
      <c r="A31" s="1138"/>
      <c r="B31" s="1428" t="s">
        <v>532</v>
      </c>
      <c r="C31" s="1412"/>
      <c r="D31" s="1412"/>
      <c r="E31" s="1412"/>
      <c r="F31" s="180"/>
      <c r="G31" s="1138">
        <v>96</v>
      </c>
      <c r="H31" s="226"/>
      <c r="I31" s="226"/>
      <c r="J31" s="1138"/>
      <c r="K31" s="1138"/>
      <c r="L31" s="1138"/>
      <c r="M31" s="1138"/>
      <c r="R31" s="1133"/>
      <c r="S31" s="1138"/>
      <c r="T31" s="538"/>
      <c r="U31" s="538"/>
      <c r="V31" s="538"/>
      <c r="W31" s="538"/>
      <c r="X31" s="1122"/>
    </row>
    <row r="32" spans="1:24" ht="16.5" customHeight="1" x14ac:dyDescent="0.5">
      <c r="A32" s="1138"/>
      <c r="B32" s="1377" t="s">
        <v>862</v>
      </c>
      <c r="C32" s="1377"/>
      <c r="D32" s="1377"/>
      <c r="E32" s="1377"/>
      <c r="F32" s="1377"/>
      <c r="G32" s="297"/>
      <c r="H32" s="226"/>
      <c r="I32" s="226"/>
      <c r="J32" s="329"/>
      <c r="K32" s="1467" t="s">
        <v>533</v>
      </c>
      <c r="L32" s="1412"/>
      <c r="M32" s="1412"/>
      <c r="N32" s="1412"/>
      <c r="O32" s="1412"/>
      <c r="P32" s="1412"/>
      <c r="Q32" s="1412"/>
      <c r="R32" s="1412"/>
      <c r="S32" s="1412"/>
      <c r="T32" s="538"/>
      <c r="U32" s="538"/>
      <c r="V32" s="538"/>
      <c r="W32" s="538"/>
      <c r="X32" s="1122"/>
    </row>
    <row r="33" spans="1:27" ht="16.5" customHeight="1" x14ac:dyDescent="0.5">
      <c r="A33" s="1138"/>
      <c r="B33" s="1138"/>
      <c r="C33" s="1138"/>
      <c r="D33" s="1138"/>
      <c r="E33" s="1138"/>
      <c r="F33" s="180"/>
      <c r="G33" s="1138"/>
      <c r="H33" s="226"/>
      <c r="I33" s="226"/>
      <c r="J33" s="1167"/>
      <c r="K33" s="1467" t="s">
        <v>534</v>
      </c>
      <c r="L33" s="1412"/>
      <c r="M33" s="1412"/>
      <c r="N33" s="1412"/>
      <c r="O33" s="1412"/>
      <c r="P33" s="1412"/>
      <c r="Q33" s="1412"/>
      <c r="R33" s="1412"/>
      <c r="S33" s="1412"/>
      <c r="T33" s="538"/>
      <c r="U33" s="538"/>
      <c r="V33" s="538"/>
      <c r="W33" s="538"/>
      <c r="X33" s="1122"/>
    </row>
    <row r="34" spans="1:27" ht="16.5" customHeight="1" x14ac:dyDescent="0.5">
      <c r="A34" s="1138"/>
      <c r="B34" s="1138"/>
      <c r="C34" s="1138"/>
      <c r="D34" s="1138"/>
      <c r="E34" s="1138"/>
      <c r="F34" s="180"/>
      <c r="G34" s="1138"/>
      <c r="H34" s="226"/>
      <c r="I34" s="226"/>
      <c r="J34" s="1167"/>
      <c r="K34" s="329"/>
      <c r="R34" s="1141"/>
      <c r="T34" s="538"/>
      <c r="U34" s="538"/>
      <c r="V34" s="538"/>
      <c r="W34" s="538"/>
      <c r="X34" s="1122"/>
    </row>
    <row r="35" spans="1:27" ht="16.5" customHeight="1" x14ac:dyDescent="0.5">
      <c r="A35" s="1138"/>
      <c r="B35" s="1138"/>
      <c r="C35" s="1138"/>
      <c r="D35" s="1138"/>
      <c r="E35" s="1138"/>
      <c r="F35" s="180"/>
      <c r="G35" s="1138"/>
      <c r="H35" s="226"/>
      <c r="I35" s="226"/>
      <c r="J35" s="1167"/>
      <c r="K35" s="329"/>
      <c r="R35" s="1141"/>
      <c r="T35" s="538"/>
      <c r="U35" s="538"/>
      <c r="V35" s="538"/>
      <c r="W35" s="538"/>
      <c r="X35" s="1122"/>
    </row>
    <row r="36" spans="1:27" ht="16.5" customHeight="1" x14ac:dyDescent="0.5">
      <c r="A36" s="1138"/>
      <c r="B36" s="1138"/>
      <c r="C36" s="1138"/>
      <c r="D36" s="1138"/>
      <c r="E36" s="1138"/>
      <c r="F36" s="180"/>
      <c r="G36" s="1138"/>
      <c r="H36" s="226"/>
      <c r="I36" s="226"/>
      <c r="J36" s="1167"/>
      <c r="K36" s="329"/>
      <c r="R36" s="1141"/>
      <c r="T36" s="538"/>
      <c r="U36" s="538"/>
      <c r="V36" s="538"/>
      <c r="W36" s="538"/>
      <c r="X36" s="1122"/>
    </row>
    <row r="37" spans="1:27" ht="18" customHeight="1" x14ac:dyDescent="0.5">
      <c r="A37" s="1373" t="s">
        <v>0</v>
      </c>
      <c r="B37" s="1412"/>
      <c r="C37" s="1412"/>
      <c r="D37" s="1412"/>
      <c r="E37" s="1412"/>
      <c r="F37" s="1412"/>
      <c r="G37" s="1412"/>
      <c r="H37" s="1412"/>
      <c r="I37" s="1412"/>
      <c r="J37" s="1412"/>
      <c r="K37" s="1412"/>
      <c r="L37" s="1412"/>
      <c r="M37" s="1412"/>
      <c r="N37" s="1412"/>
      <c r="O37" s="1412"/>
      <c r="P37" s="1412"/>
      <c r="Q37" s="1412"/>
      <c r="R37" s="1412"/>
      <c r="S37" s="1412"/>
      <c r="T37" s="538"/>
      <c r="U37" s="538"/>
      <c r="V37" s="538"/>
      <c r="W37" s="538"/>
      <c r="X37" s="1122"/>
      <c r="Z37" s="527"/>
      <c r="AA37" s="187"/>
    </row>
    <row r="38" spans="1:27" ht="18" customHeight="1" x14ac:dyDescent="0.5">
      <c r="A38" s="1373" t="s">
        <v>535</v>
      </c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1412"/>
      <c r="T38" s="538"/>
      <c r="U38" s="538"/>
      <c r="V38" s="538"/>
      <c r="W38" s="538"/>
      <c r="X38" s="1122"/>
      <c r="Z38" s="527"/>
      <c r="AA38" s="187"/>
    </row>
    <row r="39" spans="1:27" ht="18" customHeight="1" x14ac:dyDescent="0.5">
      <c r="A39" s="1440" t="s">
        <v>501</v>
      </c>
      <c r="B39" s="1441"/>
      <c r="C39" s="1441"/>
      <c r="D39" s="1441"/>
      <c r="E39" s="1441"/>
      <c r="F39" s="1441"/>
      <c r="G39" s="1441"/>
      <c r="H39" s="1441"/>
      <c r="I39" s="1441"/>
      <c r="J39" s="1441"/>
      <c r="K39" s="1441"/>
      <c r="L39" s="1441"/>
      <c r="M39" s="1441"/>
      <c r="N39" s="1441"/>
      <c r="O39" s="1441"/>
      <c r="P39" s="1441"/>
      <c r="Q39" s="1441"/>
      <c r="R39" s="1441"/>
      <c r="S39" s="1441"/>
      <c r="T39" s="538"/>
      <c r="U39" s="538"/>
      <c r="V39" s="538"/>
      <c r="W39" s="538"/>
      <c r="X39" s="1122"/>
      <c r="Z39" s="527"/>
      <c r="AA39" s="187"/>
    </row>
    <row r="40" spans="1:27" ht="18" customHeight="1" x14ac:dyDescent="0.5">
      <c r="A40" s="1466" t="s">
        <v>5</v>
      </c>
      <c r="B40" s="1405"/>
      <c r="C40" s="1405"/>
      <c r="D40" s="1405"/>
      <c r="E40" s="1405"/>
      <c r="F40" s="1405"/>
      <c r="G40" s="1405"/>
      <c r="H40" s="1405"/>
      <c r="I40" s="1405"/>
      <c r="J40" s="1405"/>
      <c r="K40" s="1405"/>
      <c r="L40" s="1405"/>
      <c r="M40" s="1405"/>
      <c r="N40" s="1405"/>
      <c r="O40" s="1405"/>
      <c r="P40" s="1405"/>
      <c r="Q40" s="1405"/>
      <c r="R40" s="1405"/>
      <c r="S40" s="1414"/>
      <c r="T40" s="538"/>
      <c r="U40" s="538"/>
      <c r="V40" s="538"/>
      <c r="W40" s="538"/>
      <c r="X40" s="1122"/>
      <c r="Z40" s="468"/>
      <c r="AA40" s="187"/>
    </row>
    <row r="41" spans="1:27" ht="18" customHeight="1" x14ac:dyDescent="0.5">
      <c r="A41" s="1429" t="s">
        <v>502</v>
      </c>
      <c r="B41" s="1429" t="s">
        <v>7</v>
      </c>
      <c r="C41" s="1429" t="s">
        <v>503</v>
      </c>
      <c r="D41" s="1429" t="s">
        <v>340</v>
      </c>
      <c r="E41" s="1401" t="s">
        <v>504</v>
      </c>
      <c r="F41" s="1404" t="s">
        <v>505</v>
      </c>
      <c r="G41" s="1405"/>
      <c r="H41" s="1406" t="s">
        <v>506</v>
      </c>
      <c r="I41" s="1407"/>
      <c r="J41" s="1404" t="s">
        <v>507</v>
      </c>
      <c r="K41" s="1405"/>
      <c r="L41" s="1405"/>
      <c r="M41" s="1405"/>
      <c r="N41" s="1405"/>
      <c r="O41" s="1405"/>
      <c r="P41" s="1405"/>
      <c r="Q41" s="1405"/>
      <c r="R41" s="1438" t="s">
        <v>344</v>
      </c>
      <c r="S41" s="1429" t="s">
        <v>508</v>
      </c>
      <c r="T41" s="538"/>
      <c r="U41" s="538"/>
      <c r="V41" s="538"/>
      <c r="W41" s="538"/>
      <c r="X41" s="1122"/>
      <c r="Z41" s="468"/>
      <c r="AA41" s="187"/>
    </row>
    <row r="42" spans="1:27" ht="18" customHeight="1" x14ac:dyDescent="0.5">
      <c r="A42" s="1417"/>
      <c r="B42" s="1417"/>
      <c r="C42" s="1417"/>
      <c r="D42" s="1417"/>
      <c r="E42" s="1402"/>
      <c r="F42" s="120" t="s">
        <v>509</v>
      </c>
      <c r="G42" s="121" t="s">
        <v>510</v>
      </c>
      <c r="H42" s="1408"/>
      <c r="I42" s="1409"/>
      <c r="J42" s="191">
        <v>1</v>
      </c>
      <c r="K42" s="191">
        <v>2</v>
      </c>
      <c r="L42" s="191">
        <v>3</v>
      </c>
      <c r="M42" s="191">
        <v>4</v>
      </c>
      <c r="N42" s="191">
        <v>5</v>
      </c>
      <c r="O42" s="191">
        <v>6</v>
      </c>
      <c r="P42" s="191">
        <v>7</v>
      </c>
      <c r="Q42" s="191">
        <v>8</v>
      </c>
      <c r="R42" s="1439"/>
      <c r="S42" s="1417"/>
      <c r="T42" s="538" t="s">
        <v>511</v>
      </c>
      <c r="U42" s="538" t="s">
        <v>512</v>
      </c>
      <c r="V42" s="538" t="s">
        <v>513</v>
      </c>
      <c r="W42" s="538" t="s">
        <v>536</v>
      </c>
      <c r="X42" s="1123" t="s">
        <v>145</v>
      </c>
      <c r="Z42" s="468"/>
      <c r="AA42" s="187"/>
    </row>
    <row r="43" spans="1:27" ht="18" customHeight="1" x14ac:dyDescent="0.5">
      <c r="A43" s="330" t="s">
        <v>515</v>
      </c>
      <c r="B43" s="1138" t="s">
        <v>361</v>
      </c>
      <c r="C43" s="331" t="s">
        <v>26</v>
      </c>
      <c r="D43" s="378">
        <v>1.5</v>
      </c>
      <c r="E43" s="1138">
        <v>3</v>
      </c>
      <c r="F43" s="334" t="s">
        <v>348</v>
      </c>
      <c r="G43" s="332">
        <v>24</v>
      </c>
      <c r="H43" s="1135" t="s">
        <v>537</v>
      </c>
      <c r="I43" s="1135" t="s">
        <v>538</v>
      </c>
      <c r="J43" s="335">
        <v>3</v>
      </c>
      <c r="K43" s="336"/>
      <c r="L43" s="336">
        <v>3</v>
      </c>
      <c r="M43" s="336">
        <v>3</v>
      </c>
      <c r="N43" s="336"/>
      <c r="O43" s="336">
        <v>3</v>
      </c>
      <c r="P43" s="336"/>
      <c r="Q43" s="336"/>
      <c r="R43" s="322">
        <v>12</v>
      </c>
      <c r="S43" s="332"/>
      <c r="T43" s="538">
        <v>17</v>
      </c>
      <c r="U43" s="538"/>
      <c r="V43" s="538"/>
      <c r="W43" s="538"/>
      <c r="X43" s="1123">
        <v>17</v>
      </c>
      <c r="Y43" s="838" t="s">
        <v>539</v>
      </c>
      <c r="Z43" s="527"/>
      <c r="AA43" s="187"/>
    </row>
    <row r="44" spans="1:27" ht="18" customHeight="1" x14ac:dyDescent="0.5">
      <c r="A44" s="330"/>
      <c r="B44" s="234"/>
      <c r="C44" s="1137"/>
      <c r="D44" s="350"/>
      <c r="E44" s="234"/>
      <c r="F44" s="225"/>
      <c r="G44" s="351"/>
      <c r="H44" s="437" t="s">
        <v>540</v>
      </c>
      <c r="I44" s="437" t="s">
        <v>541</v>
      </c>
      <c r="J44" s="342"/>
      <c r="K44" s="366">
        <v>3</v>
      </c>
      <c r="L44" s="366"/>
      <c r="M44" s="366"/>
      <c r="N44" s="366">
        <v>3</v>
      </c>
      <c r="O44" s="366"/>
      <c r="P44" s="366">
        <v>3</v>
      </c>
      <c r="Q44" s="366">
        <v>3</v>
      </c>
      <c r="R44" s="438">
        <v>12</v>
      </c>
      <c r="S44" s="1136"/>
      <c r="T44" s="538">
        <v>18</v>
      </c>
      <c r="U44" s="538"/>
      <c r="V44" s="538"/>
      <c r="W44" s="538"/>
      <c r="X44" s="1123">
        <v>18</v>
      </c>
      <c r="Y44" s="838" t="s">
        <v>539</v>
      </c>
      <c r="Z44" s="527"/>
      <c r="AA44" s="187"/>
    </row>
    <row r="45" spans="1:27" ht="18" customHeight="1" x14ac:dyDescent="0.5">
      <c r="A45" s="330"/>
      <c r="B45" s="1138" t="s">
        <v>363</v>
      </c>
      <c r="C45" s="331" t="s">
        <v>149</v>
      </c>
      <c r="D45" s="378">
        <v>1</v>
      </c>
      <c r="E45" s="180" t="s">
        <v>114</v>
      </c>
      <c r="F45" s="334" t="s">
        <v>348</v>
      </c>
      <c r="G45" s="332">
        <v>8</v>
      </c>
      <c r="H45" s="1135" t="s">
        <v>540</v>
      </c>
      <c r="I45" s="1135" t="s">
        <v>541</v>
      </c>
      <c r="J45" s="335">
        <v>1</v>
      </c>
      <c r="K45" s="336"/>
      <c r="L45" s="336">
        <v>1</v>
      </c>
      <c r="M45" s="336">
        <v>1</v>
      </c>
      <c r="N45" s="336"/>
      <c r="O45" s="336">
        <v>1</v>
      </c>
      <c r="P45" s="336"/>
      <c r="Q45" s="336"/>
      <c r="R45" s="322">
        <v>4</v>
      </c>
      <c r="S45" s="1477" t="s">
        <v>542</v>
      </c>
      <c r="T45" s="538"/>
      <c r="U45" s="538"/>
      <c r="V45" s="538"/>
      <c r="W45" s="538"/>
      <c r="X45" s="1123"/>
      <c r="Z45" s="527"/>
      <c r="AA45" s="187"/>
    </row>
    <row r="46" spans="1:27" ht="18" customHeight="1" x14ac:dyDescent="0.5">
      <c r="A46" s="330"/>
      <c r="B46" s="1138"/>
      <c r="C46" s="563"/>
      <c r="D46" s="378"/>
      <c r="E46" s="1138"/>
      <c r="F46" s="334"/>
      <c r="G46" s="332"/>
      <c r="H46" s="1135" t="s">
        <v>537</v>
      </c>
      <c r="I46" s="1135" t="s">
        <v>538</v>
      </c>
      <c r="J46" s="335"/>
      <c r="K46" s="336">
        <v>1</v>
      </c>
      <c r="L46" s="336"/>
      <c r="M46" s="336"/>
      <c r="N46" s="336">
        <v>1</v>
      </c>
      <c r="O46" s="336"/>
      <c r="P46" s="336">
        <v>1</v>
      </c>
      <c r="Q46" s="336">
        <v>1</v>
      </c>
      <c r="R46" s="322">
        <v>4</v>
      </c>
      <c r="S46" s="1432"/>
      <c r="T46" s="538"/>
      <c r="U46" s="538"/>
      <c r="V46" s="538"/>
      <c r="W46" s="538"/>
      <c r="X46" s="1123"/>
      <c r="Z46" s="527"/>
      <c r="AA46" s="187"/>
    </row>
    <row r="47" spans="1:27" ht="18" customHeight="1" x14ac:dyDescent="0.5">
      <c r="A47" s="335"/>
      <c r="B47" s="1170"/>
      <c r="C47" s="1171"/>
      <c r="D47" s="1172"/>
      <c r="E47" s="1173" t="s">
        <v>114</v>
      </c>
      <c r="F47" s="1174" t="s">
        <v>348</v>
      </c>
      <c r="G47" s="366">
        <v>8</v>
      </c>
      <c r="H47" s="1146" t="s">
        <v>1169</v>
      </c>
      <c r="I47" s="1146"/>
      <c r="J47" s="342">
        <v>1</v>
      </c>
      <c r="K47" s="366">
        <v>1</v>
      </c>
      <c r="L47" s="366">
        <v>1</v>
      </c>
      <c r="M47" s="366">
        <v>1</v>
      </c>
      <c r="N47" s="366">
        <v>1</v>
      </c>
      <c r="O47" s="366">
        <v>1</v>
      </c>
      <c r="P47" s="366">
        <v>1</v>
      </c>
      <c r="Q47" s="366">
        <v>1</v>
      </c>
      <c r="R47" s="438">
        <v>8</v>
      </c>
      <c r="S47" s="1136"/>
      <c r="T47" s="538"/>
      <c r="U47" s="538"/>
      <c r="V47" s="538"/>
      <c r="W47" s="538"/>
      <c r="X47" s="1123"/>
      <c r="Y47" s="840"/>
      <c r="Z47" s="528"/>
      <c r="AA47" s="188"/>
    </row>
    <row r="48" spans="1:27" ht="18" customHeight="1" x14ac:dyDescent="0.5">
      <c r="A48" s="330"/>
      <c r="B48" s="234" t="s">
        <v>160</v>
      </c>
      <c r="C48" s="219" t="s">
        <v>161</v>
      </c>
      <c r="D48" s="350">
        <v>2</v>
      </c>
      <c r="E48" s="234">
        <v>4</v>
      </c>
      <c r="F48" s="225" t="s">
        <v>543</v>
      </c>
      <c r="G48" s="351">
        <v>4</v>
      </c>
      <c r="H48" s="437" t="s">
        <v>544</v>
      </c>
      <c r="I48" s="437" t="s">
        <v>545</v>
      </c>
      <c r="J48" s="342">
        <v>4</v>
      </c>
      <c r="K48" s="566"/>
      <c r="L48" s="566"/>
      <c r="M48" s="566"/>
      <c r="N48" s="566"/>
      <c r="O48" s="1175"/>
      <c r="P48" s="1175"/>
      <c r="Q48" s="1175"/>
      <c r="R48" s="438">
        <v>4</v>
      </c>
      <c r="S48" s="1030" t="s">
        <v>546</v>
      </c>
      <c r="T48" s="538"/>
      <c r="U48" s="538"/>
      <c r="V48" s="538"/>
      <c r="W48" s="538"/>
      <c r="X48" s="1123"/>
      <c r="Z48" s="527"/>
      <c r="AA48" s="187"/>
    </row>
    <row r="49" spans="1:27" ht="18" customHeight="1" x14ac:dyDescent="0.5">
      <c r="A49" s="330"/>
      <c r="B49" s="1138" t="s">
        <v>256</v>
      </c>
      <c r="C49" s="331" t="s">
        <v>257</v>
      </c>
      <c r="D49" s="378">
        <v>0.5</v>
      </c>
      <c r="E49" s="1138">
        <v>1</v>
      </c>
      <c r="F49" s="334" t="s">
        <v>547</v>
      </c>
      <c r="G49" s="332">
        <v>3</v>
      </c>
      <c r="H49" s="1135" t="s">
        <v>537</v>
      </c>
      <c r="I49" s="1135" t="s">
        <v>538</v>
      </c>
      <c r="J49" s="1176"/>
      <c r="K49" s="335">
        <v>1</v>
      </c>
      <c r="L49" s="336"/>
      <c r="M49" s="336"/>
      <c r="N49" s="565"/>
      <c r="O49" s="565"/>
      <c r="P49" s="1177"/>
      <c r="Q49" s="565"/>
      <c r="R49" s="322">
        <v>1</v>
      </c>
      <c r="S49" s="377" t="s">
        <v>548</v>
      </c>
      <c r="T49" s="538"/>
      <c r="U49" s="538"/>
      <c r="V49" s="538"/>
      <c r="W49" s="538"/>
      <c r="X49" s="1123"/>
      <c r="Z49" s="527"/>
      <c r="AA49" s="187"/>
    </row>
    <row r="50" spans="1:27" ht="18" customHeight="1" x14ac:dyDescent="0.5">
      <c r="A50" s="222"/>
      <c r="B50" s="234"/>
      <c r="C50" s="1137"/>
      <c r="D50" s="350"/>
      <c r="E50" s="234"/>
      <c r="F50" s="225"/>
      <c r="G50" s="351"/>
      <c r="H50" s="437" t="s">
        <v>540</v>
      </c>
      <c r="I50" s="437" t="s">
        <v>541</v>
      </c>
      <c r="J50" s="1178"/>
      <c r="K50" s="342"/>
      <c r="L50" s="366">
        <v>1</v>
      </c>
      <c r="M50" s="366">
        <v>1</v>
      </c>
      <c r="N50" s="1179"/>
      <c r="O50" s="1179"/>
      <c r="P50" s="1179"/>
      <c r="Q50" s="1179"/>
      <c r="R50" s="438">
        <v>2</v>
      </c>
      <c r="S50" s="1136"/>
      <c r="T50" s="538"/>
      <c r="U50" s="538"/>
      <c r="V50" s="538"/>
      <c r="W50" s="538"/>
      <c r="X50" s="1123"/>
      <c r="Z50" s="527"/>
      <c r="AA50" s="187"/>
    </row>
    <row r="51" spans="1:27" ht="18" customHeight="1" x14ac:dyDescent="0.5">
      <c r="A51" s="330" t="s">
        <v>519</v>
      </c>
      <c r="B51" s="1138" t="s">
        <v>549</v>
      </c>
      <c r="C51" s="331" t="s">
        <v>30</v>
      </c>
      <c r="D51" s="378">
        <v>1.5</v>
      </c>
      <c r="E51" s="1138">
        <v>3</v>
      </c>
      <c r="F51" s="334" t="s">
        <v>409</v>
      </c>
      <c r="G51" s="332">
        <v>24</v>
      </c>
      <c r="H51" s="1135" t="s">
        <v>550</v>
      </c>
      <c r="I51" s="1135" t="s">
        <v>551</v>
      </c>
      <c r="J51" s="335">
        <v>3</v>
      </c>
      <c r="K51" s="336"/>
      <c r="L51" s="336"/>
      <c r="M51" s="336">
        <v>3</v>
      </c>
      <c r="N51" s="336"/>
      <c r="O51" s="336"/>
      <c r="P51" s="336"/>
      <c r="Q51" s="336">
        <v>3</v>
      </c>
      <c r="R51" s="322">
        <v>9</v>
      </c>
      <c r="S51" s="332"/>
      <c r="U51" s="538">
        <v>11</v>
      </c>
      <c r="V51" s="538">
        <v>4</v>
      </c>
      <c r="W51" s="538"/>
      <c r="X51" s="1123">
        <v>15</v>
      </c>
      <c r="Y51" s="838" t="s">
        <v>539</v>
      </c>
      <c r="Z51" s="527"/>
      <c r="AA51" s="187"/>
    </row>
    <row r="52" spans="1:27" ht="18" customHeight="1" x14ac:dyDescent="0.5">
      <c r="A52" s="330"/>
      <c r="B52" s="234"/>
      <c r="C52" s="1137"/>
      <c r="D52" s="350"/>
      <c r="E52" s="1180"/>
      <c r="F52" s="225"/>
      <c r="G52" s="351"/>
      <c r="H52" s="437" t="s">
        <v>1154</v>
      </c>
      <c r="I52" s="437" t="s">
        <v>1155</v>
      </c>
      <c r="J52" s="342"/>
      <c r="K52" s="366">
        <v>3</v>
      </c>
      <c r="L52" s="366">
        <v>3</v>
      </c>
      <c r="M52" s="366"/>
      <c r="N52" s="366">
        <v>3</v>
      </c>
      <c r="O52" s="366">
        <v>3</v>
      </c>
      <c r="P52" s="366">
        <v>3</v>
      </c>
      <c r="Q52" s="366"/>
      <c r="R52" s="438">
        <v>15</v>
      </c>
      <c r="S52" s="1136"/>
      <c r="U52" s="538">
        <v>18</v>
      </c>
      <c r="V52" s="538"/>
      <c r="W52" s="538"/>
      <c r="X52" s="1123">
        <v>18</v>
      </c>
      <c r="Y52" s="838" t="s">
        <v>553</v>
      </c>
      <c r="Z52" s="527"/>
      <c r="AA52" s="187"/>
    </row>
    <row r="53" spans="1:27" ht="18" customHeight="1" x14ac:dyDescent="0.5">
      <c r="A53" s="330"/>
      <c r="B53" s="130" t="s">
        <v>152</v>
      </c>
      <c r="C53" s="1150" t="s">
        <v>153</v>
      </c>
      <c r="D53" s="1181">
        <v>1</v>
      </c>
      <c r="E53" s="132">
        <v>1</v>
      </c>
      <c r="F53" s="233" t="s">
        <v>409</v>
      </c>
      <c r="G53" s="152">
        <v>8</v>
      </c>
      <c r="H53" s="442" t="s">
        <v>554</v>
      </c>
      <c r="I53" s="442" t="s">
        <v>555</v>
      </c>
      <c r="J53" s="404"/>
      <c r="K53" s="1052">
        <v>1</v>
      </c>
      <c r="L53" s="1052">
        <v>1</v>
      </c>
      <c r="M53" s="1052"/>
      <c r="N53" s="1052">
        <v>1</v>
      </c>
      <c r="O53" s="1052">
        <v>1</v>
      </c>
      <c r="P53" s="1052">
        <v>1</v>
      </c>
      <c r="Q53" s="1052"/>
      <c r="R53" s="1054">
        <v>5</v>
      </c>
      <c r="S53" s="1478" t="s">
        <v>542</v>
      </c>
      <c r="T53" s="538"/>
      <c r="U53" s="538"/>
      <c r="V53" s="538"/>
      <c r="W53" s="538"/>
      <c r="X53" s="1123"/>
      <c r="Z53" s="527"/>
      <c r="AA53" s="187"/>
    </row>
    <row r="54" spans="1:27" ht="18" customHeight="1" x14ac:dyDescent="0.5">
      <c r="A54" s="330"/>
      <c r="B54" s="135"/>
      <c r="C54" s="1182"/>
      <c r="D54" s="1183"/>
      <c r="E54" s="419"/>
      <c r="F54" s="194"/>
      <c r="G54" s="137"/>
      <c r="H54" s="131" t="s">
        <v>1154</v>
      </c>
      <c r="I54" s="151" t="s">
        <v>1155</v>
      </c>
      <c r="J54" s="337">
        <v>1</v>
      </c>
      <c r="K54" s="338"/>
      <c r="L54" s="338"/>
      <c r="M54" s="338">
        <v>1</v>
      </c>
      <c r="N54" s="338"/>
      <c r="O54" s="338"/>
      <c r="P54" s="338"/>
      <c r="Q54" s="338">
        <v>1</v>
      </c>
      <c r="R54" s="327">
        <v>3</v>
      </c>
      <c r="S54" s="1479"/>
      <c r="T54" s="538"/>
      <c r="U54" s="538"/>
      <c r="V54" s="538"/>
      <c r="W54" s="538"/>
      <c r="X54" s="1123"/>
      <c r="Z54" s="528"/>
      <c r="AA54" s="188"/>
    </row>
    <row r="55" spans="1:27" ht="18" customHeight="1" x14ac:dyDescent="0.5">
      <c r="A55" s="335"/>
      <c r="B55" s="1170"/>
      <c r="C55" s="1171"/>
      <c r="D55" s="1172"/>
      <c r="E55" s="1170">
        <v>1</v>
      </c>
      <c r="F55" s="1174"/>
      <c r="G55" s="366">
        <v>8</v>
      </c>
      <c r="H55" s="1146" t="s">
        <v>1166</v>
      </c>
      <c r="I55" s="1146"/>
      <c r="J55" s="342">
        <v>1</v>
      </c>
      <c r="K55" s="366">
        <v>1</v>
      </c>
      <c r="L55" s="366">
        <v>1</v>
      </c>
      <c r="M55" s="366">
        <v>1</v>
      </c>
      <c r="N55" s="366">
        <v>1</v>
      </c>
      <c r="O55" s="367" t="s">
        <v>114</v>
      </c>
      <c r="P55" s="367" t="s">
        <v>114</v>
      </c>
      <c r="Q55" s="367" t="s">
        <v>114</v>
      </c>
      <c r="R55" s="438">
        <v>8</v>
      </c>
      <c r="S55" s="1184"/>
      <c r="T55" s="538"/>
      <c r="U55" s="538"/>
      <c r="V55" s="538"/>
      <c r="W55" s="538"/>
      <c r="X55" s="1123"/>
      <c r="Y55" s="840"/>
      <c r="Z55" s="527"/>
      <c r="AA55" s="187"/>
    </row>
    <row r="56" spans="1:27" ht="18" customHeight="1" x14ac:dyDescent="0.5">
      <c r="A56" s="330"/>
      <c r="B56" s="234" t="s">
        <v>164</v>
      </c>
      <c r="C56" s="219" t="s">
        <v>165</v>
      </c>
      <c r="D56" s="350">
        <v>2</v>
      </c>
      <c r="E56" s="234">
        <v>4</v>
      </c>
      <c r="F56" s="225" t="s">
        <v>556</v>
      </c>
      <c r="G56" s="351">
        <v>4</v>
      </c>
      <c r="H56" s="437" t="s">
        <v>554</v>
      </c>
      <c r="I56" s="437" t="s">
        <v>555</v>
      </c>
      <c r="J56" s="1174" t="s">
        <v>557</v>
      </c>
      <c r="K56" s="566"/>
      <c r="L56" s="566"/>
      <c r="M56" s="1175"/>
      <c r="N56" s="1175"/>
      <c r="O56" s="1175"/>
      <c r="P56" s="1185"/>
      <c r="Q56" s="1175"/>
      <c r="R56" s="438">
        <v>4</v>
      </c>
      <c r="S56" s="1030" t="s">
        <v>546</v>
      </c>
      <c r="T56" s="538"/>
      <c r="U56" s="538"/>
      <c r="V56" s="538"/>
      <c r="W56" s="538"/>
      <c r="X56" s="1123"/>
      <c r="Z56" s="527"/>
      <c r="AA56" s="187"/>
    </row>
    <row r="57" spans="1:27" ht="18" customHeight="1" x14ac:dyDescent="0.5">
      <c r="A57" s="222"/>
      <c r="B57" s="234" t="s">
        <v>260</v>
      </c>
      <c r="C57" s="219" t="s">
        <v>261</v>
      </c>
      <c r="D57" s="350">
        <v>0.5</v>
      </c>
      <c r="E57" s="234">
        <v>1</v>
      </c>
      <c r="F57" s="225" t="s">
        <v>368</v>
      </c>
      <c r="G57" s="351">
        <v>2</v>
      </c>
      <c r="H57" s="437" t="s">
        <v>550</v>
      </c>
      <c r="I57" s="437" t="s">
        <v>551</v>
      </c>
      <c r="J57" s="1186"/>
      <c r="K57" s="366">
        <v>1</v>
      </c>
      <c r="L57" s="366">
        <v>1</v>
      </c>
      <c r="M57" s="1179"/>
      <c r="N57" s="1179"/>
      <c r="O57" s="1179"/>
      <c r="P57" s="1179"/>
      <c r="Q57" s="1179"/>
      <c r="R57" s="438">
        <v>2</v>
      </c>
      <c r="S57" s="1030" t="s">
        <v>548</v>
      </c>
      <c r="T57" s="538"/>
      <c r="U57" s="538"/>
      <c r="V57" s="538"/>
      <c r="W57" s="538"/>
      <c r="X57" s="1123"/>
      <c r="Z57" s="527"/>
      <c r="AA57" s="187"/>
    </row>
    <row r="58" spans="1:27" ht="18" customHeight="1" x14ac:dyDescent="0.5">
      <c r="A58" s="330" t="s">
        <v>525</v>
      </c>
      <c r="B58" s="1138" t="s">
        <v>369</v>
      </c>
      <c r="C58" s="331" t="s">
        <v>34</v>
      </c>
      <c r="D58" s="378">
        <v>1.5</v>
      </c>
      <c r="E58" s="1138">
        <v>3</v>
      </c>
      <c r="F58" s="334" t="s">
        <v>415</v>
      </c>
      <c r="G58" s="332">
        <v>24</v>
      </c>
      <c r="H58" s="1135" t="s">
        <v>1156</v>
      </c>
      <c r="I58" s="377" t="s">
        <v>1157</v>
      </c>
      <c r="J58" s="336">
        <v>3</v>
      </c>
      <c r="K58" s="336"/>
      <c r="L58" s="336"/>
      <c r="M58" s="336">
        <v>3</v>
      </c>
      <c r="N58" s="336">
        <v>3</v>
      </c>
      <c r="O58" s="336">
        <v>3</v>
      </c>
      <c r="P58" s="336">
        <v>3</v>
      </c>
      <c r="Q58" s="336"/>
      <c r="R58" s="322">
        <v>15</v>
      </c>
      <c r="S58" s="1187"/>
      <c r="T58" s="538"/>
      <c r="U58" s="538"/>
      <c r="V58" s="538">
        <v>18</v>
      </c>
      <c r="W58" s="538"/>
      <c r="X58" s="1123">
        <v>18</v>
      </c>
      <c r="Y58" s="838" t="s">
        <v>553</v>
      </c>
      <c r="Z58" s="527"/>
      <c r="AA58" s="187"/>
    </row>
    <row r="59" spans="1:27" ht="18" customHeight="1" x14ac:dyDescent="0.5">
      <c r="A59" s="330"/>
      <c r="B59" s="1138"/>
      <c r="C59" s="563"/>
      <c r="D59" s="378"/>
      <c r="E59" s="1138"/>
      <c r="F59" s="334"/>
      <c r="G59" s="332"/>
      <c r="H59" s="1135" t="s">
        <v>554</v>
      </c>
      <c r="I59" s="1135" t="s">
        <v>555</v>
      </c>
      <c r="J59" s="335"/>
      <c r="K59" s="336"/>
      <c r="L59" s="336">
        <v>3</v>
      </c>
      <c r="M59" s="336"/>
      <c r="N59" s="336"/>
      <c r="O59" s="336"/>
      <c r="P59" s="336"/>
      <c r="Q59" s="336">
        <v>3</v>
      </c>
      <c r="R59" s="322">
        <v>6</v>
      </c>
      <c r="S59" s="1187"/>
      <c r="T59" s="538"/>
      <c r="U59" s="538"/>
      <c r="V59" s="538"/>
      <c r="W59" s="538"/>
      <c r="X59" s="1123"/>
      <c r="Z59" s="468"/>
      <c r="AA59" s="187"/>
    </row>
    <row r="60" spans="1:27" ht="18" customHeight="1" x14ac:dyDescent="0.5">
      <c r="A60" s="330"/>
      <c r="B60" s="234"/>
      <c r="C60" s="1137"/>
      <c r="D60" s="350"/>
      <c r="E60" s="1180"/>
      <c r="F60" s="225"/>
      <c r="G60" s="351"/>
      <c r="H60" s="437" t="s">
        <v>544</v>
      </c>
      <c r="I60" s="437" t="s">
        <v>545</v>
      </c>
      <c r="J60" s="342"/>
      <c r="K60" s="366">
        <v>3</v>
      </c>
      <c r="L60" s="366"/>
      <c r="M60" s="366"/>
      <c r="N60" s="366"/>
      <c r="O60" s="366"/>
      <c r="P60" s="366"/>
      <c r="Q60" s="366"/>
      <c r="R60" s="438">
        <v>3</v>
      </c>
      <c r="S60" s="1188"/>
      <c r="T60" s="538">
        <v>4</v>
      </c>
      <c r="U60" s="538"/>
      <c r="V60" s="538">
        <v>9</v>
      </c>
      <c r="W60" s="538"/>
      <c r="X60" s="1123">
        <v>13</v>
      </c>
      <c r="Y60" s="838" t="s">
        <v>559</v>
      </c>
      <c r="Z60" s="527"/>
      <c r="AA60" s="187"/>
    </row>
    <row r="61" spans="1:27" ht="18" customHeight="1" x14ac:dyDescent="0.5">
      <c r="A61" s="330"/>
      <c r="B61" s="192" t="s">
        <v>156</v>
      </c>
      <c r="C61" s="1148" t="s">
        <v>157</v>
      </c>
      <c r="D61" s="1189">
        <v>1</v>
      </c>
      <c r="E61" s="132">
        <v>1</v>
      </c>
      <c r="F61" s="233" t="s">
        <v>415</v>
      </c>
      <c r="G61" s="152">
        <v>8</v>
      </c>
      <c r="H61" s="442" t="s">
        <v>544</v>
      </c>
      <c r="I61" s="442" t="s">
        <v>545</v>
      </c>
      <c r="J61" s="404">
        <v>1</v>
      </c>
      <c r="K61" s="1052"/>
      <c r="L61" s="1052"/>
      <c r="M61" s="1052">
        <v>1</v>
      </c>
      <c r="N61" s="1052">
        <v>1</v>
      </c>
      <c r="O61" s="1052">
        <v>1</v>
      </c>
      <c r="P61" s="1052">
        <v>1</v>
      </c>
      <c r="Q61" s="1052"/>
      <c r="R61" s="1054">
        <v>5</v>
      </c>
      <c r="S61" s="1477" t="s">
        <v>542</v>
      </c>
      <c r="T61" s="538"/>
      <c r="U61" s="538"/>
      <c r="V61" s="538"/>
      <c r="W61" s="538"/>
      <c r="X61" s="1123"/>
      <c r="Z61" s="527"/>
      <c r="AA61" s="187"/>
    </row>
    <row r="62" spans="1:27" ht="18" customHeight="1" x14ac:dyDescent="0.5">
      <c r="A62" s="330"/>
      <c r="B62" s="195"/>
      <c r="C62" s="1149"/>
      <c r="D62" s="362"/>
      <c r="E62" s="419"/>
      <c r="F62" s="194"/>
      <c r="G62" s="137"/>
      <c r="H62" s="1135" t="s">
        <v>1156</v>
      </c>
      <c r="I62" s="377" t="s">
        <v>1157</v>
      </c>
      <c r="J62" s="361"/>
      <c r="K62" s="466" t="s">
        <v>114</v>
      </c>
      <c r="L62" s="466" t="s">
        <v>114</v>
      </c>
      <c r="M62" s="466"/>
      <c r="N62" s="466"/>
      <c r="O62" s="466"/>
      <c r="P62" s="466"/>
      <c r="Q62" s="466" t="s">
        <v>114</v>
      </c>
      <c r="R62" s="327">
        <v>3</v>
      </c>
      <c r="S62" s="1432"/>
      <c r="T62" s="538"/>
      <c r="U62" s="538"/>
      <c r="V62" s="538"/>
      <c r="W62" s="538"/>
      <c r="X62" s="1123"/>
      <c r="Z62" s="527"/>
      <c r="AA62" s="187"/>
    </row>
    <row r="63" spans="1:27" s="129" customFormat="1" ht="18" customHeight="1" x14ac:dyDescent="0.5">
      <c r="A63" s="1190"/>
      <c r="B63" s="1191"/>
      <c r="C63" s="230"/>
      <c r="D63" s="1192"/>
      <c r="E63" s="1191">
        <v>1</v>
      </c>
      <c r="F63" s="232"/>
      <c r="G63" s="1193">
        <v>8</v>
      </c>
      <c r="H63" s="1146" t="s">
        <v>1169</v>
      </c>
      <c r="I63" s="1194"/>
      <c r="J63" s="342">
        <v>1</v>
      </c>
      <c r="K63" s="366">
        <v>1</v>
      </c>
      <c r="L63" s="366">
        <v>1</v>
      </c>
      <c r="M63" s="366">
        <v>1</v>
      </c>
      <c r="N63" s="366">
        <v>1</v>
      </c>
      <c r="O63" s="367" t="s">
        <v>114</v>
      </c>
      <c r="P63" s="367" t="s">
        <v>114</v>
      </c>
      <c r="Q63" s="367" t="s">
        <v>114</v>
      </c>
      <c r="R63" s="438">
        <v>8</v>
      </c>
      <c r="S63" s="1195"/>
      <c r="T63" s="1008"/>
      <c r="U63" s="1008"/>
      <c r="V63" s="1008"/>
      <c r="W63" s="1008"/>
      <c r="X63" s="1124"/>
      <c r="Y63" s="841"/>
      <c r="Z63" s="529"/>
      <c r="AA63" s="189"/>
    </row>
    <row r="64" spans="1:27" ht="18" customHeight="1" x14ac:dyDescent="0.5">
      <c r="A64" s="330"/>
      <c r="B64" s="234" t="s">
        <v>168</v>
      </c>
      <c r="C64" s="219" t="s">
        <v>169</v>
      </c>
      <c r="D64" s="350">
        <v>2</v>
      </c>
      <c r="E64" s="234">
        <v>4</v>
      </c>
      <c r="F64" s="225" t="s">
        <v>560</v>
      </c>
      <c r="G64" s="351">
        <v>4</v>
      </c>
      <c r="H64" s="437" t="s">
        <v>550</v>
      </c>
      <c r="I64" s="437" t="s">
        <v>551</v>
      </c>
      <c r="J64" s="1174" t="s">
        <v>557</v>
      </c>
      <c r="K64" s="566"/>
      <c r="L64" s="566"/>
      <c r="M64" s="566"/>
      <c r="N64" s="566"/>
      <c r="O64" s="566"/>
      <c r="P64" s="566"/>
      <c r="Q64" s="566"/>
      <c r="R64" s="438">
        <v>4</v>
      </c>
      <c r="S64" s="1030" t="s">
        <v>546</v>
      </c>
      <c r="T64" s="538"/>
      <c r="U64" s="538"/>
      <c r="V64" s="538"/>
      <c r="W64" s="538"/>
      <c r="X64" s="1123"/>
      <c r="Z64" s="527"/>
      <c r="AA64" s="187"/>
    </row>
    <row r="65" spans="1:27" ht="18" customHeight="1" x14ac:dyDescent="0.5">
      <c r="A65" s="330"/>
      <c r="B65" s="1138" t="s">
        <v>264</v>
      </c>
      <c r="C65" s="331" t="s">
        <v>265</v>
      </c>
      <c r="D65" s="378">
        <v>0.5</v>
      </c>
      <c r="E65" s="1138">
        <v>1</v>
      </c>
      <c r="F65" s="334" t="s">
        <v>372</v>
      </c>
      <c r="G65" s="332">
        <v>2</v>
      </c>
      <c r="H65" s="1135" t="s">
        <v>554</v>
      </c>
      <c r="I65" s="1135" t="s">
        <v>555</v>
      </c>
      <c r="J65" s="1067"/>
      <c r="K65" s="336">
        <v>1</v>
      </c>
      <c r="L65" s="336"/>
      <c r="M65" s="1196"/>
      <c r="N65" s="1196"/>
      <c r="O65" s="1196"/>
      <c r="P65" s="1197"/>
      <c r="Q65" s="1196"/>
      <c r="R65" s="322">
        <v>1</v>
      </c>
      <c r="S65" s="377" t="s">
        <v>548</v>
      </c>
      <c r="T65" s="538"/>
      <c r="U65" s="538"/>
      <c r="V65" s="538">
        <v>9</v>
      </c>
      <c r="W65" s="538">
        <v>7</v>
      </c>
      <c r="X65" s="1123">
        <v>16</v>
      </c>
      <c r="Y65" s="838" t="s">
        <v>559</v>
      </c>
      <c r="Z65" s="527"/>
      <c r="AA65" s="187"/>
    </row>
    <row r="66" spans="1:27" ht="18" customHeight="1" x14ac:dyDescent="0.5">
      <c r="A66" s="222"/>
      <c r="B66" s="234"/>
      <c r="C66" s="1137"/>
      <c r="D66" s="351"/>
      <c r="E66" s="234"/>
      <c r="F66" s="222"/>
      <c r="G66" s="351"/>
      <c r="H66" s="1198" t="s">
        <v>544</v>
      </c>
      <c r="I66" s="1198" t="s">
        <v>545</v>
      </c>
      <c r="J66" s="1199"/>
      <c r="K66" s="1172"/>
      <c r="L66" s="366">
        <v>1</v>
      </c>
      <c r="M66" s="1200"/>
      <c r="N66" s="1200"/>
      <c r="O66" s="1200"/>
      <c r="P66" s="1200"/>
      <c r="Q66" s="1200"/>
      <c r="R66" s="438">
        <v>1</v>
      </c>
      <c r="S66" s="1030" t="s">
        <v>548</v>
      </c>
      <c r="T66" s="538"/>
      <c r="U66" s="538"/>
      <c r="V66" s="538"/>
      <c r="W66" s="538"/>
      <c r="X66" s="1122"/>
      <c r="Z66" s="527"/>
      <c r="AA66" s="187"/>
    </row>
    <row r="67" spans="1:27" ht="18" customHeight="1" x14ac:dyDescent="0.5">
      <c r="A67" s="1480" t="s">
        <v>531</v>
      </c>
      <c r="B67" s="1481"/>
      <c r="C67" s="1481"/>
      <c r="D67" s="1481"/>
      <c r="E67" s="1481"/>
      <c r="F67" s="1481"/>
      <c r="G67" s="1138">
        <v>116</v>
      </c>
      <c r="H67" s="226"/>
      <c r="I67" s="1412"/>
      <c r="J67" s="1412"/>
      <c r="K67" s="1412"/>
      <c r="L67" s="1412"/>
      <c r="M67" s="1412"/>
      <c r="N67" s="1412"/>
      <c r="O67" s="1412"/>
      <c r="P67" s="1412"/>
      <c r="Q67" s="1412"/>
      <c r="R67" s="1201"/>
      <c r="S67" s="1138"/>
      <c r="T67" s="538"/>
      <c r="U67" s="538"/>
      <c r="V67" s="538"/>
      <c r="W67" s="538"/>
      <c r="X67" s="1122"/>
      <c r="Z67" s="527"/>
      <c r="AA67" s="187"/>
    </row>
    <row r="68" spans="1:27" ht="18" customHeight="1" x14ac:dyDescent="0.5">
      <c r="A68" s="1428" t="s">
        <v>561</v>
      </c>
      <c r="B68" s="1412"/>
      <c r="C68" s="1412"/>
      <c r="D68" s="1412"/>
      <c r="E68" s="1412"/>
      <c r="F68" s="1412"/>
      <c r="G68" s="1138"/>
      <c r="H68" s="226"/>
      <c r="J68" s="1467" t="s">
        <v>562</v>
      </c>
      <c r="K68" s="1412"/>
      <c r="L68" s="1412"/>
      <c r="M68" s="1412"/>
      <c r="N68" s="1412"/>
      <c r="O68" s="1412"/>
      <c r="P68" s="1412"/>
      <c r="Q68" s="1412"/>
      <c r="R68" s="1412"/>
      <c r="S68" s="1138"/>
      <c r="T68" s="538"/>
      <c r="U68" s="538"/>
      <c r="V68" s="538"/>
      <c r="W68" s="538"/>
      <c r="X68" s="1122"/>
      <c r="Z68" s="527"/>
      <c r="AA68" s="187"/>
    </row>
    <row r="69" spans="1:27" ht="18" customHeight="1" x14ac:dyDescent="0.5">
      <c r="A69" s="1428" t="s">
        <v>946</v>
      </c>
      <c r="B69" s="1412"/>
      <c r="C69" s="1412"/>
      <c r="D69" s="1412"/>
      <c r="E69" s="1412"/>
      <c r="F69" s="1412"/>
      <c r="G69" s="1138"/>
      <c r="H69" s="1135"/>
      <c r="J69" s="1467" t="s">
        <v>563</v>
      </c>
      <c r="K69" s="1412"/>
      <c r="L69" s="1412"/>
      <c r="M69" s="1412"/>
      <c r="N69" s="1412"/>
      <c r="O69" s="1412"/>
      <c r="P69" s="1412"/>
      <c r="Q69" s="1412"/>
      <c r="R69" s="1412"/>
      <c r="S69" s="1138"/>
      <c r="T69" s="538"/>
      <c r="U69" s="538"/>
      <c r="V69" s="538"/>
      <c r="W69" s="538"/>
      <c r="X69" s="1122"/>
      <c r="Z69" s="527"/>
      <c r="AA69" s="187"/>
    </row>
    <row r="70" spans="1:27" ht="18" customHeight="1" x14ac:dyDescent="0.5">
      <c r="A70" s="1373" t="s">
        <v>0</v>
      </c>
      <c r="B70" s="1412"/>
      <c r="C70" s="1412"/>
      <c r="D70" s="1412"/>
      <c r="E70" s="1412"/>
      <c r="F70" s="1412"/>
      <c r="G70" s="1412"/>
      <c r="H70" s="1412"/>
      <c r="I70" s="1412"/>
      <c r="J70" s="1412"/>
      <c r="K70" s="1412"/>
      <c r="L70" s="1412"/>
      <c r="M70" s="1412"/>
      <c r="N70" s="1412"/>
      <c r="O70" s="1412"/>
      <c r="P70" s="1412"/>
      <c r="Q70" s="1412"/>
      <c r="R70" s="1412"/>
      <c r="S70" s="1412"/>
      <c r="T70" s="538"/>
      <c r="U70" s="538"/>
      <c r="V70" s="538"/>
      <c r="W70" s="538"/>
      <c r="X70" s="1122"/>
      <c r="Z70" s="527"/>
      <c r="AA70" s="187"/>
    </row>
    <row r="71" spans="1:27" ht="18" customHeight="1" x14ac:dyDescent="0.5">
      <c r="A71" s="1373" t="s">
        <v>535</v>
      </c>
      <c r="B71" s="1412"/>
      <c r="C71" s="1412"/>
      <c r="D71" s="1412"/>
      <c r="E71" s="1412"/>
      <c r="F71" s="1412"/>
      <c r="G71" s="1412"/>
      <c r="H71" s="1412"/>
      <c r="I71" s="1412"/>
      <c r="J71" s="1412"/>
      <c r="K71" s="1412"/>
      <c r="L71" s="1412"/>
      <c r="M71" s="1412"/>
      <c r="N71" s="1412"/>
      <c r="O71" s="1412"/>
      <c r="P71" s="1412"/>
      <c r="Q71" s="1412"/>
      <c r="R71" s="1412"/>
      <c r="S71" s="1412"/>
      <c r="T71" s="538"/>
      <c r="U71" s="538"/>
      <c r="V71" s="538"/>
      <c r="W71" s="538"/>
      <c r="X71" s="1122"/>
      <c r="Z71" s="527"/>
      <c r="AA71" s="187"/>
    </row>
    <row r="72" spans="1:27" ht="18" customHeight="1" x14ac:dyDescent="0.5">
      <c r="A72" s="1440" t="s">
        <v>501</v>
      </c>
      <c r="B72" s="1441"/>
      <c r="C72" s="1441"/>
      <c r="D72" s="1441"/>
      <c r="E72" s="1441"/>
      <c r="F72" s="1441"/>
      <c r="G72" s="1441"/>
      <c r="H72" s="1441"/>
      <c r="I72" s="1441"/>
      <c r="J72" s="1441"/>
      <c r="K72" s="1441"/>
      <c r="L72" s="1441"/>
      <c r="M72" s="1441"/>
      <c r="N72" s="1441"/>
      <c r="O72" s="1441"/>
      <c r="P72" s="1441"/>
      <c r="Q72" s="1441"/>
      <c r="R72" s="1441"/>
      <c r="S72" s="1441"/>
      <c r="T72" s="538"/>
      <c r="U72" s="538"/>
      <c r="V72" s="538"/>
      <c r="W72" s="538"/>
      <c r="X72" s="1122"/>
      <c r="Z72" s="527"/>
      <c r="AA72" s="187"/>
    </row>
    <row r="73" spans="1:27" ht="18" customHeight="1" x14ac:dyDescent="0.5">
      <c r="A73" s="1437" t="s">
        <v>6</v>
      </c>
      <c r="B73" s="1405"/>
      <c r="C73" s="1405"/>
      <c r="D73" s="1405"/>
      <c r="E73" s="1405"/>
      <c r="F73" s="1405"/>
      <c r="G73" s="1405"/>
      <c r="H73" s="1405"/>
      <c r="I73" s="1405"/>
      <c r="J73" s="1405"/>
      <c r="K73" s="1405"/>
      <c r="L73" s="1405"/>
      <c r="M73" s="1405"/>
      <c r="N73" s="1405"/>
      <c r="O73" s="1405"/>
      <c r="P73" s="1405"/>
      <c r="Q73" s="1405"/>
      <c r="R73" s="1405"/>
      <c r="S73" s="1414"/>
      <c r="T73" s="538"/>
      <c r="U73" s="538"/>
      <c r="V73" s="538"/>
      <c r="W73" s="538"/>
      <c r="X73" s="1122"/>
      <c r="Z73" s="527"/>
      <c r="AA73" s="187"/>
    </row>
    <row r="74" spans="1:27" ht="18" customHeight="1" x14ac:dyDescent="0.5">
      <c r="A74" s="1429" t="s">
        <v>502</v>
      </c>
      <c r="B74" s="1429" t="s">
        <v>7</v>
      </c>
      <c r="C74" s="1429" t="s">
        <v>503</v>
      </c>
      <c r="D74" s="1429" t="s">
        <v>340</v>
      </c>
      <c r="E74" s="1401" t="s">
        <v>504</v>
      </c>
      <c r="F74" s="1404" t="s">
        <v>505</v>
      </c>
      <c r="G74" s="1405"/>
      <c r="H74" s="1406" t="s">
        <v>506</v>
      </c>
      <c r="I74" s="1407"/>
      <c r="J74" s="1404" t="s">
        <v>507</v>
      </c>
      <c r="K74" s="1405"/>
      <c r="L74" s="1405"/>
      <c r="M74" s="1405"/>
      <c r="N74" s="1405"/>
      <c r="O74" s="1405"/>
      <c r="P74" s="1405"/>
      <c r="Q74" s="1405"/>
      <c r="R74" s="1438" t="s">
        <v>344</v>
      </c>
      <c r="S74" s="1429" t="s">
        <v>508</v>
      </c>
      <c r="T74" s="538"/>
      <c r="U74" s="538"/>
      <c r="V74" s="538"/>
      <c r="W74" s="538"/>
      <c r="X74" s="1122"/>
      <c r="Z74" s="468"/>
      <c r="AA74" s="187"/>
    </row>
    <row r="75" spans="1:27" ht="18" customHeight="1" x14ac:dyDescent="0.5">
      <c r="A75" s="1417"/>
      <c r="B75" s="1417"/>
      <c r="C75" s="1417"/>
      <c r="D75" s="1417"/>
      <c r="E75" s="1402"/>
      <c r="F75" s="120" t="s">
        <v>509</v>
      </c>
      <c r="G75" s="121" t="s">
        <v>510</v>
      </c>
      <c r="H75" s="1408"/>
      <c r="I75" s="1409"/>
      <c r="J75" s="191">
        <v>1</v>
      </c>
      <c r="K75" s="191">
        <v>2</v>
      </c>
      <c r="L75" s="191">
        <v>3</v>
      </c>
      <c r="M75" s="191">
        <v>4</v>
      </c>
      <c r="N75" s="191">
        <v>5</v>
      </c>
      <c r="O75" s="191">
        <v>6</v>
      </c>
      <c r="P75" s="191">
        <v>7</v>
      </c>
      <c r="Q75" s="191">
        <v>8</v>
      </c>
      <c r="R75" s="1439"/>
      <c r="S75" s="1417"/>
      <c r="T75" s="538" t="s">
        <v>511</v>
      </c>
      <c r="U75" s="538" t="s">
        <v>512</v>
      </c>
      <c r="V75" s="538" t="s">
        <v>513</v>
      </c>
      <c r="W75" s="538" t="s">
        <v>536</v>
      </c>
      <c r="X75" s="1123" t="s">
        <v>145</v>
      </c>
      <c r="Z75" s="527"/>
      <c r="AA75" s="187"/>
    </row>
    <row r="76" spans="1:27" ht="18" customHeight="1" x14ac:dyDescent="0.5">
      <c r="A76" s="330" t="s">
        <v>515</v>
      </c>
      <c r="B76" s="1138" t="s">
        <v>362</v>
      </c>
      <c r="C76" s="331" t="s">
        <v>28</v>
      </c>
      <c r="D76" s="378">
        <v>1.5</v>
      </c>
      <c r="E76" s="1138">
        <v>3</v>
      </c>
      <c r="F76" s="334" t="s">
        <v>348</v>
      </c>
      <c r="G76" s="332">
        <v>24</v>
      </c>
      <c r="H76" s="1135" t="s">
        <v>537</v>
      </c>
      <c r="I76" s="1135" t="s">
        <v>538</v>
      </c>
      <c r="J76" s="335">
        <v>3</v>
      </c>
      <c r="K76" s="336"/>
      <c r="L76" s="336">
        <v>3</v>
      </c>
      <c r="M76" s="336">
        <v>3</v>
      </c>
      <c r="N76" s="336"/>
      <c r="O76" s="336">
        <v>3</v>
      </c>
      <c r="P76" s="336"/>
      <c r="Q76" s="336"/>
      <c r="R76" s="322">
        <v>12</v>
      </c>
      <c r="S76" s="332"/>
      <c r="T76" s="538">
        <v>17</v>
      </c>
      <c r="U76" s="538"/>
      <c r="V76" s="538"/>
      <c r="W76" s="538"/>
      <c r="X76" s="1123">
        <v>17</v>
      </c>
      <c r="Y76" s="838" t="s">
        <v>539</v>
      </c>
      <c r="Z76" s="527"/>
      <c r="AA76" s="187"/>
    </row>
    <row r="77" spans="1:27" ht="18" customHeight="1" x14ac:dyDescent="0.5">
      <c r="A77" s="330"/>
      <c r="B77" s="234"/>
      <c r="C77" s="1137"/>
      <c r="D77" s="350"/>
      <c r="E77" s="1180"/>
      <c r="F77" s="225"/>
      <c r="G77" s="351"/>
      <c r="H77" s="437" t="s">
        <v>540</v>
      </c>
      <c r="I77" s="437" t="s">
        <v>541</v>
      </c>
      <c r="J77" s="342"/>
      <c r="K77" s="366">
        <v>3</v>
      </c>
      <c r="L77" s="366"/>
      <c r="M77" s="366"/>
      <c r="N77" s="366">
        <v>3</v>
      </c>
      <c r="O77" s="366"/>
      <c r="P77" s="366">
        <v>3</v>
      </c>
      <c r="Q77" s="366">
        <v>3</v>
      </c>
      <c r="R77" s="438">
        <v>12</v>
      </c>
      <c r="S77" s="1136"/>
      <c r="T77" s="538">
        <v>18</v>
      </c>
      <c r="U77" s="538"/>
      <c r="V77" s="538"/>
      <c r="W77" s="538"/>
      <c r="X77" s="1123">
        <v>18</v>
      </c>
      <c r="Y77" s="838" t="s">
        <v>539</v>
      </c>
      <c r="Z77" s="527"/>
      <c r="AA77" s="187"/>
    </row>
    <row r="78" spans="1:27" ht="18" customHeight="1" x14ac:dyDescent="0.5">
      <c r="A78" s="330"/>
      <c r="B78" s="1138" t="s">
        <v>150</v>
      </c>
      <c r="C78" s="331" t="s">
        <v>151</v>
      </c>
      <c r="D78" s="378">
        <v>1</v>
      </c>
      <c r="E78" s="1138">
        <v>1</v>
      </c>
      <c r="F78" s="334" t="s">
        <v>348</v>
      </c>
      <c r="G78" s="332">
        <v>8</v>
      </c>
      <c r="H78" s="1135" t="s">
        <v>540</v>
      </c>
      <c r="I78" s="1135" t="s">
        <v>541</v>
      </c>
      <c r="J78" s="335">
        <v>1</v>
      </c>
      <c r="K78" s="336"/>
      <c r="L78" s="336">
        <v>1</v>
      </c>
      <c r="M78" s="336">
        <v>1</v>
      </c>
      <c r="N78" s="336"/>
      <c r="O78" s="336">
        <v>1</v>
      </c>
      <c r="P78" s="336"/>
      <c r="Q78" s="336"/>
      <c r="R78" s="322">
        <v>4</v>
      </c>
      <c r="S78" s="1477" t="s">
        <v>542</v>
      </c>
      <c r="T78" s="538"/>
      <c r="U78" s="538"/>
      <c r="V78" s="538"/>
      <c r="W78" s="538"/>
      <c r="X78" s="1123"/>
      <c r="Z78" s="527"/>
      <c r="AA78" s="187"/>
    </row>
    <row r="79" spans="1:27" ht="18" customHeight="1" x14ac:dyDescent="0.5">
      <c r="A79" s="330"/>
      <c r="B79" s="1138"/>
      <c r="C79" s="563"/>
      <c r="D79" s="378"/>
      <c r="E79" s="180"/>
      <c r="F79" s="334"/>
      <c r="G79" s="332"/>
      <c r="H79" s="1135" t="s">
        <v>537</v>
      </c>
      <c r="I79" s="1135" t="s">
        <v>538</v>
      </c>
      <c r="J79" s="335"/>
      <c r="K79" s="336">
        <v>1</v>
      </c>
      <c r="L79" s="336"/>
      <c r="M79" s="336"/>
      <c r="N79" s="336">
        <v>1</v>
      </c>
      <c r="O79" s="336"/>
      <c r="P79" s="336">
        <v>1</v>
      </c>
      <c r="Q79" s="336">
        <v>1</v>
      </c>
      <c r="R79" s="322">
        <v>4</v>
      </c>
      <c r="S79" s="1432"/>
      <c r="T79" s="538"/>
      <c r="U79" s="538"/>
      <c r="V79" s="538"/>
      <c r="W79" s="538"/>
      <c r="X79" s="1123"/>
      <c r="Z79" s="528"/>
      <c r="AA79" s="188"/>
    </row>
    <row r="80" spans="1:27" ht="18" customHeight="1" x14ac:dyDescent="0.5">
      <c r="A80" s="335"/>
      <c r="B80" s="1170"/>
      <c r="C80" s="1171"/>
      <c r="D80" s="1172"/>
      <c r="E80" s="1170">
        <v>1</v>
      </c>
      <c r="F80" s="1174" t="s">
        <v>348</v>
      </c>
      <c r="G80" s="366">
        <v>8</v>
      </c>
      <c r="H80" s="1146" t="s">
        <v>1169</v>
      </c>
      <c r="I80" s="1146"/>
      <c r="J80" s="342">
        <v>1</v>
      </c>
      <c r="K80" s="366">
        <v>1</v>
      </c>
      <c r="L80" s="366">
        <v>1</v>
      </c>
      <c r="M80" s="366">
        <v>1</v>
      </c>
      <c r="N80" s="366">
        <v>1</v>
      </c>
      <c r="O80" s="367" t="s">
        <v>114</v>
      </c>
      <c r="P80" s="367" t="s">
        <v>114</v>
      </c>
      <c r="Q80" s="367" t="s">
        <v>114</v>
      </c>
      <c r="R80" s="438">
        <v>8</v>
      </c>
      <c r="S80" s="1136"/>
      <c r="T80" s="538"/>
      <c r="U80" s="538"/>
      <c r="V80" s="538"/>
      <c r="W80" s="538"/>
      <c r="X80" s="1123"/>
      <c r="Y80" s="840"/>
      <c r="Z80" s="527"/>
      <c r="AA80" s="187"/>
    </row>
    <row r="81" spans="1:27" ht="18" customHeight="1" x14ac:dyDescent="0.5">
      <c r="A81" s="330"/>
      <c r="B81" s="234" t="s">
        <v>162</v>
      </c>
      <c r="C81" s="219" t="s">
        <v>163</v>
      </c>
      <c r="D81" s="350">
        <v>2</v>
      </c>
      <c r="E81" s="234">
        <v>4</v>
      </c>
      <c r="F81" s="225" t="s">
        <v>543</v>
      </c>
      <c r="G81" s="351">
        <v>4</v>
      </c>
      <c r="H81" s="437" t="s">
        <v>544</v>
      </c>
      <c r="I81" s="437" t="s">
        <v>545</v>
      </c>
      <c r="J81" s="1174" t="s">
        <v>557</v>
      </c>
      <c r="K81" s="566"/>
      <c r="L81" s="566"/>
      <c r="M81" s="566"/>
      <c r="N81" s="1175"/>
      <c r="O81" s="1175"/>
      <c r="P81" s="1185"/>
      <c r="Q81" s="1175"/>
      <c r="R81" s="438">
        <v>4</v>
      </c>
      <c r="S81" s="1030" t="s">
        <v>546</v>
      </c>
      <c r="T81" s="538"/>
      <c r="U81" s="538"/>
      <c r="V81" s="538"/>
      <c r="W81" s="538"/>
      <c r="X81" s="1123"/>
      <c r="Z81" s="527"/>
      <c r="AA81" s="187"/>
    </row>
    <row r="82" spans="1:27" ht="18" customHeight="1" x14ac:dyDescent="0.5">
      <c r="A82" s="330"/>
      <c r="B82" s="1138" t="s">
        <v>258</v>
      </c>
      <c r="C82" s="331" t="s">
        <v>259</v>
      </c>
      <c r="D82" s="378">
        <v>0.5</v>
      </c>
      <c r="E82" s="1138">
        <v>1</v>
      </c>
      <c r="F82" s="334" t="s">
        <v>547</v>
      </c>
      <c r="G82" s="332">
        <v>3</v>
      </c>
      <c r="H82" s="1135" t="s">
        <v>537</v>
      </c>
      <c r="I82" s="1135" t="s">
        <v>538</v>
      </c>
      <c r="J82" s="1202"/>
      <c r="K82" s="335">
        <v>1</v>
      </c>
      <c r="L82" s="336"/>
      <c r="M82" s="336"/>
      <c r="N82" s="1203"/>
      <c r="O82" s="1203"/>
      <c r="P82" s="1203"/>
      <c r="Q82" s="1203"/>
      <c r="R82" s="322">
        <v>1</v>
      </c>
      <c r="S82" s="377" t="s">
        <v>548</v>
      </c>
      <c r="T82" s="538"/>
      <c r="U82" s="538"/>
      <c r="V82" s="538"/>
      <c r="W82" s="538"/>
      <c r="X82" s="1123"/>
      <c r="Z82" s="527"/>
      <c r="AA82" s="187"/>
    </row>
    <row r="83" spans="1:27" ht="18" customHeight="1" x14ac:dyDescent="0.5">
      <c r="A83" s="222"/>
      <c r="B83" s="234"/>
      <c r="C83" s="1137"/>
      <c r="D83" s="350"/>
      <c r="E83" s="234"/>
      <c r="F83" s="225"/>
      <c r="G83" s="351"/>
      <c r="H83" s="437" t="s">
        <v>540</v>
      </c>
      <c r="I83" s="437" t="s">
        <v>541</v>
      </c>
      <c r="J83" s="1178"/>
      <c r="K83" s="342"/>
      <c r="L83" s="366">
        <v>1</v>
      </c>
      <c r="M83" s="366">
        <v>1</v>
      </c>
      <c r="N83" s="1179"/>
      <c r="O83" s="1179"/>
      <c r="P83" s="1179"/>
      <c r="Q83" s="1179"/>
      <c r="R83" s="438">
        <v>2</v>
      </c>
      <c r="S83" s="1136"/>
      <c r="T83" s="538"/>
      <c r="U83" s="538"/>
      <c r="V83" s="538"/>
      <c r="W83" s="538"/>
      <c r="X83" s="1123"/>
      <c r="Z83" s="527"/>
      <c r="AA83" s="187"/>
    </row>
    <row r="84" spans="1:27" ht="18" customHeight="1" x14ac:dyDescent="0.5">
      <c r="A84" s="330" t="s">
        <v>519</v>
      </c>
      <c r="B84" s="1138" t="s">
        <v>366</v>
      </c>
      <c r="C84" s="331" t="s">
        <v>32</v>
      </c>
      <c r="D84" s="378">
        <v>1.5</v>
      </c>
      <c r="E84" s="180" t="s">
        <v>452</v>
      </c>
      <c r="F84" s="334" t="s">
        <v>409</v>
      </c>
      <c r="G84" s="332">
        <v>24</v>
      </c>
      <c r="H84" s="1135" t="s">
        <v>550</v>
      </c>
      <c r="I84" s="1135" t="s">
        <v>551</v>
      </c>
      <c r="J84" s="335">
        <v>3</v>
      </c>
      <c r="K84" s="336"/>
      <c r="L84" s="336"/>
      <c r="M84" s="336">
        <v>3</v>
      </c>
      <c r="N84" s="336"/>
      <c r="O84" s="336"/>
      <c r="P84" s="336"/>
      <c r="Q84" s="336">
        <v>3</v>
      </c>
      <c r="R84" s="322">
        <v>9</v>
      </c>
      <c r="S84" s="332"/>
      <c r="U84" s="538">
        <v>11</v>
      </c>
      <c r="V84" s="538">
        <v>4</v>
      </c>
      <c r="W84" s="538"/>
      <c r="X84" s="1123">
        <v>15</v>
      </c>
      <c r="Y84" s="838" t="s">
        <v>539</v>
      </c>
      <c r="Z84" s="527"/>
      <c r="AA84" s="187"/>
    </row>
    <row r="85" spans="1:27" ht="18" customHeight="1" x14ac:dyDescent="0.5">
      <c r="A85" s="330"/>
      <c r="B85" s="234"/>
      <c r="C85" s="1137"/>
      <c r="D85" s="350"/>
      <c r="E85" s="234"/>
      <c r="F85" s="225"/>
      <c r="G85" s="351"/>
      <c r="H85" s="437" t="s">
        <v>1154</v>
      </c>
      <c r="I85" s="437" t="s">
        <v>1155</v>
      </c>
      <c r="J85" s="342"/>
      <c r="K85" s="366">
        <v>3</v>
      </c>
      <c r="L85" s="366">
        <v>3</v>
      </c>
      <c r="M85" s="366"/>
      <c r="N85" s="366">
        <v>3</v>
      </c>
      <c r="O85" s="366">
        <v>3</v>
      </c>
      <c r="P85" s="366">
        <v>3</v>
      </c>
      <c r="Q85" s="366"/>
      <c r="R85" s="438">
        <v>15</v>
      </c>
      <c r="S85" s="1136"/>
      <c r="U85" s="538">
        <v>18</v>
      </c>
      <c r="V85" s="538"/>
      <c r="W85" s="538"/>
      <c r="X85" s="1123">
        <v>18</v>
      </c>
      <c r="Y85" s="838" t="s">
        <v>553</v>
      </c>
      <c r="Z85" s="527"/>
      <c r="AA85" s="187"/>
    </row>
    <row r="86" spans="1:27" ht="18" customHeight="1" x14ac:dyDescent="0.5">
      <c r="A86" s="330"/>
      <c r="B86" s="332" t="s">
        <v>154</v>
      </c>
      <c r="C86" s="377" t="s">
        <v>155</v>
      </c>
      <c r="D86" s="378">
        <v>1</v>
      </c>
      <c r="E86" s="180" t="s">
        <v>114</v>
      </c>
      <c r="F86" s="334" t="s">
        <v>409</v>
      </c>
      <c r="G86" s="332">
        <v>8</v>
      </c>
      <c r="H86" s="442" t="s">
        <v>554</v>
      </c>
      <c r="I86" s="442" t="s">
        <v>555</v>
      </c>
      <c r="J86" s="335"/>
      <c r="K86" s="336">
        <v>1</v>
      </c>
      <c r="L86" s="336">
        <v>1</v>
      </c>
      <c r="M86" s="336"/>
      <c r="N86" s="336">
        <v>1</v>
      </c>
      <c r="O86" s="336">
        <v>1</v>
      </c>
      <c r="P86" s="336">
        <v>1</v>
      </c>
      <c r="Q86" s="336"/>
      <c r="R86" s="322">
        <v>5</v>
      </c>
      <c r="S86" s="1477" t="s">
        <v>542</v>
      </c>
      <c r="T86" s="538"/>
      <c r="U86" s="538"/>
      <c r="V86" s="538"/>
      <c r="W86" s="538"/>
      <c r="X86" s="1123"/>
      <c r="Z86" s="528"/>
      <c r="AA86" s="188"/>
    </row>
    <row r="87" spans="1:27" ht="18" customHeight="1" x14ac:dyDescent="0.5">
      <c r="A87" s="330"/>
      <c r="B87" s="332"/>
      <c r="C87" s="1009"/>
      <c r="D87" s="378"/>
      <c r="E87" s="1138"/>
      <c r="F87" s="334"/>
      <c r="G87" s="332"/>
      <c r="H87" s="131" t="s">
        <v>1154</v>
      </c>
      <c r="I87" s="151" t="s">
        <v>1155</v>
      </c>
      <c r="J87" s="335">
        <v>1</v>
      </c>
      <c r="K87" s="336"/>
      <c r="L87" s="336"/>
      <c r="M87" s="336">
        <v>1</v>
      </c>
      <c r="N87" s="336"/>
      <c r="O87" s="1204"/>
      <c r="P87" s="1204"/>
      <c r="Q87" s="1204" t="s">
        <v>114</v>
      </c>
      <c r="R87" s="322">
        <v>3</v>
      </c>
      <c r="S87" s="1432"/>
      <c r="T87" s="538"/>
      <c r="U87" s="538"/>
      <c r="V87" s="538"/>
      <c r="W87" s="538"/>
      <c r="X87" s="1123"/>
      <c r="Z87" s="527"/>
      <c r="AA87" s="187"/>
    </row>
    <row r="88" spans="1:27" ht="18" customHeight="1" x14ac:dyDescent="0.5">
      <c r="A88" s="335"/>
      <c r="B88" s="1170"/>
      <c r="C88" s="1171"/>
      <c r="D88" s="1172"/>
      <c r="E88" s="1170">
        <v>1</v>
      </c>
      <c r="F88" s="1174"/>
      <c r="G88" s="366">
        <v>8</v>
      </c>
      <c r="H88" s="1146" t="s">
        <v>1166</v>
      </c>
      <c r="I88" s="1146"/>
      <c r="J88" s="1174" t="s">
        <v>114</v>
      </c>
      <c r="K88" s="366">
        <v>1</v>
      </c>
      <c r="L88" s="366">
        <v>1</v>
      </c>
      <c r="M88" s="367" t="s">
        <v>114</v>
      </c>
      <c r="N88" s="367" t="s">
        <v>114</v>
      </c>
      <c r="O88" s="367" t="s">
        <v>114</v>
      </c>
      <c r="P88" s="367" t="s">
        <v>114</v>
      </c>
      <c r="Q88" s="367" t="s">
        <v>114</v>
      </c>
      <c r="R88" s="438">
        <v>8</v>
      </c>
      <c r="S88" s="1184"/>
      <c r="T88" s="538"/>
      <c r="U88" s="538"/>
      <c r="V88" s="538"/>
      <c r="W88" s="538"/>
      <c r="X88" s="1123"/>
      <c r="Y88" s="840"/>
      <c r="Z88" s="527"/>
      <c r="AA88" s="187"/>
    </row>
    <row r="89" spans="1:27" ht="18" customHeight="1" x14ac:dyDescent="0.5">
      <c r="A89" s="330"/>
      <c r="B89" s="234" t="s">
        <v>166</v>
      </c>
      <c r="C89" s="219" t="s">
        <v>167</v>
      </c>
      <c r="D89" s="350">
        <v>2</v>
      </c>
      <c r="E89" s="234">
        <v>4</v>
      </c>
      <c r="F89" s="225" t="s">
        <v>556</v>
      </c>
      <c r="G89" s="351">
        <v>4</v>
      </c>
      <c r="H89" s="437" t="s">
        <v>554</v>
      </c>
      <c r="I89" s="437" t="s">
        <v>555</v>
      </c>
      <c r="J89" s="342">
        <v>4</v>
      </c>
      <c r="K89" s="566"/>
      <c r="L89" s="566"/>
      <c r="M89" s="566"/>
      <c r="N89" s="566"/>
      <c r="O89" s="566"/>
      <c r="P89" s="566"/>
      <c r="Q89" s="566"/>
      <c r="R89" s="438">
        <v>4</v>
      </c>
      <c r="S89" s="1030" t="s">
        <v>546</v>
      </c>
      <c r="T89" s="538"/>
      <c r="U89" s="538"/>
      <c r="V89" s="538"/>
      <c r="W89" s="538"/>
      <c r="X89" s="1123"/>
      <c r="Z89" s="527"/>
      <c r="AA89" s="187"/>
    </row>
    <row r="90" spans="1:27" ht="18" customHeight="1" x14ac:dyDescent="0.5">
      <c r="A90" s="222"/>
      <c r="B90" s="234" t="s">
        <v>262</v>
      </c>
      <c r="C90" s="219" t="s">
        <v>263</v>
      </c>
      <c r="D90" s="350">
        <v>0.5</v>
      </c>
      <c r="E90" s="234">
        <v>1</v>
      </c>
      <c r="F90" s="225" t="s">
        <v>368</v>
      </c>
      <c r="G90" s="351">
        <v>2</v>
      </c>
      <c r="H90" s="437" t="s">
        <v>550</v>
      </c>
      <c r="I90" s="437" t="s">
        <v>551</v>
      </c>
      <c r="J90" s="1186"/>
      <c r="K90" s="366">
        <v>1</v>
      </c>
      <c r="L90" s="366">
        <v>1</v>
      </c>
      <c r="M90" s="1179"/>
      <c r="N90" s="1179"/>
      <c r="O90" s="1179"/>
      <c r="P90" s="1179"/>
      <c r="Q90" s="1179"/>
      <c r="R90" s="438">
        <v>2</v>
      </c>
      <c r="S90" s="1030" t="s">
        <v>548</v>
      </c>
      <c r="T90" s="538"/>
      <c r="U90" s="538"/>
      <c r="V90" s="538"/>
      <c r="W90" s="538"/>
      <c r="X90" s="1123"/>
      <c r="Z90" s="527"/>
      <c r="AA90" s="187"/>
    </row>
    <row r="91" spans="1:27" ht="18" customHeight="1" x14ac:dyDescent="0.5">
      <c r="A91" s="330" t="s">
        <v>525</v>
      </c>
      <c r="B91" s="1138" t="s">
        <v>370</v>
      </c>
      <c r="C91" s="331" t="s">
        <v>36</v>
      </c>
      <c r="D91" s="378">
        <v>1.5</v>
      </c>
      <c r="E91" s="1138">
        <v>3</v>
      </c>
      <c r="F91" s="334" t="s">
        <v>415</v>
      </c>
      <c r="G91" s="332">
        <v>24</v>
      </c>
      <c r="H91" s="1135" t="s">
        <v>1156</v>
      </c>
      <c r="I91" s="377" t="s">
        <v>1157</v>
      </c>
      <c r="J91" s="336">
        <v>3</v>
      </c>
      <c r="K91" s="336"/>
      <c r="L91" s="336"/>
      <c r="M91" s="336">
        <v>3</v>
      </c>
      <c r="N91" s="336">
        <v>3</v>
      </c>
      <c r="O91" s="336">
        <v>3</v>
      </c>
      <c r="P91" s="336">
        <v>3</v>
      </c>
      <c r="Q91" s="336"/>
      <c r="R91" s="322">
        <v>15</v>
      </c>
      <c r="S91" s="1187"/>
      <c r="T91" s="538"/>
      <c r="U91" s="538"/>
      <c r="V91" s="538">
        <v>18</v>
      </c>
      <c r="W91" s="538"/>
      <c r="X91" s="1123">
        <v>18</v>
      </c>
      <c r="Y91" s="838" t="s">
        <v>553</v>
      </c>
      <c r="Z91" s="468"/>
      <c r="AA91" s="187"/>
    </row>
    <row r="92" spans="1:27" ht="18" customHeight="1" x14ac:dyDescent="0.5">
      <c r="A92" s="330"/>
      <c r="B92" s="1138"/>
      <c r="C92" s="563"/>
      <c r="D92" s="378"/>
      <c r="E92" s="180"/>
      <c r="F92" s="334"/>
      <c r="G92" s="332"/>
      <c r="H92" s="1135" t="s">
        <v>554</v>
      </c>
      <c r="I92" s="1135" t="s">
        <v>555</v>
      </c>
      <c r="J92" s="335"/>
      <c r="K92" s="336"/>
      <c r="L92" s="336">
        <v>3</v>
      </c>
      <c r="M92" s="336"/>
      <c r="N92" s="336"/>
      <c r="O92" s="336"/>
      <c r="P92" s="336"/>
      <c r="Q92" s="336">
        <v>3</v>
      </c>
      <c r="R92" s="322">
        <v>6</v>
      </c>
      <c r="S92" s="1187"/>
      <c r="T92" s="538"/>
      <c r="U92" s="538"/>
      <c r="V92" s="538"/>
      <c r="W92" s="538"/>
      <c r="X92" s="1123"/>
      <c r="Z92" s="527"/>
      <c r="AA92" s="187"/>
    </row>
    <row r="93" spans="1:27" ht="18" customHeight="1" x14ac:dyDescent="0.5">
      <c r="A93" s="330"/>
      <c r="B93" s="234"/>
      <c r="C93" s="1137"/>
      <c r="D93" s="350"/>
      <c r="E93" s="234"/>
      <c r="F93" s="225"/>
      <c r="G93" s="351"/>
      <c r="H93" s="437" t="s">
        <v>544</v>
      </c>
      <c r="I93" s="437" t="s">
        <v>545</v>
      </c>
      <c r="J93" s="342"/>
      <c r="K93" s="366">
        <v>3</v>
      </c>
      <c r="L93" s="366"/>
      <c r="M93" s="366"/>
      <c r="N93" s="366"/>
      <c r="O93" s="366"/>
      <c r="P93" s="366"/>
      <c r="Q93" s="366"/>
      <c r="R93" s="438">
        <v>3</v>
      </c>
      <c r="S93" s="1188"/>
      <c r="T93" s="538">
        <v>4</v>
      </c>
      <c r="U93" s="538"/>
      <c r="V93" s="538">
        <v>9</v>
      </c>
      <c r="W93" s="538"/>
      <c r="X93" s="1123">
        <v>13</v>
      </c>
      <c r="Y93" s="838" t="s">
        <v>559</v>
      </c>
      <c r="Z93" s="527"/>
      <c r="AA93" s="187"/>
    </row>
    <row r="94" spans="1:27" ht="18" customHeight="1" x14ac:dyDescent="0.5">
      <c r="A94" s="330"/>
      <c r="B94" s="1138" t="s">
        <v>158</v>
      </c>
      <c r="C94" s="331" t="s">
        <v>159</v>
      </c>
      <c r="D94" s="378">
        <v>1</v>
      </c>
      <c r="E94" s="180" t="s">
        <v>114</v>
      </c>
      <c r="F94" s="334" t="s">
        <v>415</v>
      </c>
      <c r="G94" s="332">
        <v>8</v>
      </c>
      <c r="H94" s="442" t="s">
        <v>544</v>
      </c>
      <c r="I94" s="442" t="s">
        <v>545</v>
      </c>
      <c r="J94" s="1205" t="s">
        <v>114</v>
      </c>
      <c r="K94" s="1206"/>
      <c r="L94" s="1206"/>
      <c r="M94" s="1206" t="s">
        <v>114</v>
      </c>
      <c r="N94" s="1206" t="s">
        <v>114</v>
      </c>
      <c r="O94" s="1206" t="s">
        <v>114</v>
      </c>
      <c r="P94" s="1206" t="s">
        <v>114</v>
      </c>
      <c r="Q94" s="1206"/>
      <c r="R94" s="1054">
        <v>5</v>
      </c>
      <c r="S94" s="1478" t="s">
        <v>542</v>
      </c>
      <c r="T94" s="538"/>
      <c r="U94" s="538"/>
      <c r="V94" s="538"/>
      <c r="W94" s="538"/>
      <c r="X94" s="1123"/>
      <c r="Z94" s="528"/>
      <c r="AA94" s="188"/>
    </row>
    <row r="95" spans="1:27" ht="18" customHeight="1" x14ac:dyDescent="0.5">
      <c r="A95" s="330"/>
      <c r="B95" s="1138"/>
      <c r="C95" s="563"/>
      <c r="D95" s="378"/>
      <c r="E95" s="1138"/>
      <c r="F95" s="334"/>
      <c r="G95" s="332"/>
      <c r="H95" s="1135" t="s">
        <v>1156</v>
      </c>
      <c r="I95" s="377" t="s">
        <v>1157</v>
      </c>
      <c r="J95" s="337"/>
      <c r="K95" s="338">
        <v>1</v>
      </c>
      <c r="L95" s="338">
        <v>1</v>
      </c>
      <c r="M95" s="338"/>
      <c r="N95" s="338"/>
      <c r="O95" s="466"/>
      <c r="P95" s="466"/>
      <c r="Q95" s="466" t="s">
        <v>114</v>
      </c>
      <c r="R95" s="327">
        <v>3</v>
      </c>
      <c r="S95" s="1479"/>
      <c r="T95" s="538"/>
      <c r="U95" s="538"/>
      <c r="V95" s="538"/>
      <c r="W95" s="538"/>
      <c r="X95" s="1123"/>
      <c r="Z95" s="527"/>
      <c r="AA95" s="187"/>
    </row>
    <row r="96" spans="1:27" ht="18" customHeight="1" x14ac:dyDescent="0.5">
      <c r="A96" s="335"/>
      <c r="B96" s="1170"/>
      <c r="C96" s="1171"/>
      <c r="D96" s="1172"/>
      <c r="E96" s="1170">
        <v>1</v>
      </c>
      <c r="F96" s="1174"/>
      <c r="G96" s="366">
        <v>8</v>
      </c>
      <c r="H96" s="1146" t="s">
        <v>1169</v>
      </c>
      <c r="I96" s="1194"/>
      <c r="J96" s="1174" t="s">
        <v>114</v>
      </c>
      <c r="K96" s="366">
        <v>1</v>
      </c>
      <c r="L96" s="366">
        <v>1</v>
      </c>
      <c r="M96" s="367" t="s">
        <v>114</v>
      </c>
      <c r="N96" s="367" t="s">
        <v>114</v>
      </c>
      <c r="O96" s="367" t="s">
        <v>114</v>
      </c>
      <c r="P96" s="367" t="s">
        <v>114</v>
      </c>
      <c r="Q96" s="367" t="s">
        <v>114</v>
      </c>
      <c r="R96" s="438">
        <v>8</v>
      </c>
      <c r="S96" s="1195"/>
      <c r="T96" s="538"/>
      <c r="U96" s="538"/>
      <c r="V96" s="538"/>
      <c r="W96" s="538"/>
      <c r="X96" s="1123"/>
      <c r="Z96" s="527"/>
      <c r="AA96" s="187"/>
    </row>
    <row r="97" spans="1:27" ht="18" customHeight="1" x14ac:dyDescent="0.5">
      <c r="A97" s="330"/>
      <c r="B97" s="234" t="s">
        <v>170</v>
      </c>
      <c r="C97" s="219" t="s">
        <v>171</v>
      </c>
      <c r="D97" s="350">
        <v>2</v>
      </c>
      <c r="E97" s="234">
        <v>4</v>
      </c>
      <c r="F97" s="225" t="s">
        <v>560</v>
      </c>
      <c r="G97" s="351">
        <v>4</v>
      </c>
      <c r="H97" s="437" t="s">
        <v>550</v>
      </c>
      <c r="I97" s="437" t="s">
        <v>551</v>
      </c>
      <c r="J97" s="1174" t="s">
        <v>557</v>
      </c>
      <c r="K97" s="566"/>
      <c r="L97" s="566"/>
      <c r="M97" s="1175"/>
      <c r="N97" s="1175"/>
      <c r="O97" s="1175"/>
      <c r="P97" s="1185"/>
      <c r="Q97" s="1175"/>
      <c r="R97" s="438">
        <v>4</v>
      </c>
      <c r="S97" s="1030" t="s">
        <v>546</v>
      </c>
      <c r="T97" s="538"/>
      <c r="U97" s="538"/>
      <c r="V97" s="538"/>
      <c r="W97" s="538"/>
      <c r="X97" s="1123"/>
      <c r="Z97" s="527"/>
      <c r="AA97" s="187"/>
    </row>
    <row r="98" spans="1:27" ht="18" customHeight="1" x14ac:dyDescent="0.5">
      <c r="A98" s="330"/>
      <c r="B98" s="1138"/>
      <c r="C98" s="563"/>
      <c r="D98" s="332">
        <v>0.5</v>
      </c>
      <c r="E98" s="1138">
        <v>1</v>
      </c>
      <c r="F98" s="330" t="s">
        <v>372</v>
      </c>
      <c r="G98" s="332">
        <v>2</v>
      </c>
      <c r="H98" s="226" t="s">
        <v>554</v>
      </c>
      <c r="I98" s="226" t="s">
        <v>555</v>
      </c>
      <c r="J98" s="1207"/>
      <c r="K98" s="336">
        <v>1</v>
      </c>
      <c r="L98" s="347"/>
      <c r="M98" s="1197"/>
      <c r="N98" s="1197"/>
      <c r="O98" s="1197"/>
      <c r="P98" s="1197"/>
      <c r="Q98" s="1197"/>
      <c r="R98" s="322">
        <v>1</v>
      </c>
      <c r="S98" s="377" t="s">
        <v>548</v>
      </c>
      <c r="T98" s="538"/>
      <c r="U98" s="538"/>
      <c r="V98" s="538">
        <v>9</v>
      </c>
      <c r="W98" s="538">
        <v>7</v>
      </c>
      <c r="X98" s="1123">
        <v>16</v>
      </c>
      <c r="Y98" s="838" t="s">
        <v>559</v>
      </c>
      <c r="Z98" s="527"/>
      <c r="AA98" s="187"/>
    </row>
    <row r="99" spans="1:27" ht="18" customHeight="1" x14ac:dyDescent="0.5">
      <c r="A99" s="222"/>
      <c r="B99" s="234" t="s">
        <v>266</v>
      </c>
      <c r="C99" s="219" t="s">
        <v>267</v>
      </c>
      <c r="D99" s="351"/>
      <c r="E99" s="234"/>
      <c r="F99" s="222"/>
      <c r="G99" s="351"/>
      <c r="H99" s="1198" t="s">
        <v>544</v>
      </c>
      <c r="I99" s="437" t="s">
        <v>545</v>
      </c>
      <c r="J99" s="1199"/>
      <c r="K99" s="1172"/>
      <c r="L99" s="366">
        <v>1</v>
      </c>
      <c r="M99" s="1200"/>
      <c r="N99" s="1200"/>
      <c r="O99" s="1200"/>
      <c r="P99" s="1200"/>
      <c r="Q99" s="1200"/>
      <c r="R99" s="438">
        <v>1</v>
      </c>
      <c r="S99" s="1030" t="s">
        <v>548</v>
      </c>
      <c r="T99" s="538"/>
      <c r="U99" s="538"/>
      <c r="V99" s="538"/>
      <c r="W99" s="538"/>
      <c r="X99" s="1122"/>
      <c r="Z99" s="527"/>
      <c r="AA99" s="187"/>
    </row>
    <row r="100" spans="1:27" ht="18" customHeight="1" x14ac:dyDescent="0.5">
      <c r="A100" s="1480" t="s">
        <v>531</v>
      </c>
      <c r="B100" s="1481"/>
      <c r="C100" s="1481"/>
      <c r="D100" s="1481"/>
      <c r="E100" s="1481"/>
      <c r="F100" s="1481"/>
      <c r="G100" s="1138">
        <v>116</v>
      </c>
      <c r="H100" s="226"/>
      <c r="I100" s="1412"/>
      <c r="J100" s="1412"/>
      <c r="K100" s="1412"/>
      <c r="L100" s="1412"/>
      <c r="M100" s="1412"/>
      <c r="N100" s="1412"/>
      <c r="O100" s="1412"/>
      <c r="P100" s="1412"/>
      <c r="Q100" s="1412"/>
      <c r="R100" s="1201"/>
      <c r="S100" s="1138"/>
      <c r="T100" s="538"/>
      <c r="U100" s="538"/>
      <c r="V100" s="538"/>
      <c r="W100" s="538"/>
      <c r="X100" s="1122"/>
      <c r="Z100" s="527"/>
      <c r="AA100" s="187"/>
    </row>
    <row r="101" spans="1:27" ht="18" customHeight="1" x14ac:dyDescent="0.5">
      <c r="A101" s="1428" t="s">
        <v>561</v>
      </c>
      <c r="B101" s="1412"/>
      <c r="C101" s="1412"/>
      <c r="D101" s="1412"/>
      <c r="E101" s="1412"/>
      <c r="F101" s="1412"/>
      <c r="G101" s="1138"/>
      <c r="H101" s="226"/>
      <c r="J101" s="1467" t="s">
        <v>562</v>
      </c>
      <c r="K101" s="1412"/>
      <c r="L101" s="1412"/>
      <c r="M101" s="1412"/>
      <c r="N101" s="1412"/>
      <c r="O101" s="1412"/>
      <c r="P101" s="1412"/>
      <c r="Q101" s="1412"/>
      <c r="R101" s="1412"/>
      <c r="S101" s="1138"/>
      <c r="T101" s="538"/>
      <c r="U101" s="538"/>
      <c r="V101" s="538"/>
      <c r="W101" s="538"/>
      <c r="X101" s="1122"/>
      <c r="Z101" s="527"/>
      <c r="AA101" s="187"/>
    </row>
    <row r="102" spans="1:27" ht="18" customHeight="1" x14ac:dyDescent="0.5">
      <c r="A102" s="1428" t="s">
        <v>946</v>
      </c>
      <c r="B102" s="1412"/>
      <c r="C102" s="1412"/>
      <c r="D102" s="1412"/>
      <c r="E102" s="1412"/>
      <c r="F102" s="1412"/>
      <c r="G102" s="1138"/>
      <c r="H102" s="1135"/>
      <c r="J102" s="1467" t="s">
        <v>563</v>
      </c>
      <c r="K102" s="1412"/>
      <c r="L102" s="1412"/>
      <c r="M102" s="1412"/>
      <c r="N102" s="1412"/>
      <c r="O102" s="1412"/>
      <c r="P102" s="1412"/>
      <c r="Q102" s="1412"/>
      <c r="R102" s="1412"/>
      <c r="S102" s="1138"/>
      <c r="T102" s="538"/>
      <c r="U102" s="538"/>
      <c r="V102" s="538"/>
      <c r="W102" s="538"/>
      <c r="X102" s="1122"/>
      <c r="Z102" s="527"/>
      <c r="AA102" s="187"/>
    </row>
    <row r="103" spans="1:27" ht="18" customHeight="1" x14ac:dyDescent="0.5">
      <c r="A103" s="1373" t="s">
        <v>0</v>
      </c>
      <c r="B103" s="1412"/>
      <c r="C103" s="1412"/>
      <c r="D103" s="1412"/>
      <c r="E103" s="1412"/>
      <c r="F103" s="1412"/>
      <c r="G103" s="1412"/>
      <c r="H103" s="1412"/>
      <c r="I103" s="1412"/>
      <c r="J103" s="1412"/>
      <c r="K103" s="1412"/>
      <c r="L103" s="1412"/>
      <c r="M103" s="1412"/>
      <c r="N103" s="1412"/>
      <c r="O103" s="1412"/>
      <c r="P103" s="1412"/>
      <c r="Q103" s="1412"/>
      <c r="R103" s="1412"/>
      <c r="S103" s="1412"/>
      <c r="T103" s="537"/>
      <c r="U103" s="537"/>
      <c r="V103" s="537"/>
      <c r="W103" s="535"/>
      <c r="X103" s="1125"/>
    </row>
    <row r="104" spans="1:27" ht="18" customHeight="1" x14ac:dyDescent="0.5">
      <c r="A104" s="1373" t="s">
        <v>564</v>
      </c>
      <c r="B104" s="1412"/>
      <c r="C104" s="1412"/>
      <c r="D104" s="1412"/>
      <c r="E104" s="1412"/>
      <c r="F104" s="1412"/>
      <c r="G104" s="1412"/>
      <c r="H104" s="1412"/>
      <c r="I104" s="1412"/>
      <c r="J104" s="1412"/>
      <c r="K104" s="1412"/>
      <c r="L104" s="1412"/>
      <c r="M104" s="1412"/>
      <c r="N104" s="1412"/>
      <c r="O104" s="1412"/>
      <c r="P104" s="1412"/>
      <c r="Q104" s="1412"/>
      <c r="R104" s="1412"/>
      <c r="S104" s="1412"/>
      <c r="T104" s="537"/>
      <c r="U104" s="537"/>
      <c r="V104" s="537"/>
      <c r="W104" s="535"/>
      <c r="X104" s="1125"/>
    </row>
    <row r="105" spans="1:27" ht="18" customHeight="1" x14ac:dyDescent="0.5">
      <c r="A105" s="1373" t="s">
        <v>501</v>
      </c>
      <c r="B105" s="1412"/>
      <c r="C105" s="1412"/>
      <c r="D105" s="1412"/>
      <c r="E105" s="1412"/>
      <c r="F105" s="1412"/>
      <c r="G105" s="1412"/>
      <c r="H105" s="1412"/>
      <c r="I105" s="1412"/>
      <c r="J105" s="1412"/>
      <c r="K105" s="1412"/>
      <c r="L105" s="1412"/>
      <c r="M105" s="1412"/>
      <c r="N105" s="1412"/>
      <c r="O105" s="1412"/>
      <c r="P105" s="1412"/>
      <c r="Q105" s="1412"/>
      <c r="R105" s="1412"/>
      <c r="S105" s="1412"/>
      <c r="T105" s="537"/>
      <c r="U105" s="537"/>
      <c r="V105" s="537"/>
      <c r="W105" s="535"/>
      <c r="X105" s="1125"/>
    </row>
    <row r="106" spans="1:27" ht="14.85" customHeight="1" x14ac:dyDescent="0.5">
      <c r="A106" s="1466" t="s">
        <v>5</v>
      </c>
      <c r="B106" s="1405"/>
      <c r="C106" s="1405"/>
      <c r="D106" s="1405"/>
      <c r="E106" s="1405"/>
      <c r="F106" s="1405"/>
      <c r="G106" s="1405"/>
      <c r="H106" s="1405"/>
      <c r="I106" s="1405"/>
      <c r="J106" s="1405"/>
      <c r="K106" s="1405"/>
      <c r="L106" s="1405"/>
      <c r="M106" s="1405"/>
      <c r="N106" s="1405"/>
      <c r="O106" s="1405"/>
      <c r="P106" s="1405"/>
      <c r="Q106" s="1405"/>
      <c r="R106" s="1405"/>
      <c r="S106" s="1414"/>
      <c r="T106" s="537"/>
      <c r="U106" s="537"/>
      <c r="V106" s="537"/>
      <c r="W106" s="535"/>
      <c r="X106" s="1126"/>
    </row>
    <row r="107" spans="1:27" ht="14.85" customHeight="1" x14ac:dyDescent="0.5">
      <c r="A107" s="1429" t="s">
        <v>502</v>
      </c>
      <c r="B107" s="1429" t="s">
        <v>7</v>
      </c>
      <c r="C107" s="1429" t="s">
        <v>503</v>
      </c>
      <c r="D107" s="1429" t="s">
        <v>340</v>
      </c>
      <c r="E107" s="1401" t="s">
        <v>504</v>
      </c>
      <c r="F107" s="1404" t="s">
        <v>505</v>
      </c>
      <c r="G107" s="1405"/>
      <c r="H107" s="1406" t="s">
        <v>506</v>
      </c>
      <c r="I107" s="1407"/>
      <c r="J107" s="1404" t="s">
        <v>507</v>
      </c>
      <c r="K107" s="1405"/>
      <c r="L107" s="1405"/>
      <c r="M107" s="1405"/>
      <c r="N107" s="1405"/>
      <c r="O107" s="1405"/>
      <c r="P107" s="1405"/>
      <c r="Q107" s="1405"/>
      <c r="R107" s="1438" t="s">
        <v>344</v>
      </c>
      <c r="S107" s="1429" t="s">
        <v>508</v>
      </c>
      <c r="T107" s="537"/>
      <c r="U107" s="537"/>
      <c r="V107" s="537"/>
      <c r="W107" s="535"/>
      <c r="X107" s="1126"/>
    </row>
    <row r="108" spans="1:27" ht="14.85" customHeight="1" x14ac:dyDescent="0.5">
      <c r="A108" s="1417"/>
      <c r="B108" s="1417"/>
      <c r="C108" s="1417"/>
      <c r="D108" s="1417"/>
      <c r="E108" s="1402"/>
      <c r="F108" s="120" t="s">
        <v>509</v>
      </c>
      <c r="G108" s="121" t="s">
        <v>510</v>
      </c>
      <c r="H108" s="1408"/>
      <c r="I108" s="1409"/>
      <c r="J108" s="191">
        <v>1</v>
      </c>
      <c r="K108" s="191">
        <v>2</v>
      </c>
      <c r="L108" s="191">
        <v>3</v>
      </c>
      <c r="M108" s="191">
        <v>4</v>
      </c>
      <c r="N108" s="191">
        <v>5</v>
      </c>
      <c r="O108" s="191">
        <v>6</v>
      </c>
      <c r="P108" s="191">
        <v>7</v>
      </c>
      <c r="Q108" s="191">
        <v>8</v>
      </c>
      <c r="R108" s="1439"/>
      <c r="S108" s="1417"/>
      <c r="T108" s="537" t="s">
        <v>511</v>
      </c>
      <c r="U108" s="537" t="s">
        <v>512</v>
      </c>
      <c r="V108" s="537" t="s">
        <v>513</v>
      </c>
      <c r="W108" s="535" t="s">
        <v>536</v>
      </c>
      <c r="X108" s="1126" t="s">
        <v>514</v>
      </c>
    </row>
    <row r="109" spans="1:27" ht="14.85" customHeight="1" x14ac:dyDescent="0.5">
      <c r="A109" s="130" t="s">
        <v>515</v>
      </c>
      <c r="B109" s="192" t="s">
        <v>37</v>
      </c>
      <c r="C109" s="193" t="s">
        <v>38</v>
      </c>
      <c r="D109" s="130">
        <v>1.5</v>
      </c>
      <c r="E109" s="132">
        <v>3</v>
      </c>
      <c r="F109" s="194" t="s">
        <v>348</v>
      </c>
      <c r="G109" s="135">
        <v>24</v>
      </c>
      <c r="H109" s="131" t="s">
        <v>755</v>
      </c>
      <c r="I109" s="151" t="s">
        <v>756</v>
      </c>
      <c r="J109" s="337">
        <v>3</v>
      </c>
      <c r="K109" s="338"/>
      <c r="L109" s="338"/>
      <c r="M109" s="338"/>
      <c r="N109" s="338"/>
      <c r="O109" s="338"/>
      <c r="P109" s="338">
        <v>3</v>
      </c>
      <c r="Q109" s="338"/>
      <c r="R109" s="327">
        <f t="shared" ref="R109:R126" si="3">SUM(J109:Q109)</f>
        <v>6</v>
      </c>
      <c r="S109" s="1474"/>
      <c r="T109" s="537">
        <f>R109+R115</f>
        <v>14</v>
      </c>
      <c r="U109" s="537"/>
      <c r="V109" s="537">
        <f>R128</f>
        <v>2</v>
      </c>
      <c r="W109" s="535"/>
      <c r="X109" s="1125">
        <f>SUM(T109:W109)</f>
        <v>16</v>
      </c>
    </row>
    <row r="110" spans="1:27" ht="14.85" customHeight="1" x14ac:dyDescent="0.5">
      <c r="A110" s="135"/>
      <c r="B110" s="195"/>
      <c r="C110" s="1149"/>
      <c r="D110" s="135"/>
      <c r="E110" s="519"/>
      <c r="F110" s="194"/>
      <c r="G110" s="135"/>
      <c r="H110" s="131" t="s">
        <v>757</v>
      </c>
      <c r="I110" s="151" t="s">
        <v>758</v>
      </c>
      <c r="J110" s="337"/>
      <c r="K110" s="338">
        <v>3</v>
      </c>
      <c r="L110" s="338">
        <v>3</v>
      </c>
      <c r="M110" s="338">
        <v>3</v>
      </c>
      <c r="N110" s="338"/>
      <c r="O110" s="338"/>
      <c r="P110" s="338"/>
      <c r="Q110" s="338"/>
      <c r="R110" s="327">
        <f t="shared" si="3"/>
        <v>9</v>
      </c>
      <c r="S110" s="1475"/>
      <c r="T110" s="537">
        <f>R110+R113+R120</f>
        <v>16</v>
      </c>
      <c r="U110" s="537"/>
      <c r="V110" s="537"/>
      <c r="W110" s="535"/>
      <c r="X110" s="1125">
        <f>SUM(T110:W110)</f>
        <v>16</v>
      </c>
    </row>
    <row r="111" spans="1:27" ht="14.85" customHeight="1" x14ac:dyDescent="0.5">
      <c r="A111" s="135"/>
      <c r="B111" s="195"/>
      <c r="C111" s="1149"/>
      <c r="D111" s="135"/>
      <c r="E111" s="519"/>
      <c r="F111" s="194"/>
      <c r="G111" s="135"/>
      <c r="H111" s="131" t="s">
        <v>759</v>
      </c>
      <c r="I111" s="151" t="s">
        <v>760</v>
      </c>
      <c r="J111" s="337"/>
      <c r="K111" s="338"/>
      <c r="L111" s="338"/>
      <c r="M111" s="338"/>
      <c r="N111" s="338"/>
      <c r="O111" s="338">
        <v>3</v>
      </c>
      <c r="P111" s="338"/>
      <c r="Q111" s="338"/>
      <c r="R111" s="327">
        <f t="shared" si="3"/>
        <v>3</v>
      </c>
      <c r="S111" s="1475"/>
      <c r="T111" s="537"/>
      <c r="U111" s="537"/>
      <c r="V111" s="537"/>
      <c r="W111" s="535"/>
      <c r="X111" s="1125"/>
    </row>
    <row r="112" spans="1:27" ht="14.85" customHeight="1" x14ac:dyDescent="0.5">
      <c r="A112" s="135"/>
      <c r="B112" s="196"/>
      <c r="C112" s="197"/>
      <c r="D112" s="198"/>
      <c r="E112" s="1153"/>
      <c r="F112" s="199"/>
      <c r="G112" s="138"/>
      <c r="H112" s="139" t="s">
        <v>761</v>
      </c>
      <c r="I112" s="200" t="s">
        <v>762</v>
      </c>
      <c r="J112" s="370"/>
      <c r="K112" s="373"/>
      <c r="L112" s="373"/>
      <c r="M112" s="373"/>
      <c r="N112" s="373">
        <v>3</v>
      </c>
      <c r="O112" s="373"/>
      <c r="P112" s="373"/>
      <c r="Q112" s="373">
        <v>3</v>
      </c>
      <c r="R112" s="376">
        <f t="shared" si="3"/>
        <v>6</v>
      </c>
      <c r="S112" s="1476"/>
      <c r="T112" s="537">
        <f>R112+R114+R119</f>
        <v>11</v>
      </c>
      <c r="U112" s="537"/>
      <c r="V112" s="537">
        <f>R138</f>
        <v>2</v>
      </c>
      <c r="W112" s="535"/>
      <c r="X112" s="1125">
        <f t="shared" ref="X112:X132" si="4">SUM(T112:W112)</f>
        <v>13</v>
      </c>
    </row>
    <row r="113" spans="1:26" ht="14.85" customHeight="1" x14ac:dyDescent="0.5">
      <c r="A113" s="135"/>
      <c r="B113" s="201" t="s">
        <v>172</v>
      </c>
      <c r="C113" s="202" t="s">
        <v>173</v>
      </c>
      <c r="D113" s="203">
        <v>1</v>
      </c>
      <c r="E113" s="204">
        <v>2</v>
      </c>
      <c r="F113" s="205" t="s">
        <v>348</v>
      </c>
      <c r="G113" s="206">
        <v>15</v>
      </c>
      <c r="H113" s="207" t="s">
        <v>757</v>
      </c>
      <c r="I113" s="208" t="s">
        <v>758</v>
      </c>
      <c r="J113" s="748" t="s">
        <v>11</v>
      </c>
      <c r="K113" s="465"/>
      <c r="L113" s="465"/>
      <c r="M113" s="465"/>
      <c r="N113" s="465">
        <v>2</v>
      </c>
      <c r="O113" s="465"/>
      <c r="P113" s="465">
        <v>2</v>
      </c>
      <c r="Q113" s="465"/>
      <c r="R113" s="454">
        <f t="shared" si="3"/>
        <v>4</v>
      </c>
      <c r="S113" s="1468" t="s">
        <v>928</v>
      </c>
      <c r="T113" s="537"/>
      <c r="U113" s="537"/>
      <c r="V113" s="537"/>
      <c r="W113" s="535"/>
      <c r="X113" s="1125"/>
    </row>
    <row r="114" spans="1:26" ht="14.85" customHeight="1" x14ac:dyDescent="0.5">
      <c r="A114" s="135"/>
      <c r="B114" s="195"/>
      <c r="C114" s="1149"/>
      <c r="D114" s="209"/>
      <c r="E114" s="519"/>
      <c r="F114" s="194"/>
      <c r="G114" s="135"/>
      <c r="H114" s="131" t="s">
        <v>761</v>
      </c>
      <c r="I114" s="151" t="s">
        <v>762</v>
      </c>
      <c r="J114" s="337">
        <v>1</v>
      </c>
      <c r="K114" s="338">
        <v>2</v>
      </c>
      <c r="L114" s="338"/>
      <c r="M114" s="338"/>
      <c r="N114" s="338"/>
      <c r="O114" s="338"/>
      <c r="P114" s="338"/>
      <c r="Q114" s="338"/>
      <c r="R114" s="327">
        <f t="shared" si="3"/>
        <v>3</v>
      </c>
      <c r="S114" s="1469"/>
      <c r="T114" s="537"/>
      <c r="U114" s="537"/>
      <c r="V114" s="537"/>
      <c r="W114" s="535"/>
      <c r="X114" s="1125"/>
    </row>
    <row r="115" spans="1:26" ht="14.85" customHeight="1" x14ac:dyDescent="0.5">
      <c r="A115" s="135"/>
      <c r="B115" s="195"/>
      <c r="C115" s="1149"/>
      <c r="D115" s="209"/>
      <c r="E115" s="519"/>
      <c r="F115" s="194"/>
      <c r="G115" s="135"/>
      <c r="H115" s="131" t="s">
        <v>755</v>
      </c>
      <c r="I115" s="151" t="s">
        <v>756</v>
      </c>
      <c r="J115" s="337"/>
      <c r="K115" s="338"/>
      <c r="L115" s="338">
        <v>2</v>
      </c>
      <c r="M115" s="338">
        <v>2</v>
      </c>
      <c r="N115" s="338" t="s">
        <v>11</v>
      </c>
      <c r="O115" s="338">
        <v>2</v>
      </c>
      <c r="P115" s="338"/>
      <c r="Q115" s="338">
        <v>2</v>
      </c>
      <c r="R115" s="327">
        <f t="shared" si="3"/>
        <v>8</v>
      </c>
      <c r="S115" s="1469"/>
      <c r="T115" s="537"/>
      <c r="U115" s="537"/>
      <c r="V115" s="537"/>
      <c r="W115" s="535"/>
      <c r="X115" s="1125"/>
    </row>
    <row r="116" spans="1:26" s="129" customFormat="1" ht="14.85" customHeight="1" x14ac:dyDescent="0.5">
      <c r="A116" s="144"/>
      <c r="B116" s="210"/>
      <c r="C116" s="211"/>
      <c r="D116" s="212"/>
      <c r="E116" s="213" t="s">
        <v>565</v>
      </c>
      <c r="F116" s="213" t="s">
        <v>348</v>
      </c>
      <c r="G116" s="145">
        <v>8</v>
      </c>
      <c r="H116" s="146" t="s">
        <v>566</v>
      </c>
      <c r="I116" s="214"/>
      <c r="J116" s="1208">
        <v>1</v>
      </c>
      <c r="K116" s="477">
        <v>1</v>
      </c>
      <c r="L116" s="477">
        <v>1</v>
      </c>
      <c r="M116" s="477">
        <v>1</v>
      </c>
      <c r="N116" s="477">
        <v>1</v>
      </c>
      <c r="O116" s="477">
        <v>1</v>
      </c>
      <c r="P116" s="477">
        <v>1</v>
      </c>
      <c r="Q116" s="477">
        <v>1</v>
      </c>
      <c r="R116" s="1209">
        <f t="shared" si="3"/>
        <v>8</v>
      </c>
      <c r="S116" s="1470"/>
      <c r="T116" s="537"/>
      <c r="U116" s="537"/>
      <c r="V116" s="537"/>
      <c r="W116" s="535"/>
      <c r="X116" s="1125"/>
      <c r="Y116" s="841"/>
      <c r="Z116" s="525"/>
    </row>
    <row r="117" spans="1:26" ht="14.85" customHeight="1" x14ac:dyDescent="0.5">
      <c r="A117" s="135"/>
      <c r="B117" s="195" t="s">
        <v>184</v>
      </c>
      <c r="C117" s="215" t="s">
        <v>185</v>
      </c>
      <c r="D117" s="209">
        <v>2</v>
      </c>
      <c r="E117" s="519">
        <v>4</v>
      </c>
      <c r="F117" s="194" t="s">
        <v>364</v>
      </c>
      <c r="G117" s="135">
        <v>1</v>
      </c>
      <c r="H117" s="131" t="s">
        <v>763</v>
      </c>
      <c r="I117" s="151" t="s">
        <v>764</v>
      </c>
      <c r="J117" s="337">
        <v>1</v>
      </c>
      <c r="K117" s="1056"/>
      <c r="L117" s="1056"/>
      <c r="M117" s="1056"/>
      <c r="N117" s="1056"/>
      <c r="O117" s="1056"/>
      <c r="P117" s="1056"/>
      <c r="Q117" s="1056"/>
      <c r="R117" s="327">
        <f t="shared" si="3"/>
        <v>1</v>
      </c>
      <c r="S117" s="298" t="s">
        <v>567</v>
      </c>
      <c r="T117" s="537"/>
      <c r="U117" s="537"/>
      <c r="V117" s="537"/>
      <c r="W117" s="535"/>
      <c r="X117" s="1125"/>
    </row>
    <row r="118" spans="1:26" ht="14.85" customHeight="1" x14ac:dyDescent="0.5">
      <c r="A118" s="135"/>
      <c r="B118" s="195"/>
      <c r="C118" s="215"/>
      <c r="D118" s="209"/>
      <c r="E118" s="519"/>
      <c r="F118" s="194"/>
      <c r="G118" s="135">
        <v>1</v>
      </c>
      <c r="H118" s="131" t="s">
        <v>769</v>
      </c>
      <c r="I118" s="151" t="s">
        <v>1044</v>
      </c>
      <c r="J118" s="337">
        <v>1</v>
      </c>
      <c r="K118" s="1056"/>
      <c r="L118" s="1056"/>
      <c r="M118" s="1056"/>
      <c r="N118" s="1056"/>
      <c r="O118" s="1056"/>
      <c r="P118" s="1056"/>
      <c r="Q118" s="1056"/>
      <c r="R118" s="327">
        <f t="shared" si="3"/>
        <v>1</v>
      </c>
      <c r="S118" s="301" t="s">
        <v>569</v>
      </c>
      <c r="T118" s="539"/>
      <c r="U118" s="539"/>
      <c r="V118" s="539"/>
      <c r="W118" s="540"/>
      <c r="X118" s="1127"/>
    </row>
    <row r="119" spans="1:26" ht="14.85" customHeight="1" x14ac:dyDescent="0.5">
      <c r="A119" s="135"/>
      <c r="B119" s="196"/>
      <c r="C119" s="216"/>
      <c r="D119" s="198"/>
      <c r="E119" s="1153"/>
      <c r="F119" s="199"/>
      <c r="G119" s="138">
        <v>2</v>
      </c>
      <c r="H119" s="139" t="s">
        <v>761</v>
      </c>
      <c r="I119" s="200" t="s">
        <v>762</v>
      </c>
      <c r="J119" s="370">
        <v>2</v>
      </c>
      <c r="K119" s="1058"/>
      <c r="L119" s="1058"/>
      <c r="M119" s="1058"/>
      <c r="N119" s="1058"/>
      <c r="O119" s="1058"/>
      <c r="P119" s="1058"/>
      <c r="Q119" s="1058"/>
      <c r="R119" s="376">
        <f t="shared" si="3"/>
        <v>2</v>
      </c>
      <c r="S119" s="299" t="s">
        <v>568</v>
      </c>
      <c r="T119" s="537"/>
      <c r="U119" s="537"/>
      <c r="V119" s="537"/>
      <c r="W119" s="535"/>
      <c r="X119" s="1125"/>
    </row>
    <row r="120" spans="1:26" ht="14.85" customHeight="1" x14ac:dyDescent="0.5">
      <c r="A120" s="138"/>
      <c r="B120" s="196" t="s">
        <v>268</v>
      </c>
      <c r="C120" s="216" t="s">
        <v>269</v>
      </c>
      <c r="D120" s="198">
        <v>0.5</v>
      </c>
      <c r="E120" s="1153">
        <v>1</v>
      </c>
      <c r="F120" s="199" t="s">
        <v>365</v>
      </c>
      <c r="G120" s="138">
        <v>3</v>
      </c>
      <c r="H120" s="139" t="s">
        <v>757</v>
      </c>
      <c r="I120" s="200" t="s">
        <v>758</v>
      </c>
      <c r="J120" s="1210"/>
      <c r="K120" s="370">
        <v>1</v>
      </c>
      <c r="L120" s="370">
        <v>1</v>
      </c>
      <c r="M120" s="370">
        <v>1</v>
      </c>
      <c r="N120" s="1058"/>
      <c r="O120" s="1058"/>
      <c r="P120" s="1058"/>
      <c r="Q120" s="1058"/>
      <c r="R120" s="376">
        <f t="shared" si="3"/>
        <v>3</v>
      </c>
      <c r="S120" s="300" t="s">
        <v>570</v>
      </c>
      <c r="T120" s="537"/>
      <c r="U120" s="537"/>
      <c r="V120" s="537"/>
      <c r="W120" s="535"/>
      <c r="X120" s="1125"/>
    </row>
    <row r="121" spans="1:26" ht="14.85" customHeight="1" x14ac:dyDescent="0.5">
      <c r="A121" s="135" t="s">
        <v>519</v>
      </c>
      <c r="B121" s="135" t="s">
        <v>41</v>
      </c>
      <c r="C121" s="1151" t="s">
        <v>42</v>
      </c>
      <c r="D121" s="135">
        <v>1.5</v>
      </c>
      <c r="E121" s="519">
        <v>3</v>
      </c>
      <c r="F121" s="194" t="s">
        <v>352</v>
      </c>
      <c r="G121" s="135">
        <v>24</v>
      </c>
      <c r="H121" s="131" t="s">
        <v>765</v>
      </c>
      <c r="I121" s="151" t="s">
        <v>766</v>
      </c>
      <c r="J121" s="337">
        <v>3</v>
      </c>
      <c r="K121" s="338" t="s">
        <v>11</v>
      </c>
      <c r="L121" s="338">
        <v>3</v>
      </c>
      <c r="M121" s="338"/>
      <c r="N121" s="338">
        <v>3</v>
      </c>
      <c r="O121" s="338"/>
      <c r="P121" s="338">
        <v>3</v>
      </c>
      <c r="Q121" s="338"/>
      <c r="R121" s="327">
        <f t="shared" si="3"/>
        <v>12</v>
      </c>
      <c r="S121" s="1468"/>
      <c r="T121" s="537"/>
      <c r="U121" s="537">
        <f>R121+R124</f>
        <v>18</v>
      </c>
      <c r="V121" s="537"/>
      <c r="W121" s="535"/>
      <c r="X121" s="1125">
        <f t="shared" si="4"/>
        <v>18</v>
      </c>
    </row>
    <row r="122" spans="1:26" ht="14.85" customHeight="1" x14ac:dyDescent="0.5">
      <c r="A122" s="135"/>
      <c r="B122" s="196"/>
      <c r="C122" s="197"/>
      <c r="D122" s="198"/>
      <c r="E122" s="1153"/>
      <c r="F122" s="199"/>
      <c r="G122" s="138"/>
      <c r="H122" s="139" t="s">
        <v>767</v>
      </c>
      <c r="I122" s="200" t="s">
        <v>768</v>
      </c>
      <c r="J122" s="370"/>
      <c r="K122" s="373">
        <v>3</v>
      </c>
      <c r="L122" s="373"/>
      <c r="M122" s="373">
        <v>3</v>
      </c>
      <c r="N122" s="373" t="s">
        <v>11</v>
      </c>
      <c r="O122" s="373">
        <v>3</v>
      </c>
      <c r="P122" s="373"/>
      <c r="Q122" s="373">
        <v>3</v>
      </c>
      <c r="R122" s="376">
        <f t="shared" si="3"/>
        <v>12</v>
      </c>
      <c r="S122" s="1476"/>
      <c r="T122" s="537"/>
      <c r="U122" s="537">
        <f>R122+R123</f>
        <v>17</v>
      </c>
      <c r="V122" s="537"/>
      <c r="W122" s="535"/>
      <c r="X122" s="1125">
        <f t="shared" si="4"/>
        <v>17</v>
      </c>
    </row>
    <row r="123" spans="1:26" ht="14.85" customHeight="1" x14ac:dyDescent="0.5">
      <c r="A123" s="135"/>
      <c r="B123" s="206" t="s">
        <v>377</v>
      </c>
      <c r="C123" s="208" t="s">
        <v>177</v>
      </c>
      <c r="D123" s="203">
        <v>1</v>
      </c>
      <c r="E123" s="204">
        <v>2</v>
      </c>
      <c r="F123" s="205" t="s">
        <v>352</v>
      </c>
      <c r="G123" s="206">
        <v>15</v>
      </c>
      <c r="H123" s="207" t="s">
        <v>767</v>
      </c>
      <c r="I123" s="208" t="s">
        <v>768</v>
      </c>
      <c r="J123" s="748">
        <v>1</v>
      </c>
      <c r="K123" s="465" t="s">
        <v>11</v>
      </c>
      <c r="L123" s="465">
        <v>2</v>
      </c>
      <c r="M123" s="465"/>
      <c r="N123" s="465" t="s">
        <v>11</v>
      </c>
      <c r="O123" s="465"/>
      <c r="P123" s="465">
        <v>2</v>
      </c>
      <c r="Q123" s="465"/>
      <c r="R123" s="454">
        <f t="shared" si="3"/>
        <v>5</v>
      </c>
      <c r="S123" s="1468" t="s">
        <v>929</v>
      </c>
      <c r="T123" s="537"/>
      <c r="U123" s="537"/>
      <c r="V123" s="537"/>
      <c r="W123" s="535"/>
      <c r="X123" s="1125"/>
    </row>
    <row r="124" spans="1:26" ht="14.85" customHeight="1" x14ac:dyDescent="0.5">
      <c r="A124" s="135"/>
      <c r="B124" s="135"/>
      <c r="C124" s="518"/>
      <c r="D124" s="209"/>
      <c r="E124" s="519"/>
      <c r="F124" s="133"/>
      <c r="G124" s="135"/>
      <c r="H124" s="131" t="s">
        <v>765</v>
      </c>
      <c r="I124" s="151" t="s">
        <v>766</v>
      </c>
      <c r="J124" s="337"/>
      <c r="K124" s="338">
        <v>2</v>
      </c>
      <c r="L124" s="338"/>
      <c r="M124" s="338">
        <v>2</v>
      </c>
      <c r="N124" s="338" t="s">
        <v>11</v>
      </c>
      <c r="O124" s="338" t="s">
        <v>11</v>
      </c>
      <c r="P124" s="338"/>
      <c r="Q124" s="338">
        <v>2</v>
      </c>
      <c r="R124" s="327">
        <f t="shared" si="3"/>
        <v>6</v>
      </c>
      <c r="S124" s="1469"/>
      <c r="T124" s="537"/>
      <c r="U124" s="537"/>
      <c r="V124" s="537"/>
      <c r="W124" s="535"/>
      <c r="X124" s="1125"/>
    </row>
    <row r="125" spans="1:26" ht="14.85" customHeight="1" x14ac:dyDescent="0.5">
      <c r="A125" s="135"/>
      <c r="B125" s="195"/>
      <c r="C125" s="1149"/>
      <c r="D125" s="209"/>
      <c r="E125" s="519"/>
      <c r="F125" s="194"/>
      <c r="G125" s="135"/>
      <c r="H125" s="131" t="s">
        <v>769</v>
      </c>
      <c r="I125" s="151" t="s">
        <v>1044</v>
      </c>
      <c r="J125" s="337" t="s">
        <v>11</v>
      </c>
      <c r="K125" s="338" t="s">
        <v>11</v>
      </c>
      <c r="L125" s="338" t="s">
        <v>11</v>
      </c>
      <c r="M125" s="338"/>
      <c r="N125" s="338">
        <v>2</v>
      </c>
      <c r="O125" s="338">
        <v>2</v>
      </c>
      <c r="P125" s="338"/>
      <c r="Q125" s="338"/>
      <c r="R125" s="327">
        <f t="shared" si="3"/>
        <v>4</v>
      </c>
      <c r="S125" s="1469"/>
      <c r="T125" s="537"/>
      <c r="U125" s="537"/>
      <c r="V125" s="537"/>
      <c r="W125" s="535"/>
      <c r="X125" s="1125"/>
    </row>
    <row r="126" spans="1:26" s="129" customFormat="1" ht="14.85" customHeight="1" x14ac:dyDescent="0.5">
      <c r="A126" s="144"/>
      <c r="B126" s="210"/>
      <c r="C126" s="211"/>
      <c r="D126" s="212"/>
      <c r="E126" s="213" t="s">
        <v>565</v>
      </c>
      <c r="F126" s="213" t="s">
        <v>409</v>
      </c>
      <c r="G126" s="145">
        <v>8</v>
      </c>
      <c r="H126" s="146" t="s">
        <v>1165</v>
      </c>
      <c r="I126" s="214"/>
      <c r="J126" s="1208">
        <v>1</v>
      </c>
      <c r="K126" s="477">
        <v>1</v>
      </c>
      <c r="L126" s="477">
        <v>1</v>
      </c>
      <c r="M126" s="477">
        <v>1</v>
      </c>
      <c r="N126" s="477">
        <v>1</v>
      </c>
      <c r="O126" s="477">
        <v>1</v>
      </c>
      <c r="P126" s="477">
        <v>1</v>
      </c>
      <c r="Q126" s="477">
        <v>1</v>
      </c>
      <c r="R126" s="1209">
        <f t="shared" si="3"/>
        <v>8</v>
      </c>
      <c r="S126" s="1470"/>
      <c r="T126" s="537"/>
      <c r="U126" s="537"/>
      <c r="V126" s="537"/>
      <c r="W126" s="535"/>
      <c r="X126" s="1125"/>
      <c r="Y126" s="841"/>
      <c r="Z126" s="525"/>
    </row>
    <row r="127" spans="1:26" ht="14.85" customHeight="1" x14ac:dyDescent="0.5">
      <c r="A127" s="135"/>
      <c r="B127" s="135" t="s">
        <v>379</v>
      </c>
      <c r="C127" s="518" t="s">
        <v>189</v>
      </c>
      <c r="D127" s="209">
        <v>2</v>
      </c>
      <c r="E127" s="519">
        <v>4</v>
      </c>
      <c r="F127" s="133" t="s">
        <v>367</v>
      </c>
      <c r="G127" s="135">
        <v>2</v>
      </c>
      <c r="H127" s="131" t="s">
        <v>763</v>
      </c>
      <c r="I127" s="151" t="s">
        <v>764</v>
      </c>
      <c r="J127" s="337">
        <v>2</v>
      </c>
      <c r="K127" s="1211"/>
      <c r="L127" s="1056"/>
      <c r="M127" s="1056"/>
      <c r="N127" s="1056"/>
      <c r="O127" s="1056"/>
      <c r="P127" s="1056"/>
      <c r="Q127" s="1056"/>
      <c r="R127" s="327">
        <f t="shared" ref="R127:R139" si="5">SUM(J127:Q127)</f>
        <v>2</v>
      </c>
      <c r="S127" s="298" t="s">
        <v>571</v>
      </c>
      <c r="T127" s="537"/>
      <c r="U127" s="537"/>
      <c r="V127" s="537"/>
      <c r="W127" s="535"/>
      <c r="X127" s="1125"/>
    </row>
    <row r="128" spans="1:26" ht="14.85" customHeight="1" x14ac:dyDescent="0.5">
      <c r="A128" s="135"/>
      <c r="B128" s="138"/>
      <c r="C128" s="140"/>
      <c r="D128" s="198"/>
      <c r="E128" s="1153"/>
      <c r="F128" s="143"/>
      <c r="G128" s="138">
        <v>2</v>
      </c>
      <c r="H128" s="139" t="s">
        <v>755</v>
      </c>
      <c r="I128" s="200" t="s">
        <v>756</v>
      </c>
      <c r="J128" s="370">
        <v>2</v>
      </c>
      <c r="K128" s="1210"/>
      <c r="L128" s="1058"/>
      <c r="M128" s="1058"/>
      <c r="N128" s="1058"/>
      <c r="O128" s="1058"/>
      <c r="P128" s="1058"/>
      <c r="Q128" s="1058"/>
      <c r="R128" s="376">
        <f t="shared" si="5"/>
        <v>2</v>
      </c>
      <c r="S128" s="299" t="s">
        <v>568</v>
      </c>
      <c r="T128" s="537"/>
      <c r="U128" s="537"/>
      <c r="V128" s="537"/>
      <c r="W128" s="535"/>
      <c r="X128" s="1125"/>
    </row>
    <row r="129" spans="1:26" ht="14.85" customHeight="1" x14ac:dyDescent="0.5">
      <c r="A129" s="138"/>
      <c r="B129" s="196" t="s">
        <v>272</v>
      </c>
      <c r="C129" s="216" t="s">
        <v>273</v>
      </c>
      <c r="D129" s="198">
        <v>0.5</v>
      </c>
      <c r="E129" s="1153">
        <v>1</v>
      </c>
      <c r="F129" s="199" t="s">
        <v>368</v>
      </c>
      <c r="G129" s="138">
        <v>2</v>
      </c>
      <c r="H129" s="139" t="s">
        <v>769</v>
      </c>
      <c r="I129" s="200" t="s">
        <v>1044</v>
      </c>
      <c r="J129" s="1210"/>
      <c r="K129" s="370">
        <v>1</v>
      </c>
      <c r="L129" s="370">
        <v>1</v>
      </c>
      <c r="M129" s="1058"/>
      <c r="N129" s="1058"/>
      <c r="O129" s="1058"/>
      <c r="P129" s="1058"/>
      <c r="Q129" s="1058"/>
      <c r="R129" s="376">
        <f t="shared" si="5"/>
        <v>2</v>
      </c>
      <c r="S129" s="300" t="s">
        <v>570</v>
      </c>
      <c r="T129" s="537"/>
      <c r="U129" s="537"/>
      <c r="V129" s="537"/>
      <c r="W129" s="535"/>
      <c r="X129" s="1125"/>
    </row>
    <row r="130" spans="1:26" ht="14.85" customHeight="1" x14ac:dyDescent="0.5">
      <c r="A130" s="135" t="s">
        <v>525</v>
      </c>
      <c r="B130" s="519" t="s">
        <v>381</v>
      </c>
      <c r="C130" s="1149" t="s">
        <v>46</v>
      </c>
      <c r="D130" s="209">
        <v>1.5</v>
      </c>
      <c r="E130" s="519">
        <v>3</v>
      </c>
      <c r="F130" s="194" t="s">
        <v>356</v>
      </c>
      <c r="G130" s="135">
        <v>24</v>
      </c>
      <c r="H130" s="131" t="s">
        <v>759</v>
      </c>
      <c r="I130" s="151" t="s">
        <v>760</v>
      </c>
      <c r="J130" s="337">
        <v>3</v>
      </c>
      <c r="K130" s="338"/>
      <c r="L130" s="338">
        <v>3</v>
      </c>
      <c r="M130" s="338"/>
      <c r="N130" s="338"/>
      <c r="O130" s="338">
        <v>3</v>
      </c>
      <c r="P130" s="338"/>
      <c r="Q130" s="338"/>
      <c r="R130" s="327">
        <f t="shared" si="5"/>
        <v>9</v>
      </c>
      <c r="S130" s="1468"/>
      <c r="T130" s="537">
        <f>R111</f>
        <v>3</v>
      </c>
      <c r="U130" s="537"/>
      <c r="V130" s="537">
        <f>R130+R134</f>
        <v>13</v>
      </c>
      <c r="W130" s="535"/>
      <c r="X130" s="1125">
        <f t="shared" ref="X130" si="6">SUM(T130:W130)</f>
        <v>16</v>
      </c>
    </row>
    <row r="131" spans="1:26" ht="14.85" customHeight="1" x14ac:dyDescent="0.5">
      <c r="A131" s="135"/>
      <c r="B131" s="195"/>
      <c r="C131" s="1149"/>
      <c r="D131" s="209"/>
      <c r="E131" s="519"/>
      <c r="F131" s="194"/>
      <c r="G131" s="135"/>
      <c r="H131" s="131" t="s">
        <v>769</v>
      </c>
      <c r="I131" s="151" t="s">
        <v>1044</v>
      </c>
      <c r="J131" s="337"/>
      <c r="K131" s="338">
        <v>3</v>
      </c>
      <c r="L131" s="338"/>
      <c r="M131" s="338" t="s">
        <v>11</v>
      </c>
      <c r="N131" s="338">
        <v>3</v>
      </c>
      <c r="O131" s="338"/>
      <c r="P131" s="338">
        <v>3</v>
      </c>
      <c r="Q131" s="338"/>
      <c r="R131" s="327">
        <f t="shared" si="5"/>
        <v>9</v>
      </c>
      <c r="S131" s="1475"/>
      <c r="T131" s="537">
        <f>R118</f>
        <v>1</v>
      </c>
      <c r="U131" s="537">
        <f>R125+R129</f>
        <v>6</v>
      </c>
      <c r="V131" s="537">
        <f>R131</f>
        <v>9</v>
      </c>
      <c r="W131" s="535"/>
      <c r="X131" s="1125">
        <f t="shared" si="4"/>
        <v>16</v>
      </c>
    </row>
    <row r="132" spans="1:26" ht="14.85" customHeight="1" x14ac:dyDescent="0.5">
      <c r="A132" s="135"/>
      <c r="B132" s="196"/>
      <c r="C132" s="197"/>
      <c r="D132" s="198"/>
      <c r="E132" s="1153"/>
      <c r="F132" s="199"/>
      <c r="G132" s="138"/>
      <c r="H132" s="139" t="s">
        <v>770</v>
      </c>
      <c r="I132" s="200" t="s">
        <v>771</v>
      </c>
      <c r="J132" s="370"/>
      <c r="K132" s="373"/>
      <c r="L132" s="373"/>
      <c r="M132" s="373">
        <v>3</v>
      </c>
      <c r="N132" s="373" t="s">
        <v>11</v>
      </c>
      <c r="O132" s="373"/>
      <c r="P132" s="373"/>
      <c r="Q132" s="373">
        <v>3</v>
      </c>
      <c r="R132" s="376">
        <f t="shared" si="5"/>
        <v>6</v>
      </c>
      <c r="S132" s="1476"/>
      <c r="T132" s="537"/>
      <c r="U132" s="537"/>
      <c r="V132" s="537">
        <f>R132+R135+R139</f>
        <v>12</v>
      </c>
      <c r="W132" s="535"/>
      <c r="X132" s="1125">
        <f t="shared" si="4"/>
        <v>12</v>
      </c>
    </row>
    <row r="133" spans="1:26" ht="14.85" customHeight="1" x14ac:dyDescent="0.5">
      <c r="A133" s="135"/>
      <c r="B133" s="201" t="s">
        <v>383</v>
      </c>
      <c r="C133" s="217" t="s">
        <v>181</v>
      </c>
      <c r="D133" s="203">
        <v>1</v>
      </c>
      <c r="E133" s="204">
        <v>2</v>
      </c>
      <c r="F133" s="205" t="s">
        <v>356</v>
      </c>
      <c r="G133" s="206">
        <v>15</v>
      </c>
      <c r="H133" s="207" t="s">
        <v>763</v>
      </c>
      <c r="I133" s="208" t="s">
        <v>764</v>
      </c>
      <c r="J133" s="748">
        <v>1</v>
      </c>
      <c r="K133" s="465">
        <v>2</v>
      </c>
      <c r="L133" s="465">
        <v>2</v>
      </c>
      <c r="M133" s="465"/>
      <c r="N133" s="465" t="s">
        <v>11</v>
      </c>
      <c r="O133" s="465"/>
      <c r="P133" s="465" t="s">
        <v>11</v>
      </c>
      <c r="Q133" s="465">
        <v>2</v>
      </c>
      <c r="R133" s="454">
        <f t="shared" si="5"/>
        <v>7</v>
      </c>
      <c r="S133" s="1468" t="s">
        <v>930</v>
      </c>
      <c r="T133" s="537">
        <f>R117</f>
        <v>1</v>
      </c>
      <c r="U133" s="537">
        <f>R127</f>
        <v>2</v>
      </c>
      <c r="V133" s="537">
        <f>R133+R137</f>
        <v>9</v>
      </c>
      <c r="W133" s="535"/>
      <c r="X133" s="1125">
        <f>SUM(T133:W133)</f>
        <v>12</v>
      </c>
    </row>
    <row r="134" spans="1:26" ht="14.85" customHeight="1" x14ac:dyDescent="0.5">
      <c r="A134" s="135"/>
      <c r="B134" s="195"/>
      <c r="C134" s="1149"/>
      <c r="D134" s="209"/>
      <c r="E134" s="519"/>
      <c r="F134" s="194"/>
      <c r="G134" s="135"/>
      <c r="H134" s="131" t="s">
        <v>759</v>
      </c>
      <c r="I134" s="151" t="s">
        <v>760</v>
      </c>
      <c r="J134" s="337"/>
      <c r="K134" s="338"/>
      <c r="L134" s="338"/>
      <c r="M134" s="338">
        <v>2</v>
      </c>
      <c r="N134" s="338"/>
      <c r="O134" s="338"/>
      <c r="P134" s="338">
        <v>2</v>
      </c>
      <c r="Q134" s="338" t="s">
        <v>11</v>
      </c>
      <c r="R134" s="327">
        <f t="shared" si="5"/>
        <v>4</v>
      </c>
      <c r="S134" s="1469"/>
      <c r="T134" s="537"/>
      <c r="U134" s="537"/>
      <c r="V134" s="537"/>
      <c r="W134" s="535"/>
      <c r="X134" s="1125"/>
    </row>
    <row r="135" spans="1:26" ht="14.85" customHeight="1" x14ac:dyDescent="0.5">
      <c r="A135" s="135"/>
      <c r="B135" s="195"/>
      <c r="C135" s="1149"/>
      <c r="D135" s="209"/>
      <c r="E135" s="519"/>
      <c r="F135" s="194"/>
      <c r="G135" s="135"/>
      <c r="H135" s="131" t="s">
        <v>770</v>
      </c>
      <c r="I135" s="151" t="s">
        <v>771</v>
      </c>
      <c r="J135" s="337"/>
      <c r="K135" s="338"/>
      <c r="L135" s="338"/>
      <c r="M135" s="338" t="s">
        <v>11</v>
      </c>
      <c r="N135" s="338">
        <v>2</v>
      </c>
      <c r="O135" s="338">
        <v>2</v>
      </c>
      <c r="P135" s="338" t="s">
        <v>11</v>
      </c>
      <c r="Q135" s="338" t="s">
        <v>11</v>
      </c>
      <c r="R135" s="327">
        <f t="shared" si="5"/>
        <v>4</v>
      </c>
      <c r="S135" s="1469"/>
      <c r="T135" s="537"/>
      <c r="U135" s="537"/>
      <c r="V135" s="537"/>
      <c r="W135" s="535"/>
      <c r="X135" s="1125"/>
    </row>
    <row r="136" spans="1:26" s="129" customFormat="1" ht="14.85" customHeight="1" x14ac:dyDescent="0.5">
      <c r="A136" s="144"/>
      <c r="B136" s="210"/>
      <c r="C136" s="211"/>
      <c r="D136" s="212"/>
      <c r="E136" s="213" t="s">
        <v>565</v>
      </c>
      <c r="F136" s="213" t="s">
        <v>415</v>
      </c>
      <c r="G136" s="145">
        <v>8</v>
      </c>
      <c r="H136" s="146" t="s">
        <v>1165</v>
      </c>
      <c r="I136" s="214"/>
      <c r="J136" s="1208">
        <v>1</v>
      </c>
      <c r="K136" s="477">
        <v>1</v>
      </c>
      <c r="L136" s="477">
        <v>1</v>
      </c>
      <c r="M136" s="477">
        <v>1</v>
      </c>
      <c r="N136" s="477">
        <v>1</v>
      </c>
      <c r="O136" s="477">
        <v>1</v>
      </c>
      <c r="P136" s="477">
        <v>1</v>
      </c>
      <c r="Q136" s="477">
        <v>1</v>
      </c>
      <c r="R136" s="1209">
        <f t="shared" si="5"/>
        <v>8</v>
      </c>
      <c r="S136" s="1470"/>
      <c r="T136" s="537"/>
      <c r="U136" s="537"/>
      <c r="V136" s="537"/>
      <c r="W136" s="535"/>
      <c r="X136" s="1125"/>
      <c r="Y136" s="841"/>
      <c r="Z136" s="525"/>
    </row>
    <row r="137" spans="1:26" ht="14.85" customHeight="1" x14ac:dyDescent="0.5">
      <c r="A137" s="135"/>
      <c r="B137" s="195" t="s">
        <v>385</v>
      </c>
      <c r="C137" s="215" t="s">
        <v>193</v>
      </c>
      <c r="D137" s="209">
        <v>2</v>
      </c>
      <c r="E137" s="519">
        <v>4</v>
      </c>
      <c r="F137" s="194" t="s">
        <v>572</v>
      </c>
      <c r="G137" s="135">
        <v>2</v>
      </c>
      <c r="H137" s="131" t="s">
        <v>763</v>
      </c>
      <c r="I137" s="151" t="s">
        <v>764</v>
      </c>
      <c r="J137" s="337">
        <v>2</v>
      </c>
      <c r="K137" s="1056"/>
      <c r="L137" s="1056"/>
      <c r="M137" s="1056"/>
      <c r="N137" s="1056"/>
      <c r="O137" s="1056"/>
      <c r="P137" s="1056"/>
      <c r="Q137" s="1056"/>
      <c r="R137" s="327">
        <f t="shared" si="5"/>
        <v>2</v>
      </c>
      <c r="S137" s="298" t="s">
        <v>571</v>
      </c>
      <c r="T137" s="537"/>
      <c r="U137" s="537"/>
      <c r="V137" s="537"/>
      <c r="W137" s="535"/>
      <c r="X137" s="1125"/>
    </row>
    <row r="138" spans="1:26" ht="14.85" customHeight="1" x14ac:dyDescent="0.5">
      <c r="A138" s="135"/>
      <c r="B138" s="196"/>
      <c r="C138" s="216"/>
      <c r="D138" s="198"/>
      <c r="E138" s="1153"/>
      <c r="F138" s="143"/>
      <c r="G138" s="138">
        <v>2</v>
      </c>
      <c r="H138" s="139" t="s">
        <v>761</v>
      </c>
      <c r="I138" s="200" t="s">
        <v>762</v>
      </c>
      <c r="J138" s="370">
        <v>2</v>
      </c>
      <c r="K138" s="1058"/>
      <c r="L138" s="1058"/>
      <c r="M138" s="1058"/>
      <c r="N138" s="1058"/>
      <c r="O138" s="1058"/>
      <c r="P138" s="1058"/>
      <c r="Q138" s="1058"/>
      <c r="R138" s="376">
        <f t="shared" si="5"/>
        <v>2</v>
      </c>
      <c r="S138" s="299" t="s">
        <v>568</v>
      </c>
      <c r="T138" s="537"/>
      <c r="U138" s="537"/>
      <c r="V138" s="537"/>
      <c r="W138" s="535"/>
      <c r="X138" s="1125"/>
    </row>
    <row r="139" spans="1:26" ht="14.85" customHeight="1" x14ac:dyDescent="0.5">
      <c r="A139" s="222"/>
      <c r="B139" s="218" t="s">
        <v>276</v>
      </c>
      <c r="C139" s="219" t="s">
        <v>277</v>
      </c>
      <c r="D139" s="220">
        <v>0.5</v>
      </c>
      <c r="E139" s="221">
        <v>1</v>
      </c>
      <c r="F139" s="225" t="s">
        <v>372</v>
      </c>
      <c r="G139" s="222">
        <v>2</v>
      </c>
      <c r="H139" s="223" t="s">
        <v>770</v>
      </c>
      <c r="I139" s="224" t="s">
        <v>771</v>
      </c>
      <c r="J139" s="1210"/>
      <c r="K139" s="370">
        <v>1</v>
      </c>
      <c r="L139" s="370">
        <v>1</v>
      </c>
      <c r="M139" s="1058"/>
      <c r="N139" s="1058"/>
      <c r="O139" s="1058"/>
      <c r="P139" s="1058"/>
      <c r="Q139" s="1058"/>
      <c r="R139" s="376">
        <f t="shared" si="5"/>
        <v>2</v>
      </c>
      <c r="S139" s="302" t="s">
        <v>570</v>
      </c>
      <c r="T139" s="537"/>
      <c r="U139" s="537"/>
      <c r="V139" s="537"/>
      <c r="W139" s="535"/>
      <c r="X139" s="1125"/>
    </row>
    <row r="140" spans="1:26" ht="14.85" customHeight="1" x14ac:dyDescent="0.5">
      <c r="A140" s="1428" t="s">
        <v>531</v>
      </c>
      <c r="B140" s="1412"/>
      <c r="C140" s="1412"/>
      <c r="G140" s="1138">
        <f>SUM(G109:G139)-24</f>
        <v>136</v>
      </c>
      <c r="H140" s="226"/>
      <c r="I140" s="226"/>
      <c r="J140" s="148"/>
      <c r="R140" s="1133">
        <f>SUM(R109:R139)-24</f>
        <v>136</v>
      </c>
      <c r="S140" s="1138"/>
      <c r="T140" s="537"/>
      <c r="U140" s="537"/>
      <c r="V140" s="537"/>
      <c r="W140" s="535"/>
      <c r="X140" s="1125">
        <f>SUM(X109:X139)</f>
        <v>136</v>
      </c>
    </row>
    <row r="141" spans="1:26" ht="14.85" customHeight="1" x14ac:dyDescent="0.5">
      <c r="A141" s="1428"/>
      <c r="B141" s="1412"/>
      <c r="C141" s="1412"/>
      <c r="G141" s="1138"/>
      <c r="H141" s="226"/>
      <c r="I141" s="226"/>
      <c r="J141" s="1471" t="s">
        <v>573</v>
      </c>
      <c r="K141" s="1472"/>
      <c r="L141" s="1472"/>
      <c r="M141" s="1472"/>
      <c r="N141" s="1472"/>
      <c r="O141" s="1472"/>
      <c r="P141" s="1472"/>
      <c r="Q141" s="1472"/>
      <c r="R141" s="1472"/>
      <c r="S141" s="1473"/>
      <c r="T141" s="537"/>
      <c r="U141" s="537"/>
      <c r="V141" s="537"/>
      <c r="W141" s="535"/>
      <c r="X141" s="1125"/>
    </row>
    <row r="142" spans="1:26" ht="14.85" customHeight="1" x14ac:dyDescent="0.5">
      <c r="A142" s="1428" t="s">
        <v>1043</v>
      </c>
      <c r="B142" s="1412"/>
      <c r="C142" s="1412"/>
      <c r="D142" s="1412"/>
      <c r="E142" s="1412"/>
      <c r="F142" s="1412"/>
      <c r="G142" s="1412"/>
      <c r="H142" s="1412"/>
      <c r="I142" s="1412"/>
      <c r="J142" s="1471" t="s">
        <v>574</v>
      </c>
      <c r="K142" s="1472"/>
      <c r="L142" s="1472"/>
      <c r="M142" s="1472"/>
      <c r="N142" s="1472"/>
      <c r="O142" s="1472"/>
      <c r="P142" s="1472"/>
      <c r="Q142" s="1472"/>
      <c r="R142" s="1472"/>
      <c r="S142" s="1473"/>
      <c r="T142" s="537"/>
      <c r="U142" s="537"/>
      <c r="V142" s="537"/>
      <c r="W142" s="535"/>
      <c r="X142" s="1125"/>
    </row>
    <row r="143" spans="1:26" ht="18" customHeight="1" x14ac:dyDescent="0.5">
      <c r="A143" s="1373" t="s">
        <v>0</v>
      </c>
      <c r="B143" s="1412"/>
      <c r="C143" s="1412"/>
      <c r="D143" s="1412"/>
      <c r="E143" s="1412"/>
      <c r="F143" s="1412"/>
      <c r="G143" s="1412"/>
      <c r="H143" s="1412"/>
      <c r="I143" s="1412"/>
      <c r="J143" s="1412"/>
      <c r="K143" s="1412"/>
      <c r="L143" s="1412"/>
      <c r="M143" s="1412"/>
      <c r="N143" s="1412"/>
      <c r="O143" s="1412"/>
      <c r="P143" s="1412"/>
      <c r="Q143" s="1412"/>
      <c r="R143" s="1412"/>
      <c r="S143" s="1412"/>
      <c r="T143" s="537"/>
      <c r="U143" s="537"/>
      <c r="V143" s="537"/>
      <c r="W143" s="535"/>
      <c r="X143" s="1125"/>
    </row>
    <row r="144" spans="1:26" ht="18" customHeight="1" x14ac:dyDescent="0.5">
      <c r="A144" s="1373" t="s">
        <v>564</v>
      </c>
      <c r="B144" s="1412"/>
      <c r="C144" s="1412"/>
      <c r="D144" s="1412"/>
      <c r="E144" s="1412"/>
      <c r="F144" s="1412"/>
      <c r="G144" s="1412"/>
      <c r="H144" s="1412"/>
      <c r="I144" s="1412"/>
      <c r="J144" s="1412"/>
      <c r="K144" s="1412"/>
      <c r="L144" s="1412"/>
      <c r="M144" s="1412"/>
      <c r="N144" s="1412"/>
      <c r="O144" s="1412"/>
      <c r="P144" s="1412"/>
      <c r="Q144" s="1412"/>
      <c r="R144" s="1412"/>
      <c r="S144" s="1412"/>
      <c r="T144" s="537"/>
      <c r="U144" s="537"/>
      <c r="V144" s="537"/>
      <c r="W144" s="535"/>
      <c r="X144" s="1125"/>
    </row>
    <row r="145" spans="1:26" ht="18" customHeight="1" x14ac:dyDescent="0.5">
      <c r="A145" s="1373" t="s">
        <v>501</v>
      </c>
      <c r="B145" s="1412"/>
      <c r="C145" s="1412"/>
      <c r="D145" s="1412"/>
      <c r="E145" s="1412"/>
      <c r="F145" s="1412"/>
      <c r="G145" s="1412"/>
      <c r="H145" s="1412"/>
      <c r="I145" s="1412"/>
      <c r="J145" s="1412"/>
      <c r="K145" s="1412"/>
      <c r="L145" s="1412"/>
      <c r="M145" s="1412"/>
      <c r="N145" s="1412"/>
      <c r="O145" s="1412"/>
      <c r="P145" s="1412"/>
      <c r="Q145" s="1412"/>
      <c r="R145" s="1412"/>
      <c r="S145" s="1412"/>
      <c r="T145" s="537"/>
      <c r="U145" s="537"/>
      <c r="V145" s="537"/>
      <c r="W145" s="535"/>
      <c r="X145" s="1125"/>
    </row>
    <row r="146" spans="1:26" ht="14.85" customHeight="1" x14ac:dyDescent="0.5">
      <c r="A146" s="1437" t="s">
        <v>6</v>
      </c>
      <c r="B146" s="1405"/>
      <c r="C146" s="1405"/>
      <c r="D146" s="1405"/>
      <c r="E146" s="1405"/>
      <c r="F146" s="1405"/>
      <c r="G146" s="1405"/>
      <c r="H146" s="1405"/>
      <c r="I146" s="1405"/>
      <c r="J146" s="1405"/>
      <c r="K146" s="1405"/>
      <c r="L146" s="1405"/>
      <c r="M146" s="1405"/>
      <c r="N146" s="1405"/>
      <c r="O146" s="1405"/>
      <c r="P146" s="1405"/>
      <c r="Q146" s="1405"/>
      <c r="R146" s="1405"/>
      <c r="S146" s="1414"/>
      <c r="T146" s="537"/>
      <c r="U146" s="537"/>
      <c r="V146" s="537"/>
      <c r="W146" s="535"/>
      <c r="X146" s="1125"/>
    </row>
    <row r="147" spans="1:26" ht="14.85" customHeight="1" x14ac:dyDescent="0.5">
      <c r="A147" s="1429" t="s">
        <v>502</v>
      </c>
      <c r="B147" s="1429" t="s">
        <v>7</v>
      </c>
      <c r="C147" s="1429" t="s">
        <v>503</v>
      </c>
      <c r="D147" s="1429" t="s">
        <v>340</v>
      </c>
      <c r="E147" s="1401" t="s">
        <v>504</v>
      </c>
      <c r="F147" s="1404" t="s">
        <v>505</v>
      </c>
      <c r="G147" s="1405"/>
      <c r="H147" s="1406" t="s">
        <v>506</v>
      </c>
      <c r="I147" s="1407"/>
      <c r="J147" s="1404" t="s">
        <v>507</v>
      </c>
      <c r="K147" s="1405"/>
      <c r="L147" s="1405"/>
      <c r="M147" s="1405"/>
      <c r="N147" s="1405"/>
      <c r="O147" s="1405"/>
      <c r="P147" s="1405"/>
      <c r="Q147" s="1405"/>
      <c r="R147" s="1438" t="s">
        <v>344</v>
      </c>
      <c r="S147" s="1429" t="s">
        <v>508</v>
      </c>
      <c r="T147" s="537"/>
      <c r="U147" s="537"/>
      <c r="V147" s="537"/>
      <c r="W147" s="535"/>
      <c r="X147" s="1125"/>
    </row>
    <row r="148" spans="1:26" ht="14.85" customHeight="1" x14ac:dyDescent="0.5">
      <c r="A148" s="1417"/>
      <c r="B148" s="1417"/>
      <c r="C148" s="1417"/>
      <c r="D148" s="1417"/>
      <c r="E148" s="1402"/>
      <c r="F148" s="120" t="s">
        <v>509</v>
      </c>
      <c r="G148" s="121" t="s">
        <v>510</v>
      </c>
      <c r="H148" s="1408"/>
      <c r="I148" s="1409"/>
      <c r="J148" s="191">
        <v>1</v>
      </c>
      <c r="K148" s="191">
        <v>2</v>
      </c>
      <c r="L148" s="191">
        <v>3</v>
      </c>
      <c r="M148" s="191">
        <v>4</v>
      </c>
      <c r="N148" s="191">
        <v>5</v>
      </c>
      <c r="O148" s="191">
        <v>6</v>
      </c>
      <c r="P148" s="191">
        <v>7</v>
      </c>
      <c r="Q148" s="191">
        <v>8</v>
      </c>
      <c r="R148" s="1439"/>
      <c r="S148" s="1417"/>
      <c r="T148" s="537" t="s">
        <v>511</v>
      </c>
      <c r="U148" s="537" t="s">
        <v>512</v>
      </c>
      <c r="V148" s="537" t="s">
        <v>513</v>
      </c>
      <c r="W148" s="535" t="s">
        <v>536</v>
      </c>
      <c r="X148" s="1126" t="s">
        <v>514</v>
      </c>
    </row>
    <row r="149" spans="1:26" ht="14.85" customHeight="1" x14ac:dyDescent="0.5">
      <c r="A149" s="130" t="s">
        <v>515</v>
      </c>
      <c r="B149" s="192" t="s">
        <v>374</v>
      </c>
      <c r="C149" s="193" t="s">
        <v>40</v>
      </c>
      <c r="D149" s="130">
        <v>1.5</v>
      </c>
      <c r="E149" s="132">
        <v>3</v>
      </c>
      <c r="F149" s="194" t="s">
        <v>348</v>
      </c>
      <c r="G149" s="135">
        <v>24</v>
      </c>
      <c r="H149" s="131" t="s">
        <v>755</v>
      </c>
      <c r="I149" s="151" t="s">
        <v>756</v>
      </c>
      <c r="J149" s="337">
        <v>3</v>
      </c>
      <c r="K149" s="338"/>
      <c r="L149" s="338"/>
      <c r="M149" s="338"/>
      <c r="N149" s="338"/>
      <c r="O149" s="338"/>
      <c r="P149" s="338">
        <v>3</v>
      </c>
      <c r="Q149" s="338"/>
      <c r="R149" s="327">
        <f t="shared" ref="R149:R179" si="7">SUM(J149:Q149)</f>
        <v>6</v>
      </c>
      <c r="S149" s="1474"/>
      <c r="T149" s="537">
        <f>R149+R155</f>
        <v>14</v>
      </c>
      <c r="U149" s="537"/>
      <c r="V149" s="537">
        <f>R168</f>
        <v>2</v>
      </c>
      <c r="W149" s="535"/>
      <c r="X149" s="1125">
        <f>SUM(T149:W149)</f>
        <v>16</v>
      </c>
    </row>
    <row r="150" spans="1:26" ht="14.85" customHeight="1" x14ac:dyDescent="0.5">
      <c r="A150" s="135"/>
      <c r="B150" s="195"/>
      <c r="C150" s="1149"/>
      <c r="D150" s="135"/>
      <c r="E150" s="519"/>
      <c r="F150" s="194"/>
      <c r="G150" s="135"/>
      <c r="H150" s="131" t="s">
        <v>757</v>
      </c>
      <c r="I150" s="151" t="s">
        <v>758</v>
      </c>
      <c r="J150" s="337"/>
      <c r="K150" s="338">
        <v>3</v>
      </c>
      <c r="L150" s="338">
        <v>3</v>
      </c>
      <c r="M150" s="338">
        <v>3</v>
      </c>
      <c r="N150" s="338"/>
      <c r="O150" s="338"/>
      <c r="P150" s="338"/>
      <c r="Q150" s="338"/>
      <c r="R150" s="327">
        <f t="shared" si="7"/>
        <v>9</v>
      </c>
      <c r="S150" s="1475"/>
      <c r="T150" s="537">
        <f>R150+R153+R160</f>
        <v>16</v>
      </c>
      <c r="U150" s="537"/>
      <c r="V150" s="537"/>
      <c r="W150" s="535"/>
      <c r="X150" s="1125">
        <f>SUM(T150:W150)</f>
        <v>16</v>
      </c>
    </row>
    <row r="151" spans="1:26" ht="14.85" customHeight="1" x14ac:dyDescent="0.5">
      <c r="A151" s="135"/>
      <c r="B151" s="195"/>
      <c r="C151" s="1149"/>
      <c r="D151" s="135"/>
      <c r="E151" s="519"/>
      <c r="F151" s="194"/>
      <c r="G151" s="135"/>
      <c r="H151" s="131" t="s">
        <v>759</v>
      </c>
      <c r="I151" s="151" t="s">
        <v>760</v>
      </c>
      <c r="J151" s="337"/>
      <c r="K151" s="338"/>
      <c r="L151" s="338"/>
      <c r="M151" s="338"/>
      <c r="N151" s="338"/>
      <c r="O151" s="338">
        <v>3</v>
      </c>
      <c r="P151" s="338"/>
      <c r="Q151" s="338"/>
      <c r="R151" s="327">
        <f t="shared" si="7"/>
        <v>3</v>
      </c>
      <c r="S151" s="1475"/>
      <c r="T151" s="537"/>
      <c r="U151" s="537"/>
      <c r="V151" s="537"/>
      <c r="W151" s="535"/>
      <c r="X151" s="1125"/>
    </row>
    <row r="152" spans="1:26" ht="14.85" customHeight="1" x14ac:dyDescent="0.5">
      <c r="A152" s="135"/>
      <c r="B152" s="218"/>
      <c r="C152" s="1137"/>
      <c r="D152" s="220"/>
      <c r="E152" s="221"/>
      <c r="F152" s="225"/>
      <c r="G152" s="138"/>
      <c r="H152" s="139" t="s">
        <v>761</v>
      </c>
      <c r="I152" s="200" t="s">
        <v>762</v>
      </c>
      <c r="J152" s="370"/>
      <c r="K152" s="373"/>
      <c r="L152" s="373"/>
      <c r="M152" s="373"/>
      <c r="N152" s="373">
        <v>3</v>
      </c>
      <c r="O152" s="373"/>
      <c r="P152" s="373"/>
      <c r="Q152" s="373">
        <v>3</v>
      </c>
      <c r="R152" s="376">
        <f t="shared" si="7"/>
        <v>6</v>
      </c>
      <c r="S152" s="1476"/>
      <c r="T152" s="537">
        <f>R152+R154+R159</f>
        <v>11</v>
      </c>
      <c r="U152" s="537"/>
      <c r="V152" s="537">
        <f>R178</f>
        <v>2</v>
      </c>
      <c r="W152" s="535"/>
      <c r="X152" s="1125">
        <f t="shared" ref="X152" si="8">SUM(T152:W152)</f>
        <v>13</v>
      </c>
    </row>
    <row r="153" spans="1:26" ht="14.85" customHeight="1" x14ac:dyDescent="0.5">
      <c r="A153" s="135"/>
      <c r="B153" s="192" t="s">
        <v>375</v>
      </c>
      <c r="C153" s="1148" t="s">
        <v>175</v>
      </c>
      <c r="D153" s="227">
        <v>1</v>
      </c>
      <c r="E153" s="132">
        <v>2</v>
      </c>
      <c r="F153" s="194" t="s">
        <v>348</v>
      </c>
      <c r="G153" s="206">
        <v>15</v>
      </c>
      <c r="H153" s="207" t="s">
        <v>757</v>
      </c>
      <c r="I153" s="208" t="s">
        <v>758</v>
      </c>
      <c r="J153" s="748" t="s">
        <v>11</v>
      </c>
      <c r="K153" s="465"/>
      <c r="L153" s="465"/>
      <c r="M153" s="465"/>
      <c r="N153" s="465">
        <v>2</v>
      </c>
      <c r="O153" s="465"/>
      <c r="P153" s="465">
        <v>2</v>
      </c>
      <c r="Q153" s="465"/>
      <c r="R153" s="454">
        <f t="shared" si="7"/>
        <v>4</v>
      </c>
      <c r="S153" s="1468" t="s">
        <v>928</v>
      </c>
      <c r="T153" s="537"/>
      <c r="U153" s="537"/>
      <c r="V153" s="537"/>
      <c r="W153" s="535"/>
      <c r="X153" s="1125"/>
    </row>
    <row r="154" spans="1:26" ht="14.85" customHeight="1" x14ac:dyDescent="0.5">
      <c r="A154" s="135"/>
      <c r="B154" s="195"/>
      <c r="C154" s="1149"/>
      <c r="D154" s="209"/>
      <c r="E154" s="519"/>
      <c r="F154" s="194"/>
      <c r="G154" s="135"/>
      <c r="H154" s="131" t="s">
        <v>761</v>
      </c>
      <c r="I154" s="151" t="s">
        <v>762</v>
      </c>
      <c r="J154" s="337">
        <v>1</v>
      </c>
      <c r="K154" s="338">
        <v>2</v>
      </c>
      <c r="L154" s="338"/>
      <c r="M154" s="338"/>
      <c r="N154" s="338"/>
      <c r="O154" s="338"/>
      <c r="P154" s="338"/>
      <c r="Q154" s="338"/>
      <c r="R154" s="327">
        <f t="shared" si="7"/>
        <v>3</v>
      </c>
      <c r="S154" s="1469"/>
      <c r="T154" s="537"/>
      <c r="U154" s="537"/>
      <c r="V154" s="537"/>
      <c r="W154" s="535"/>
      <c r="X154" s="1125"/>
    </row>
    <row r="155" spans="1:26" ht="14.85" customHeight="1" x14ac:dyDescent="0.5">
      <c r="A155" s="135"/>
      <c r="B155" s="195"/>
      <c r="C155" s="1149"/>
      <c r="D155" s="209"/>
      <c r="E155" s="519"/>
      <c r="F155" s="194"/>
      <c r="G155" s="135"/>
      <c r="H155" s="131" t="s">
        <v>755</v>
      </c>
      <c r="I155" s="151" t="s">
        <v>756</v>
      </c>
      <c r="J155" s="337"/>
      <c r="K155" s="338"/>
      <c r="L155" s="338">
        <v>2</v>
      </c>
      <c r="M155" s="338">
        <v>2</v>
      </c>
      <c r="N155" s="338" t="s">
        <v>11</v>
      </c>
      <c r="O155" s="338">
        <v>2</v>
      </c>
      <c r="P155" s="338"/>
      <c r="Q155" s="338">
        <v>2</v>
      </c>
      <c r="R155" s="327">
        <f t="shared" si="7"/>
        <v>8</v>
      </c>
      <c r="S155" s="1469"/>
      <c r="T155" s="537"/>
      <c r="U155" s="537"/>
      <c r="V155" s="537"/>
      <c r="W155" s="535"/>
      <c r="X155" s="1125"/>
    </row>
    <row r="156" spans="1:26" s="129" customFormat="1" ht="14.85" customHeight="1" x14ac:dyDescent="0.5">
      <c r="A156" s="228"/>
      <c r="B156" s="229"/>
      <c r="C156" s="230"/>
      <c r="D156" s="231"/>
      <c r="E156" s="232" t="s">
        <v>565</v>
      </c>
      <c r="F156" s="232" t="s">
        <v>348</v>
      </c>
      <c r="G156" s="145">
        <v>8</v>
      </c>
      <c r="H156" s="146" t="s">
        <v>566</v>
      </c>
      <c r="I156" s="214"/>
      <c r="J156" s="1208">
        <v>1</v>
      </c>
      <c r="K156" s="477">
        <v>1</v>
      </c>
      <c r="L156" s="477">
        <v>1</v>
      </c>
      <c r="M156" s="477">
        <v>1</v>
      </c>
      <c r="N156" s="477">
        <v>1</v>
      </c>
      <c r="O156" s="477">
        <v>1</v>
      </c>
      <c r="P156" s="477">
        <v>1</v>
      </c>
      <c r="Q156" s="477">
        <v>1</v>
      </c>
      <c r="R156" s="1209">
        <f t="shared" si="7"/>
        <v>8</v>
      </c>
      <c r="S156" s="1470"/>
      <c r="T156" s="537"/>
      <c r="U156" s="537"/>
      <c r="V156" s="537"/>
      <c r="W156" s="535"/>
      <c r="X156" s="1125"/>
      <c r="Y156" s="841"/>
      <c r="Z156" s="525"/>
    </row>
    <row r="157" spans="1:26" ht="14.85" customHeight="1" x14ac:dyDescent="0.5">
      <c r="A157" s="1139"/>
      <c r="B157" s="195" t="s">
        <v>186</v>
      </c>
      <c r="C157" s="215" t="s">
        <v>187</v>
      </c>
      <c r="D157" s="209">
        <v>2</v>
      </c>
      <c r="E157" s="519">
        <v>4</v>
      </c>
      <c r="F157" s="194" t="s">
        <v>364</v>
      </c>
      <c r="G157" s="135">
        <v>1</v>
      </c>
      <c r="H157" s="131" t="s">
        <v>763</v>
      </c>
      <c r="I157" s="151" t="s">
        <v>764</v>
      </c>
      <c r="J157" s="337">
        <v>1</v>
      </c>
      <c r="K157" s="1056"/>
      <c r="L157" s="1056"/>
      <c r="M157" s="1056"/>
      <c r="N157" s="1056"/>
      <c r="O157" s="1056"/>
      <c r="P157" s="1056"/>
      <c r="Q157" s="1056"/>
      <c r="R157" s="327">
        <f t="shared" si="7"/>
        <v>1</v>
      </c>
      <c r="S157" s="298" t="s">
        <v>567</v>
      </c>
      <c r="T157" s="537"/>
      <c r="U157" s="537"/>
      <c r="V157" s="537"/>
      <c r="W157" s="535"/>
      <c r="X157" s="1125"/>
    </row>
    <row r="158" spans="1:26" ht="14.85" customHeight="1" x14ac:dyDescent="0.5">
      <c r="A158" s="135"/>
      <c r="B158" s="195"/>
      <c r="C158" s="215"/>
      <c r="D158" s="209"/>
      <c r="E158" s="519"/>
      <c r="F158" s="194"/>
      <c r="G158" s="135">
        <v>1</v>
      </c>
      <c r="H158" s="131" t="s">
        <v>769</v>
      </c>
      <c r="I158" s="151" t="s">
        <v>1044</v>
      </c>
      <c r="J158" s="337">
        <v>1</v>
      </c>
      <c r="K158" s="1056"/>
      <c r="L158" s="1056"/>
      <c r="M158" s="1056"/>
      <c r="N158" s="1056"/>
      <c r="O158" s="1056"/>
      <c r="P158" s="1056"/>
      <c r="Q158" s="1056"/>
      <c r="R158" s="327">
        <f t="shared" si="7"/>
        <v>1</v>
      </c>
      <c r="S158" s="301" t="s">
        <v>569</v>
      </c>
      <c r="T158" s="539"/>
      <c r="U158" s="539"/>
      <c r="V158" s="539"/>
      <c r="W158" s="540"/>
      <c r="X158" s="1127"/>
    </row>
    <row r="159" spans="1:26" ht="14.85" customHeight="1" x14ac:dyDescent="0.5">
      <c r="A159" s="135"/>
      <c r="B159" s="196"/>
      <c r="C159" s="216"/>
      <c r="D159" s="198"/>
      <c r="E159" s="1153"/>
      <c r="F159" s="199"/>
      <c r="G159" s="138">
        <v>2</v>
      </c>
      <c r="H159" s="139" t="s">
        <v>761</v>
      </c>
      <c r="I159" s="200" t="s">
        <v>762</v>
      </c>
      <c r="J159" s="370">
        <v>2</v>
      </c>
      <c r="K159" s="1058"/>
      <c r="L159" s="1058"/>
      <c r="M159" s="1058"/>
      <c r="N159" s="1058"/>
      <c r="O159" s="1058"/>
      <c r="P159" s="1058"/>
      <c r="Q159" s="1058"/>
      <c r="R159" s="376">
        <f t="shared" si="7"/>
        <v>2</v>
      </c>
      <c r="S159" s="299" t="s">
        <v>568</v>
      </c>
      <c r="T159" s="537"/>
      <c r="U159" s="537"/>
      <c r="V159" s="537"/>
      <c r="W159" s="535"/>
      <c r="X159" s="1125"/>
    </row>
    <row r="160" spans="1:26" ht="14.85" customHeight="1" x14ac:dyDescent="0.5">
      <c r="A160" s="222"/>
      <c r="B160" s="218" t="s">
        <v>270</v>
      </c>
      <c r="C160" s="219" t="s">
        <v>271</v>
      </c>
      <c r="D160" s="220">
        <v>0.5</v>
      </c>
      <c r="E160" s="221">
        <v>1</v>
      </c>
      <c r="F160" s="225" t="s">
        <v>365</v>
      </c>
      <c r="G160" s="138">
        <v>3</v>
      </c>
      <c r="H160" s="139" t="s">
        <v>757</v>
      </c>
      <c r="I160" s="200" t="s">
        <v>758</v>
      </c>
      <c r="J160" s="1210"/>
      <c r="K160" s="370">
        <v>1</v>
      </c>
      <c r="L160" s="370">
        <v>1</v>
      </c>
      <c r="M160" s="370">
        <v>1</v>
      </c>
      <c r="N160" s="1058"/>
      <c r="O160" s="1058"/>
      <c r="P160" s="1058"/>
      <c r="Q160" s="1058"/>
      <c r="R160" s="376">
        <f t="shared" si="7"/>
        <v>3</v>
      </c>
      <c r="S160" s="300" t="s">
        <v>570</v>
      </c>
      <c r="T160" s="537"/>
      <c r="U160" s="537"/>
      <c r="V160" s="537"/>
      <c r="W160" s="535"/>
      <c r="X160" s="1125"/>
    </row>
    <row r="161" spans="1:26" ht="14.85" customHeight="1" x14ac:dyDescent="0.5">
      <c r="A161" s="135" t="s">
        <v>519</v>
      </c>
      <c r="B161" s="135" t="s">
        <v>376</v>
      </c>
      <c r="C161" s="1151" t="s">
        <v>44</v>
      </c>
      <c r="D161" s="135">
        <v>1.5</v>
      </c>
      <c r="E161" s="519">
        <v>3</v>
      </c>
      <c r="F161" s="194" t="s">
        <v>352</v>
      </c>
      <c r="G161" s="135">
        <v>24</v>
      </c>
      <c r="H161" s="131" t="s">
        <v>765</v>
      </c>
      <c r="I161" s="151" t="s">
        <v>766</v>
      </c>
      <c r="J161" s="337">
        <v>3</v>
      </c>
      <c r="K161" s="338" t="s">
        <v>11</v>
      </c>
      <c r="L161" s="338">
        <v>3</v>
      </c>
      <c r="M161" s="338"/>
      <c r="N161" s="338">
        <v>3</v>
      </c>
      <c r="O161" s="338"/>
      <c r="P161" s="338">
        <v>3</v>
      </c>
      <c r="Q161" s="338"/>
      <c r="R161" s="327">
        <f t="shared" si="7"/>
        <v>12</v>
      </c>
      <c r="S161" s="1468"/>
      <c r="T161" s="537"/>
      <c r="U161" s="537">
        <f>R161+R164</f>
        <v>18</v>
      </c>
      <c r="V161" s="537"/>
      <c r="W161" s="535"/>
      <c r="X161" s="1125">
        <f t="shared" ref="X161:X162" si="9">SUM(T161:W161)</f>
        <v>18</v>
      </c>
    </row>
    <row r="162" spans="1:26" ht="14.85" customHeight="1" x14ac:dyDescent="0.5">
      <c r="A162" s="135"/>
      <c r="B162" s="218"/>
      <c r="C162" s="1137"/>
      <c r="D162" s="220"/>
      <c r="E162" s="221"/>
      <c r="F162" s="225"/>
      <c r="G162" s="138"/>
      <c r="H162" s="139" t="s">
        <v>767</v>
      </c>
      <c r="I162" s="200" t="s">
        <v>768</v>
      </c>
      <c r="J162" s="370"/>
      <c r="K162" s="373">
        <v>3</v>
      </c>
      <c r="L162" s="373"/>
      <c r="M162" s="373">
        <v>3</v>
      </c>
      <c r="N162" s="373" t="s">
        <v>11</v>
      </c>
      <c r="O162" s="373">
        <v>3</v>
      </c>
      <c r="P162" s="373"/>
      <c r="Q162" s="373">
        <v>3</v>
      </c>
      <c r="R162" s="376">
        <f t="shared" si="7"/>
        <v>12</v>
      </c>
      <c r="S162" s="1476"/>
      <c r="T162" s="537"/>
      <c r="U162" s="537">
        <f>R162+R163</f>
        <v>17</v>
      </c>
      <c r="V162" s="537"/>
      <c r="W162" s="535"/>
      <c r="X162" s="1125">
        <f t="shared" si="9"/>
        <v>17</v>
      </c>
    </row>
    <row r="163" spans="1:26" ht="14.85" customHeight="1" x14ac:dyDescent="0.5">
      <c r="A163" s="135"/>
      <c r="B163" s="130" t="s">
        <v>378</v>
      </c>
      <c r="C163" s="1150" t="s">
        <v>179</v>
      </c>
      <c r="D163" s="227">
        <v>1</v>
      </c>
      <c r="E163" s="132">
        <v>2</v>
      </c>
      <c r="F163" s="233" t="s">
        <v>352</v>
      </c>
      <c r="G163" s="206">
        <v>15</v>
      </c>
      <c r="H163" s="207" t="s">
        <v>767</v>
      </c>
      <c r="I163" s="208" t="s">
        <v>768</v>
      </c>
      <c r="J163" s="748">
        <v>1</v>
      </c>
      <c r="K163" s="465" t="s">
        <v>11</v>
      </c>
      <c r="L163" s="465">
        <v>2</v>
      </c>
      <c r="M163" s="465"/>
      <c r="N163" s="465" t="s">
        <v>11</v>
      </c>
      <c r="O163" s="465"/>
      <c r="P163" s="465">
        <v>2</v>
      </c>
      <c r="Q163" s="465"/>
      <c r="R163" s="454">
        <f t="shared" si="7"/>
        <v>5</v>
      </c>
      <c r="S163" s="1468" t="s">
        <v>929</v>
      </c>
      <c r="T163" s="537"/>
      <c r="U163" s="537"/>
      <c r="V163" s="537"/>
      <c r="W163" s="535"/>
      <c r="X163" s="1125"/>
    </row>
    <row r="164" spans="1:26" ht="14.85" customHeight="1" x14ac:dyDescent="0.5">
      <c r="A164" s="135"/>
      <c r="B164" s="135"/>
      <c r="C164" s="518"/>
      <c r="D164" s="209"/>
      <c r="E164" s="519"/>
      <c r="F164" s="133"/>
      <c r="G164" s="135"/>
      <c r="H164" s="131" t="s">
        <v>765</v>
      </c>
      <c r="I164" s="151" t="s">
        <v>766</v>
      </c>
      <c r="J164" s="337"/>
      <c r="K164" s="338">
        <v>2</v>
      </c>
      <c r="L164" s="338"/>
      <c r="M164" s="338">
        <v>2</v>
      </c>
      <c r="N164" s="338" t="s">
        <v>11</v>
      </c>
      <c r="O164" s="338" t="s">
        <v>11</v>
      </c>
      <c r="P164" s="338"/>
      <c r="Q164" s="338">
        <v>2</v>
      </c>
      <c r="R164" s="327">
        <f t="shared" si="7"/>
        <v>6</v>
      </c>
      <c r="S164" s="1469"/>
      <c r="T164" s="537"/>
      <c r="U164" s="537"/>
      <c r="V164" s="537"/>
      <c r="W164" s="535"/>
      <c r="X164" s="1125"/>
    </row>
    <row r="165" spans="1:26" ht="14.85" customHeight="1" x14ac:dyDescent="0.5">
      <c r="A165" s="135"/>
      <c r="B165" s="195"/>
      <c r="C165" s="1149"/>
      <c r="D165" s="209"/>
      <c r="E165" s="519"/>
      <c r="F165" s="194"/>
      <c r="G165" s="135"/>
      <c r="H165" s="131" t="s">
        <v>769</v>
      </c>
      <c r="I165" s="151" t="s">
        <v>1044</v>
      </c>
      <c r="J165" s="337" t="s">
        <v>11</v>
      </c>
      <c r="K165" s="338" t="s">
        <v>11</v>
      </c>
      <c r="L165" s="338" t="s">
        <v>11</v>
      </c>
      <c r="M165" s="338"/>
      <c r="N165" s="338">
        <v>2</v>
      </c>
      <c r="O165" s="338">
        <v>2</v>
      </c>
      <c r="P165" s="338"/>
      <c r="Q165" s="338"/>
      <c r="R165" s="327">
        <f t="shared" si="7"/>
        <v>4</v>
      </c>
      <c r="S165" s="1469"/>
      <c r="T165" s="537"/>
      <c r="U165" s="537"/>
      <c r="V165" s="537"/>
      <c r="W165" s="535"/>
      <c r="X165" s="1125"/>
    </row>
    <row r="166" spans="1:26" s="129" customFormat="1" ht="14.85" customHeight="1" x14ac:dyDescent="0.5">
      <c r="A166" s="144"/>
      <c r="B166" s="229"/>
      <c r="C166" s="230"/>
      <c r="D166" s="231"/>
      <c r="E166" s="232" t="s">
        <v>565</v>
      </c>
      <c r="F166" s="232" t="s">
        <v>409</v>
      </c>
      <c r="G166" s="145">
        <v>8</v>
      </c>
      <c r="H166" s="146" t="s">
        <v>1165</v>
      </c>
      <c r="I166" s="214"/>
      <c r="J166" s="1208">
        <v>1</v>
      </c>
      <c r="K166" s="477">
        <v>1</v>
      </c>
      <c r="L166" s="477">
        <v>1</v>
      </c>
      <c r="M166" s="477">
        <v>1</v>
      </c>
      <c r="N166" s="477">
        <v>1</v>
      </c>
      <c r="O166" s="477">
        <v>1</v>
      </c>
      <c r="P166" s="477">
        <v>1</v>
      </c>
      <c r="Q166" s="477">
        <v>1</v>
      </c>
      <c r="R166" s="1209">
        <f t="shared" si="7"/>
        <v>8</v>
      </c>
      <c r="S166" s="1470"/>
      <c r="T166" s="537"/>
      <c r="U166" s="537"/>
      <c r="V166" s="537"/>
      <c r="W166" s="535"/>
      <c r="X166" s="1125"/>
      <c r="Y166" s="841"/>
      <c r="Z166" s="525"/>
    </row>
    <row r="167" spans="1:26" ht="14.85" customHeight="1" x14ac:dyDescent="0.5">
      <c r="A167" s="135"/>
      <c r="B167" s="135" t="s">
        <v>380</v>
      </c>
      <c r="C167" s="518" t="s">
        <v>191</v>
      </c>
      <c r="D167" s="209">
        <v>2</v>
      </c>
      <c r="E167" s="519">
        <v>4</v>
      </c>
      <c r="F167" s="133" t="s">
        <v>367</v>
      </c>
      <c r="G167" s="135">
        <v>2</v>
      </c>
      <c r="H167" s="131" t="s">
        <v>763</v>
      </c>
      <c r="I167" s="151" t="s">
        <v>764</v>
      </c>
      <c r="J167" s="337">
        <v>2</v>
      </c>
      <c r="K167" s="1211"/>
      <c r="L167" s="1056"/>
      <c r="M167" s="1056"/>
      <c r="N167" s="1056"/>
      <c r="O167" s="1056"/>
      <c r="P167" s="1056"/>
      <c r="Q167" s="1056"/>
      <c r="R167" s="327">
        <f t="shared" si="7"/>
        <v>2</v>
      </c>
      <c r="S167" s="298" t="s">
        <v>571</v>
      </c>
      <c r="T167" s="537"/>
      <c r="U167" s="537"/>
      <c r="V167" s="537"/>
      <c r="W167" s="535"/>
      <c r="X167" s="1125"/>
    </row>
    <row r="168" spans="1:26" ht="14.85" customHeight="1" x14ac:dyDescent="0.5">
      <c r="A168" s="135"/>
      <c r="B168" s="138"/>
      <c r="C168" s="140"/>
      <c r="D168" s="198"/>
      <c r="E168" s="1153"/>
      <c r="F168" s="143"/>
      <c r="G168" s="138">
        <v>2</v>
      </c>
      <c r="H168" s="139" t="s">
        <v>755</v>
      </c>
      <c r="I168" s="200" t="s">
        <v>756</v>
      </c>
      <c r="J168" s="370">
        <v>2</v>
      </c>
      <c r="K168" s="1210"/>
      <c r="L168" s="1058"/>
      <c r="M168" s="1058"/>
      <c r="N168" s="1058"/>
      <c r="O168" s="1058"/>
      <c r="P168" s="1058"/>
      <c r="Q168" s="1058"/>
      <c r="R168" s="376">
        <f t="shared" si="7"/>
        <v>2</v>
      </c>
      <c r="S168" s="299" t="s">
        <v>568</v>
      </c>
      <c r="T168" s="537"/>
      <c r="U168" s="537"/>
      <c r="V168" s="537"/>
      <c r="W168" s="535"/>
      <c r="X168" s="1125"/>
    </row>
    <row r="169" spans="1:26" ht="14.85" customHeight="1" x14ac:dyDescent="0.5">
      <c r="A169" s="222"/>
      <c r="B169" s="218" t="s">
        <v>274</v>
      </c>
      <c r="C169" s="219" t="s">
        <v>275</v>
      </c>
      <c r="D169" s="220">
        <v>0.5</v>
      </c>
      <c r="E169" s="221">
        <v>1</v>
      </c>
      <c r="F169" s="225" t="s">
        <v>368</v>
      </c>
      <c r="G169" s="138">
        <v>2</v>
      </c>
      <c r="H169" s="139" t="s">
        <v>769</v>
      </c>
      <c r="I169" s="200" t="s">
        <v>1044</v>
      </c>
      <c r="J169" s="1210"/>
      <c r="K169" s="370">
        <v>1</v>
      </c>
      <c r="L169" s="370">
        <v>1</v>
      </c>
      <c r="M169" s="1058"/>
      <c r="N169" s="1058"/>
      <c r="O169" s="1058"/>
      <c r="P169" s="1058"/>
      <c r="Q169" s="1058"/>
      <c r="R169" s="376">
        <f t="shared" si="7"/>
        <v>2</v>
      </c>
      <c r="S169" s="300" t="s">
        <v>570</v>
      </c>
      <c r="T169" s="537"/>
      <c r="U169" s="537"/>
      <c r="V169" s="537"/>
      <c r="W169" s="535"/>
      <c r="X169" s="1125"/>
    </row>
    <row r="170" spans="1:26" ht="14.85" customHeight="1" x14ac:dyDescent="0.5">
      <c r="A170" s="130" t="s">
        <v>525</v>
      </c>
      <c r="B170" s="132" t="s">
        <v>382</v>
      </c>
      <c r="C170" s="193" t="s">
        <v>48</v>
      </c>
      <c r="D170" s="227">
        <v>1.5</v>
      </c>
      <c r="E170" s="132">
        <v>3</v>
      </c>
      <c r="F170" s="233" t="s">
        <v>356</v>
      </c>
      <c r="G170" s="135">
        <v>24</v>
      </c>
      <c r="H170" s="131" t="s">
        <v>759</v>
      </c>
      <c r="I170" s="151" t="s">
        <v>760</v>
      </c>
      <c r="J170" s="337">
        <v>3</v>
      </c>
      <c r="K170" s="338"/>
      <c r="L170" s="338">
        <v>3</v>
      </c>
      <c r="M170" s="338"/>
      <c r="N170" s="338"/>
      <c r="O170" s="338">
        <v>3</v>
      </c>
      <c r="P170" s="338"/>
      <c r="Q170" s="338"/>
      <c r="R170" s="327">
        <f t="shared" ref="R170:R172" si="10">SUM(J170:Q170)</f>
        <v>9</v>
      </c>
      <c r="S170" s="1468"/>
      <c r="T170" s="537">
        <f>R151</f>
        <v>3</v>
      </c>
      <c r="U170" s="537"/>
      <c r="V170" s="537">
        <f>R170+R174</f>
        <v>13</v>
      </c>
      <c r="W170" s="535"/>
      <c r="X170" s="1125">
        <f t="shared" ref="X170:X172" si="11">SUM(T170:W170)</f>
        <v>16</v>
      </c>
    </row>
    <row r="171" spans="1:26" ht="14.85" customHeight="1" x14ac:dyDescent="0.5">
      <c r="A171" s="135"/>
      <c r="B171" s="195"/>
      <c r="C171" s="1149"/>
      <c r="D171" s="209"/>
      <c r="E171" s="519"/>
      <c r="F171" s="194"/>
      <c r="G171" s="135"/>
      <c r="H171" s="131" t="s">
        <v>769</v>
      </c>
      <c r="I171" s="151" t="s">
        <v>1044</v>
      </c>
      <c r="J171" s="337"/>
      <c r="K171" s="338">
        <v>3</v>
      </c>
      <c r="L171" s="338"/>
      <c r="M171" s="338" t="s">
        <v>11</v>
      </c>
      <c r="N171" s="338">
        <v>3</v>
      </c>
      <c r="O171" s="338"/>
      <c r="P171" s="338">
        <v>3</v>
      </c>
      <c r="Q171" s="338"/>
      <c r="R171" s="327">
        <f t="shared" si="10"/>
        <v>9</v>
      </c>
      <c r="S171" s="1475"/>
      <c r="T171" s="537">
        <f>R158</f>
        <v>1</v>
      </c>
      <c r="U171" s="537">
        <f>R165+R169</f>
        <v>6</v>
      </c>
      <c r="V171" s="537">
        <f>R171</f>
        <v>9</v>
      </c>
      <c r="W171" s="535"/>
      <c r="X171" s="1125">
        <f t="shared" si="11"/>
        <v>16</v>
      </c>
    </row>
    <row r="172" spans="1:26" ht="14.85" customHeight="1" x14ac:dyDescent="0.5">
      <c r="A172" s="135"/>
      <c r="B172" s="218"/>
      <c r="C172" s="1137"/>
      <c r="D172" s="220"/>
      <c r="E172" s="221"/>
      <c r="F172" s="225"/>
      <c r="G172" s="138"/>
      <c r="H172" s="139" t="s">
        <v>770</v>
      </c>
      <c r="I172" s="200" t="s">
        <v>771</v>
      </c>
      <c r="J172" s="370"/>
      <c r="K172" s="373"/>
      <c r="L172" s="373"/>
      <c r="M172" s="373">
        <v>3</v>
      </c>
      <c r="N172" s="373" t="s">
        <v>11</v>
      </c>
      <c r="O172" s="373"/>
      <c r="P172" s="373"/>
      <c r="Q172" s="373">
        <v>3</v>
      </c>
      <c r="R172" s="376">
        <f t="shared" si="10"/>
        <v>6</v>
      </c>
      <c r="S172" s="1476"/>
      <c r="T172" s="537"/>
      <c r="U172" s="537"/>
      <c r="V172" s="537">
        <f>R172+R175+R179</f>
        <v>12</v>
      </c>
      <c r="W172" s="535"/>
      <c r="X172" s="1125">
        <f t="shared" si="11"/>
        <v>12</v>
      </c>
    </row>
    <row r="173" spans="1:26" ht="14.85" customHeight="1" x14ac:dyDescent="0.5">
      <c r="A173" s="135"/>
      <c r="B173" s="192" t="s">
        <v>384</v>
      </c>
      <c r="C173" s="193" t="s">
        <v>183</v>
      </c>
      <c r="D173" s="227">
        <v>1</v>
      </c>
      <c r="E173" s="132">
        <v>2</v>
      </c>
      <c r="F173" s="233" t="s">
        <v>356</v>
      </c>
      <c r="G173" s="206">
        <v>15</v>
      </c>
      <c r="H173" s="207" t="s">
        <v>763</v>
      </c>
      <c r="I173" s="208" t="s">
        <v>764</v>
      </c>
      <c r="J173" s="748">
        <v>1</v>
      </c>
      <c r="K173" s="465">
        <v>2</v>
      </c>
      <c r="L173" s="465">
        <v>2</v>
      </c>
      <c r="M173" s="465"/>
      <c r="N173" s="465" t="s">
        <v>11</v>
      </c>
      <c r="O173" s="465"/>
      <c r="P173" s="465" t="s">
        <v>11</v>
      </c>
      <c r="Q173" s="465">
        <v>2</v>
      </c>
      <c r="R173" s="454">
        <f t="shared" si="7"/>
        <v>7</v>
      </c>
      <c r="S173" s="1468" t="s">
        <v>930</v>
      </c>
      <c r="T173" s="537">
        <f>R157</f>
        <v>1</v>
      </c>
      <c r="U173" s="537">
        <f>R167</f>
        <v>2</v>
      </c>
      <c r="V173" s="537">
        <f>R173+R177</f>
        <v>9</v>
      </c>
      <c r="W173" s="535"/>
      <c r="X173" s="1125">
        <f>SUM(T173:W173)</f>
        <v>12</v>
      </c>
    </row>
    <row r="174" spans="1:26" ht="14.85" customHeight="1" x14ac:dyDescent="0.5">
      <c r="A174" s="135"/>
      <c r="B174" s="195"/>
      <c r="C174" s="1149"/>
      <c r="D174" s="209"/>
      <c r="E174" s="519"/>
      <c r="F174" s="194"/>
      <c r="G174" s="135"/>
      <c r="H174" s="131" t="s">
        <v>759</v>
      </c>
      <c r="I174" s="151" t="s">
        <v>760</v>
      </c>
      <c r="J174" s="337"/>
      <c r="K174" s="338"/>
      <c r="L174" s="338"/>
      <c r="M174" s="338">
        <v>2</v>
      </c>
      <c r="N174" s="338"/>
      <c r="O174" s="338"/>
      <c r="P174" s="338">
        <v>2</v>
      </c>
      <c r="Q174" s="338" t="s">
        <v>11</v>
      </c>
      <c r="R174" s="327">
        <f t="shared" si="7"/>
        <v>4</v>
      </c>
      <c r="S174" s="1469"/>
      <c r="T174" s="537"/>
      <c r="U174" s="537"/>
      <c r="V174" s="537"/>
      <c r="W174" s="535"/>
      <c r="X174" s="1125"/>
    </row>
    <row r="175" spans="1:26" ht="14.85" customHeight="1" x14ac:dyDescent="0.5">
      <c r="A175" s="135"/>
      <c r="B175" s="195"/>
      <c r="C175" s="1149"/>
      <c r="D175" s="209"/>
      <c r="E175" s="519"/>
      <c r="F175" s="194"/>
      <c r="G175" s="135"/>
      <c r="H175" s="131" t="s">
        <v>770</v>
      </c>
      <c r="I175" s="151" t="s">
        <v>771</v>
      </c>
      <c r="J175" s="337"/>
      <c r="K175" s="338"/>
      <c r="L175" s="338"/>
      <c r="M175" s="338" t="s">
        <v>11</v>
      </c>
      <c r="N175" s="338">
        <v>2</v>
      </c>
      <c r="O175" s="338">
        <v>2</v>
      </c>
      <c r="P175" s="338" t="s">
        <v>11</v>
      </c>
      <c r="Q175" s="338" t="s">
        <v>11</v>
      </c>
      <c r="R175" s="327">
        <f t="shared" si="7"/>
        <v>4</v>
      </c>
      <c r="S175" s="1469"/>
      <c r="T175" s="537"/>
      <c r="U175" s="537"/>
      <c r="V175" s="537"/>
      <c r="W175" s="535"/>
      <c r="X175" s="1125"/>
    </row>
    <row r="176" spans="1:26" s="129" customFormat="1" ht="14.85" customHeight="1" x14ac:dyDescent="0.5">
      <c r="A176" s="144"/>
      <c r="B176" s="229"/>
      <c r="C176" s="230"/>
      <c r="D176" s="231"/>
      <c r="E176" s="232" t="s">
        <v>565</v>
      </c>
      <c r="F176" s="232" t="s">
        <v>415</v>
      </c>
      <c r="G176" s="145">
        <v>8</v>
      </c>
      <c r="H176" s="146" t="s">
        <v>1165</v>
      </c>
      <c r="I176" s="214"/>
      <c r="J176" s="1208">
        <v>1</v>
      </c>
      <c r="K176" s="477">
        <v>1</v>
      </c>
      <c r="L176" s="477">
        <v>1</v>
      </c>
      <c r="M176" s="477">
        <v>1</v>
      </c>
      <c r="N176" s="477">
        <v>1</v>
      </c>
      <c r="O176" s="477">
        <v>1</v>
      </c>
      <c r="P176" s="477">
        <v>1</v>
      </c>
      <c r="Q176" s="477">
        <v>1</v>
      </c>
      <c r="R176" s="1209">
        <f t="shared" si="7"/>
        <v>8</v>
      </c>
      <c r="S176" s="1470"/>
      <c r="T176" s="537"/>
      <c r="U176" s="537"/>
      <c r="V176" s="537"/>
      <c r="W176" s="535"/>
      <c r="X176" s="1125"/>
      <c r="Y176" s="841"/>
      <c r="Z176" s="525"/>
    </row>
    <row r="177" spans="1:24" ht="14.85" customHeight="1" x14ac:dyDescent="0.5">
      <c r="A177" s="135"/>
      <c r="B177" s="195" t="s">
        <v>386</v>
      </c>
      <c r="C177" s="215" t="s">
        <v>195</v>
      </c>
      <c r="D177" s="209">
        <v>2</v>
      </c>
      <c r="E177" s="519">
        <v>4</v>
      </c>
      <c r="F177" s="194" t="s">
        <v>572</v>
      </c>
      <c r="G177" s="135">
        <v>2</v>
      </c>
      <c r="H177" s="131" t="s">
        <v>763</v>
      </c>
      <c r="I177" s="151" t="s">
        <v>764</v>
      </c>
      <c r="J177" s="337">
        <v>2</v>
      </c>
      <c r="K177" s="1056"/>
      <c r="L177" s="1056"/>
      <c r="M177" s="1056"/>
      <c r="N177" s="1056"/>
      <c r="O177" s="1056"/>
      <c r="P177" s="1056"/>
      <c r="Q177" s="1056"/>
      <c r="R177" s="327">
        <f t="shared" si="7"/>
        <v>2</v>
      </c>
      <c r="S177" s="298" t="s">
        <v>571</v>
      </c>
      <c r="T177" s="537"/>
      <c r="U177" s="537"/>
      <c r="V177" s="537"/>
      <c r="W177" s="535"/>
      <c r="X177" s="1125"/>
    </row>
    <row r="178" spans="1:24" ht="14.85" customHeight="1" x14ac:dyDescent="0.5">
      <c r="A178" s="138"/>
      <c r="B178" s="196"/>
      <c r="C178" s="216"/>
      <c r="D178" s="198"/>
      <c r="E178" s="1153"/>
      <c r="F178" s="143"/>
      <c r="G178" s="138">
        <v>2</v>
      </c>
      <c r="H178" s="139" t="s">
        <v>761</v>
      </c>
      <c r="I178" s="200" t="s">
        <v>762</v>
      </c>
      <c r="J178" s="370">
        <v>2</v>
      </c>
      <c r="K178" s="1058"/>
      <c r="L178" s="1058"/>
      <c r="M178" s="1058"/>
      <c r="N178" s="1058"/>
      <c r="O178" s="1058"/>
      <c r="P178" s="1058"/>
      <c r="Q178" s="1058"/>
      <c r="R178" s="376">
        <f t="shared" si="7"/>
        <v>2</v>
      </c>
      <c r="S178" s="299" t="s">
        <v>568</v>
      </c>
      <c r="T178" s="537"/>
      <c r="U178" s="537"/>
      <c r="V178" s="537"/>
      <c r="W178" s="535"/>
      <c r="X178" s="1125"/>
    </row>
    <row r="179" spans="1:24" ht="14.85" customHeight="1" x14ac:dyDescent="0.5">
      <c r="A179" s="222"/>
      <c r="B179" s="218" t="s">
        <v>278</v>
      </c>
      <c r="C179" s="219" t="s">
        <v>279</v>
      </c>
      <c r="D179" s="220">
        <v>0.5</v>
      </c>
      <c r="E179" s="221">
        <v>1</v>
      </c>
      <c r="F179" s="225" t="s">
        <v>372</v>
      </c>
      <c r="G179" s="222">
        <v>2</v>
      </c>
      <c r="H179" s="223" t="s">
        <v>770</v>
      </c>
      <c r="I179" s="224" t="s">
        <v>771</v>
      </c>
      <c r="J179" s="1210"/>
      <c r="K179" s="370">
        <v>1</v>
      </c>
      <c r="L179" s="370">
        <v>1</v>
      </c>
      <c r="M179" s="1058"/>
      <c r="N179" s="1058"/>
      <c r="O179" s="1058"/>
      <c r="P179" s="1058"/>
      <c r="Q179" s="1058"/>
      <c r="R179" s="376">
        <f t="shared" si="7"/>
        <v>2</v>
      </c>
      <c r="S179" s="302" t="s">
        <v>570</v>
      </c>
      <c r="T179" s="537"/>
      <c r="U179" s="537"/>
      <c r="V179" s="537"/>
      <c r="W179" s="535"/>
      <c r="X179" s="1125"/>
    </row>
    <row r="180" spans="1:24" ht="14.85" customHeight="1" x14ac:dyDescent="0.5">
      <c r="A180" s="1428" t="s">
        <v>531</v>
      </c>
      <c r="B180" s="1412"/>
      <c r="C180" s="1412"/>
      <c r="G180" s="1138">
        <f>SUM(G149:G179)-24</f>
        <v>136</v>
      </c>
      <c r="H180" s="226"/>
      <c r="I180" s="226"/>
      <c r="J180" s="148"/>
      <c r="R180" s="1133">
        <f>SUM(R149:R179)-24</f>
        <v>136</v>
      </c>
      <c r="S180" s="1138"/>
      <c r="T180" s="537"/>
      <c r="U180" s="537"/>
      <c r="V180" s="537"/>
      <c r="W180" s="535"/>
      <c r="X180" s="1125">
        <f>SUM(X149:X179)</f>
        <v>136</v>
      </c>
    </row>
    <row r="181" spans="1:24" ht="14.85" customHeight="1" x14ac:dyDescent="0.5">
      <c r="A181" s="1428"/>
      <c r="B181" s="1412"/>
      <c r="C181" s="1412"/>
      <c r="G181" s="1138"/>
      <c r="H181" s="226"/>
      <c r="I181" s="226"/>
      <c r="J181" s="1471" t="s">
        <v>573</v>
      </c>
      <c r="K181" s="1472"/>
      <c r="L181" s="1472"/>
      <c r="M181" s="1472"/>
      <c r="N181" s="1472"/>
      <c r="O181" s="1472"/>
      <c r="P181" s="1472"/>
      <c r="Q181" s="1472"/>
      <c r="R181" s="1472"/>
      <c r="S181" s="1473"/>
      <c r="T181" s="537"/>
      <c r="U181" s="537"/>
      <c r="V181" s="537"/>
      <c r="W181" s="535"/>
      <c r="X181" s="1125"/>
    </row>
    <row r="182" spans="1:24" ht="14.85" customHeight="1" x14ac:dyDescent="0.5">
      <c r="A182" s="1428" t="s">
        <v>1043</v>
      </c>
      <c r="B182" s="1412"/>
      <c r="C182" s="1412"/>
      <c r="D182" s="1412"/>
      <c r="E182" s="1412"/>
      <c r="F182" s="1412"/>
      <c r="G182" s="1412"/>
      <c r="H182" s="1412"/>
      <c r="I182" s="1412"/>
      <c r="J182" s="1471" t="s">
        <v>574</v>
      </c>
      <c r="K182" s="1472"/>
      <c r="L182" s="1472"/>
      <c r="M182" s="1472"/>
      <c r="N182" s="1472"/>
      <c r="O182" s="1472"/>
      <c r="P182" s="1472"/>
      <c r="Q182" s="1472"/>
      <c r="R182" s="1472"/>
      <c r="S182" s="1473"/>
      <c r="T182" s="537"/>
      <c r="U182" s="537"/>
      <c r="V182" s="537"/>
      <c r="W182" s="535"/>
      <c r="X182" s="1125"/>
    </row>
    <row r="183" spans="1:24" ht="18" customHeight="1" x14ac:dyDescent="0.5">
      <c r="A183" s="1373" t="s">
        <v>0</v>
      </c>
      <c r="B183" s="1412"/>
      <c r="C183" s="1412"/>
      <c r="D183" s="1412"/>
      <c r="E183" s="1412"/>
      <c r="F183" s="1412"/>
      <c r="G183" s="1412"/>
      <c r="H183" s="1412"/>
      <c r="I183" s="1412"/>
      <c r="J183" s="1412"/>
      <c r="K183" s="1412"/>
      <c r="L183" s="1412"/>
      <c r="M183" s="1412"/>
      <c r="N183" s="1412"/>
      <c r="O183" s="1412"/>
      <c r="P183" s="1412"/>
      <c r="Q183" s="1412"/>
      <c r="R183" s="1412"/>
      <c r="S183" s="1412"/>
      <c r="X183" s="1122"/>
    </row>
    <row r="184" spans="1:24" ht="18" customHeight="1" x14ac:dyDescent="0.5">
      <c r="A184" s="1373" t="s">
        <v>575</v>
      </c>
      <c r="B184" s="1412"/>
      <c r="C184" s="1412"/>
      <c r="D184" s="1412"/>
      <c r="E184" s="1412"/>
      <c r="F184" s="1412"/>
      <c r="G184" s="1412"/>
      <c r="H184" s="1412"/>
      <c r="I184" s="1412"/>
      <c r="J184" s="1412"/>
      <c r="K184" s="1412"/>
      <c r="L184" s="1412"/>
      <c r="M184" s="1412"/>
      <c r="N184" s="1412"/>
      <c r="O184" s="1412"/>
      <c r="P184" s="1412"/>
      <c r="Q184" s="1412"/>
      <c r="R184" s="1412"/>
      <c r="S184" s="1412"/>
      <c r="X184" s="1122"/>
    </row>
    <row r="185" spans="1:24" ht="18" customHeight="1" x14ac:dyDescent="0.5">
      <c r="A185" s="1373" t="s">
        <v>501</v>
      </c>
      <c r="B185" s="1412"/>
      <c r="C185" s="1412"/>
      <c r="D185" s="1412"/>
      <c r="E185" s="1412"/>
      <c r="F185" s="1412"/>
      <c r="G185" s="1412"/>
      <c r="H185" s="1412"/>
      <c r="I185" s="1412"/>
      <c r="J185" s="1412"/>
      <c r="K185" s="1412"/>
      <c r="L185" s="1412"/>
      <c r="M185" s="1412"/>
      <c r="N185" s="1412"/>
      <c r="O185" s="1412"/>
      <c r="P185" s="1412"/>
      <c r="Q185" s="1412"/>
      <c r="R185" s="1412"/>
      <c r="S185" s="1412"/>
      <c r="X185" s="1122"/>
    </row>
    <row r="186" spans="1:24" ht="18" customHeight="1" x14ac:dyDescent="0.5">
      <c r="A186" s="1466" t="s">
        <v>943</v>
      </c>
      <c r="B186" s="1405"/>
      <c r="C186" s="1405"/>
      <c r="D186" s="1405"/>
      <c r="E186" s="1405"/>
      <c r="F186" s="1405"/>
      <c r="G186" s="1405"/>
      <c r="H186" s="1405"/>
      <c r="I186" s="1405"/>
      <c r="J186" s="1405"/>
      <c r="K186" s="1405"/>
      <c r="L186" s="1405"/>
      <c r="M186" s="1405"/>
      <c r="N186" s="1405"/>
      <c r="O186" s="1405"/>
      <c r="P186" s="1405"/>
      <c r="Q186" s="1405"/>
      <c r="R186" s="1405"/>
      <c r="S186" s="1414"/>
      <c r="T186" s="538"/>
      <c r="U186" s="538"/>
      <c r="V186" s="538"/>
      <c r="W186" s="538"/>
      <c r="X186" s="1122"/>
    </row>
    <row r="187" spans="1:24" ht="18" customHeight="1" x14ac:dyDescent="0.5">
      <c r="A187" s="1429" t="s">
        <v>502</v>
      </c>
      <c r="B187" s="1429" t="s">
        <v>7</v>
      </c>
      <c r="C187" s="1429" t="s">
        <v>503</v>
      </c>
      <c r="D187" s="1429" t="s">
        <v>340</v>
      </c>
      <c r="E187" s="1401" t="s">
        <v>504</v>
      </c>
      <c r="F187" s="1404" t="s">
        <v>505</v>
      </c>
      <c r="G187" s="1405"/>
      <c r="H187" s="1406" t="s">
        <v>506</v>
      </c>
      <c r="I187" s="1407"/>
      <c r="J187" s="1404" t="s">
        <v>507</v>
      </c>
      <c r="K187" s="1405"/>
      <c r="L187" s="1405"/>
      <c r="M187" s="1405"/>
      <c r="N187" s="1405"/>
      <c r="O187" s="1405"/>
      <c r="P187" s="1405"/>
      <c r="Q187" s="1405"/>
      <c r="R187" s="1438" t="s">
        <v>344</v>
      </c>
      <c r="S187" s="1429" t="s">
        <v>508</v>
      </c>
      <c r="T187" s="538"/>
      <c r="U187" s="538"/>
      <c r="V187" s="538"/>
      <c r="W187" s="538"/>
      <c r="X187" s="1122"/>
    </row>
    <row r="188" spans="1:24" ht="18" customHeight="1" x14ac:dyDescent="0.5">
      <c r="A188" s="1417"/>
      <c r="B188" s="1417"/>
      <c r="C188" s="1417"/>
      <c r="D188" s="1417"/>
      <c r="E188" s="1402"/>
      <c r="F188" s="120" t="s">
        <v>509</v>
      </c>
      <c r="G188" s="121" t="s">
        <v>510</v>
      </c>
      <c r="H188" s="1408"/>
      <c r="I188" s="1409"/>
      <c r="J188" s="191">
        <v>1</v>
      </c>
      <c r="K188" s="191">
        <v>2</v>
      </c>
      <c r="L188" s="191">
        <v>3</v>
      </c>
      <c r="M188" s="191">
        <v>4</v>
      </c>
      <c r="N188" s="191">
        <v>5</v>
      </c>
      <c r="O188" s="191">
        <v>6</v>
      </c>
      <c r="P188" s="191">
        <v>7</v>
      </c>
      <c r="Q188" s="191">
        <v>8</v>
      </c>
      <c r="R188" s="1439"/>
      <c r="S188" s="1417"/>
      <c r="T188" s="538" t="s">
        <v>511</v>
      </c>
      <c r="U188" s="538" t="s">
        <v>512</v>
      </c>
      <c r="V188" s="538" t="s">
        <v>513</v>
      </c>
      <c r="W188" s="538" t="s">
        <v>536</v>
      </c>
      <c r="X188" s="1122"/>
    </row>
    <row r="189" spans="1:24" ht="18" customHeight="1" x14ac:dyDescent="0.5">
      <c r="A189" s="521" t="s">
        <v>515</v>
      </c>
      <c r="B189" s="330" t="s">
        <v>49</v>
      </c>
      <c r="C189" s="1135" t="s">
        <v>50</v>
      </c>
      <c r="D189" s="436">
        <v>2</v>
      </c>
      <c r="E189" s="333">
        <v>44961</v>
      </c>
      <c r="F189" s="564" t="s">
        <v>941</v>
      </c>
      <c r="G189" s="330">
        <v>6</v>
      </c>
      <c r="H189" s="349" t="s">
        <v>576</v>
      </c>
      <c r="I189" s="360" t="s">
        <v>577</v>
      </c>
      <c r="J189" s="336">
        <v>2</v>
      </c>
      <c r="K189" s="1212"/>
      <c r="L189" s="1212"/>
      <c r="M189" s="1212"/>
      <c r="N189" s="352"/>
      <c r="O189" s="352"/>
      <c r="P189" s="336">
        <v>2</v>
      </c>
      <c r="Q189" s="336">
        <v>2</v>
      </c>
      <c r="R189" s="322">
        <f>SUM(J189:Q189)</f>
        <v>6</v>
      </c>
      <c r="S189" s="1213" t="s">
        <v>578</v>
      </c>
      <c r="T189" s="542">
        <f>R189+R192+R194</f>
        <v>14</v>
      </c>
      <c r="U189" s="542"/>
      <c r="V189" s="538"/>
      <c r="W189" s="538"/>
      <c r="X189" s="1128">
        <f>SUM(T189:W189)</f>
        <v>14</v>
      </c>
    </row>
    <row r="190" spans="1:24" ht="18" customHeight="1" x14ac:dyDescent="0.5">
      <c r="A190" s="330"/>
      <c r="B190" s="138"/>
      <c r="C190" s="514"/>
      <c r="D190" s="198"/>
      <c r="E190" s="1153"/>
      <c r="F190" s="143"/>
      <c r="G190" s="138">
        <v>6</v>
      </c>
      <c r="H190" s="364" t="s">
        <v>579</v>
      </c>
      <c r="I190" s="365" t="s">
        <v>580</v>
      </c>
      <c r="J190" s="373">
        <v>2</v>
      </c>
      <c r="K190" s="1058"/>
      <c r="L190" s="1058"/>
      <c r="M190" s="1058"/>
      <c r="N190" s="375"/>
      <c r="O190" s="375"/>
      <c r="P190" s="373">
        <v>2</v>
      </c>
      <c r="Q190" s="477">
        <v>2</v>
      </c>
      <c r="R190" s="376">
        <f>SUM(J190:Q190)</f>
        <v>6</v>
      </c>
      <c r="S190" s="299" t="s">
        <v>886</v>
      </c>
      <c r="T190" s="542">
        <f>R190+R191</f>
        <v>15</v>
      </c>
      <c r="U190" s="542">
        <f>R200</f>
        <v>3</v>
      </c>
      <c r="V190" s="538"/>
      <c r="W190" s="538"/>
      <c r="X190" s="1128">
        <f>SUM(T190:W190)</f>
        <v>18</v>
      </c>
    </row>
    <row r="191" spans="1:24" ht="18" customHeight="1" x14ac:dyDescent="0.5">
      <c r="A191" s="330"/>
      <c r="B191" s="332" t="s">
        <v>295</v>
      </c>
      <c r="C191" s="1135" t="s">
        <v>389</v>
      </c>
      <c r="D191" s="436">
        <v>1.5</v>
      </c>
      <c r="E191" s="1138">
        <v>3</v>
      </c>
      <c r="F191" s="564" t="s">
        <v>924</v>
      </c>
      <c r="G191" s="330">
        <v>9</v>
      </c>
      <c r="H191" s="349" t="s">
        <v>579</v>
      </c>
      <c r="I191" s="360" t="s">
        <v>580</v>
      </c>
      <c r="J191" s="352"/>
      <c r="K191" s="352"/>
      <c r="L191" s="352"/>
      <c r="M191" s="336">
        <v>3</v>
      </c>
      <c r="N191" s="336">
        <v>3</v>
      </c>
      <c r="O191" s="336">
        <v>3</v>
      </c>
      <c r="P191" s="352"/>
      <c r="Q191" s="352"/>
      <c r="R191" s="322">
        <f>SUM(M191:Q191)</f>
        <v>9</v>
      </c>
      <c r="S191" s="1213" t="s">
        <v>772</v>
      </c>
      <c r="T191" s="542"/>
      <c r="U191" s="542"/>
      <c r="V191" s="538"/>
      <c r="W191" s="538"/>
      <c r="X191" s="1123"/>
    </row>
    <row r="192" spans="1:24" ht="18" customHeight="1" x14ac:dyDescent="0.5">
      <c r="A192" s="330"/>
      <c r="B192" s="351"/>
      <c r="C192" s="1147"/>
      <c r="D192" s="220"/>
      <c r="E192" s="234"/>
      <c r="F192" s="1029"/>
      <c r="G192" s="222">
        <v>6</v>
      </c>
      <c r="H192" s="1146" t="s">
        <v>576</v>
      </c>
      <c r="I192" s="341" t="s">
        <v>577</v>
      </c>
      <c r="J192" s="566"/>
      <c r="K192" s="566"/>
      <c r="L192" s="566"/>
      <c r="M192" s="566"/>
      <c r="N192" s="366">
        <v>3</v>
      </c>
      <c r="O192" s="366">
        <v>3</v>
      </c>
      <c r="P192" s="566"/>
      <c r="Q192" s="566"/>
      <c r="R192" s="438">
        <f>SUM(J192:Q192)</f>
        <v>6</v>
      </c>
      <c r="S192" s="1214" t="s">
        <v>886</v>
      </c>
      <c r="T192" s="542"/>
      <c r="U192" s="542"/>
      <c r="V192" s="538"/>
      <c r="W192" s="538"/>
      <c r="X192" s="1123"/>
    </row>
    <row r="193" spans="1:27" ht="18" customHeight="1" x14ac:dyDescent="0.5">
      <c r="A193" s="330"/>
      <c r="B193" s="332" t="s">
        <v>391</v>
      </c>
      <c r="C193" s="1135" t="s">
        <v>281</v>
      </c>
      <c r="D193" s="436">
        <v>0.5</v>
      </c>
      <c r="E193" s="332">
        <v>1</v>
      </c>
      <c r="F193" s="180" t="s">
        <v>392</v>
      </c>
      <c r="G193" s="330">
        <v>3</v>
      </c>
      <c r="H193" s="349" t="s">
        <v>1158</v>
      </c>
      <c r="I193" s="360" t="s">
        <v>1159</v>
      </c>
      <c r="J193" s="352"/>
      <c r="K193" s="336">
        <v>1</v>
      </c>
      <c r="L193" s="336">
        <v>1</v>
      </c>
      <c r="M193" s="336">
        <v>1</v>
      </c>
      <c r="N193" s="352"/>
      <c r="O193" s="352"/>
      <c r="P193" s="352"/>
      <c r="Q193" s="352"/>
      <c r="R193" s="322">
        <f>SUM(J193:Q193)</f>
        <v>3</v>
      </c>
      <c r="S193" s="1213" t="s">
        <v>548</v>
      </c>
      <c r="T193" s="542">
        <f>R193</f>
        <v>3</v>
      </c>
      <c r="U193" s="542">
        <f>R197</f>
        <v>2</v>
      </c>
      <c r="V193" s="538">
        <f>R203+R206</f>
        <v>11</v>
      </c>
      <c r="W193" s="538"/>
      <c r="X193" s="1128">
        <f>SUM(T193:W193)</f>
        <v>16</v>
      </c>
    </row>
    <row r="194" spans="1:27" ht="18" customHeight="1" x14ac:dyDescent="0.5">
      <c r="A194" s="138"/>
      <c r="B194" s="351"/>
      <c r="C194" s="1147"/>
      <c r="D194" s="220"/>
      <c r="E194" s="234"/>
      <c r="F194" s="1029"/>
      <c r="G194" s="222">
        <v>2</v>
      </c>
      <c r="H194" s="1146" t="s">
        <v>576</v>
      </c>
      <c r="I194" s="341" t="s">
        <v>577</v>
      </c>
      <c r="J194" s="566"/>
      <c r="K194" s="366">
        <v>1</v>
      </c>
      <c r="L194" s="366">
        <v>1</v>
      </c>
      <c r="M194" s="566"/>
      <c r="N194" s="566"/>
      <c r="O194" s="566"/>
      <c r="P194" s="566"/>
      <c r="Q194" s="566"/>
      <c r="R194" s="438">
        <f>SUM(K194:Q194)</f>
        <v>2</v>
      </c>
      <c r="S194" s="1214" t="s">
        <v>886</v>
      </c>
      <c r="T194" s="542"/>
      <c r="U194" s="542"/>
      <c r="V194" s="538"/>
      <c r="W194" s="538"/>
      <c r="X194" s="1128"/>
    </row>
    <row r="195" spans="1:27" ht="18" customHeight="1" x14ac:dyDescent="0.5">
      <c r="A195" s="521" t="s">
        <v>519</v>
      </c>
      <c r="B195" s="330" t="s">
        <v>54</v>
      </c>
      <c r="C195" s="1135" t="s">
        <v>55</v>
      </c>
      <c r="D195" s="436">
        <v>2</v>
      </c>
      <c r="E195" s="333">
        <v>44961</v>
      </c>
      <c r="F195" s="564" t="s">
        <v>584</v>
      </c>
      <c r="G195" s="330">
        <v>10</v>
      </c>
      <c r="H195" s="349" t="s">
        <v>585</v>
      </c>
      <c r="I195" s="360" t="s">
        <v>586</v>
      </c>
      <c r="J195" s="352"/>
      <c r="K195" s="336">
        <v>2</v>
      </c>
      <c r="L195" s="336">
        <v>2</v>
      </c>
      <c r="M195" s="336">
        <v>2</v>
      </c>
      <c r="N195" s="336">
        <v>2</v>
      </c>
      <c r="O195" s="336">
        <v>2</v>
      </c>
      <c r="P195" s="352"/>
      <c r="Q195" s="352"/>
      <c r="R195" s="322">
        <f t="shared" ref="R195:R207" si="12">SUM(J195:Q195)</f>
        <v>10</v>
      </c>
      <c r="S195" s="1213" t="s">
        <v>932</v>
      </c>
      <c r="T195" s="542"/>
      <c r="U195" s="542">
        <f>R195+R201</f>
        <v>13</v>
      </c>
      <c r="V195" s="538"/>
      <c r="W195" s="538"/>
      <c r="X195" s="1128">
        <f>SUM(T195:W195)</f>
        <v>13</v>
      </c>
    </row>
    <row r="196" spans="1:27" ht="18" customHeight="1" x14ac:dyDescent="0.5">
      <c r="A196" s="330"/>
      <c r="B196" s="135"/>
      <c r="C196" s="1215"/>
      <c r="D196" s="209"/>
      <c r="E196" s="519"/>
      <c r="F196" s="133"/>
      <c r="G196" s="135">
        <v>8</v>
      </c>
      <c r="H196" s="515" t="s">
        <v>1160</v>
      </c>
      <c r="I196" s="423" t="s">
        <v>1161</v>
      </c>
      <c r="J196" s="339"/>
      <c r="K196" s="338">
        <v>2</v>
      </c>
      <c r="L196" s="338">
        <v>2</v>
      </c>
      <c r="M196" s="338">
        <v>2</v>
      </c>
      <c r="N196" s="338">
        <v>2</v>
      </c>
      <c r="O196" s="338" t="s">
        <v>11</v>
      </c>
      <c r="P196" s="339"/>
      <c r="Q196" s="339"/>
      <c r="R196" s="327">
        <f t="shared" si="12"/>
        <v>8</v>
      </c>
      <c r="S196" s="301" t="s">
        <v>886</v>
      </c>
      <c r="T196" s="542"/>
      <c r="U196" s="542">
        <f>R196+R198</f>
        <v>14</v>
      </c>
      <c r="V196" s="538">
        <f>R205</f>
        <v>3</v>
      </c>
      <c r="W196" s="538"/>
      <c r="X196" s="1128">
        <f>SUM(T196:W196)</f>
        <v>17</v>
      </c>
    </row>
    <row r="197" spans="1:27" ht="18" customHeight="1" x14ac:dyDescent="0.5">
      <c r="A197" s="330"/>
      <c r="B197" s="138"/>
      <c r="C197" s="514"/>
      <c r="D197" s="198"/>
      <c r="E197" s="1153"/>
      <c r="F197" s="143"/>
      <c r="G197" s="138">
        <v>2</v>
      </c>
      <c r="H197" s="1216" t="s">
        <v>1158</v>
      </c>
      <c r="I197" s="365" t="s">
        <v>1159</v>
      </c>
      <c r="J197" s="375"/>
      <c r="K197" s="373" t="s">
        <v>11</v>
      </c>
      <c r="L197" s="373" t="s">
        <v>11</v>
      </c>
      <c r="M197" s="373" t="s">
        <v>11</v>
      </c>
      <c r="N197" s="373" t="s">
        <v>11</v>
      </c>
      <c r="O197" s="373">
        <v>2</v>
      </c>
      <c r="P197" s="375"/>
      <c r="Q197" s="375"/>
      <c r="R197" s="376">
        <f t="shared" si="12"/>
        <v>2</v>
      </c>
      <c r="S197" s="299" t="s">
        <v>886</v>
      </c>
      <c r="T197" s="542"/>
      <c r="U197" s="542"/>
      <c r="V197" s="538"/>
      <c r="W197" s="538"/>
      <c r="X197" s="1128"/>
    </row>
    <row r="198" spans="1:27" ht="18" customHeight="1" x14ac:dyDescent="0.5">
      <c r="A198" s="521"/>
      <c r="B198" s="330" t="s">
        <v>299</v>
      </c>
      <c r="C198" s="1135" t="s">
        <v>300</v>
      </c>
      <c r="D198" s="436">
        <v>1.5</v>
      </c>
      <c r="E198" s="1138">
        <v>3</v>
      </c>
      <c r="F198" s="564" t="s">
        <v>396</v>
      </c>
      <c r="G198" s="330">
        <v>6</v>
      </c>
      <c r="H198" s="515" t="s">
        <v>1160</v>
      </c>
      <c r="I198" s="423" t="s">
        <v>1161</v>
      </c>
      <c r="J198" s="352"/>
      <c r="K198" s="352"/>
      <c r="L198" s="352"/>
      <c r="M198" s="336">
        <v>3</v>
      </c>
      <c r="N198" s="336">
        <v>3</v>
      </c>
      <c r="O198" s="352"/>
      <c r="P198" s="352"/>
      <c r="Q198" s="352"/>
      <c r="R198" s="322">
        <f t="shared" si="12"/>
        <v>6</v>
      </c>
      <c r="S198" s="1213" t="s">
        <v>772</v>
      </c>
      <c r="T198" s="542"/>
      <c r="U198" s="542"/>
      <c r="V198" s="538"/>
      <c r="W198" s="538"/>
      <c r="X198" s="1128"/>
    </row>
    <row r="199" spans="1:27" ht="18" customHeight="1" x14ac:dyDescent="0.5">
      <c r="A199" s="521"/>
      <c r="B199" s="138"/>
      <c r="C199" s="514"/>
      <c r="D199" s="198"/>
      <c r="E199" s="1153"/>
      <c r="F199" s="143"/>
      <c r="G199" s="138">
        <v>6</v>
      </c>
      <c r="H199" s="364" t="s">
        <v>582</v>
      </c>
      <c r="I199" s="365" t="s">
        <v>583</v>
      </c>
      <c r="J199" s="375"/>
      <c r="K199" s="375"/>
      <c r="L199" s="375"/>
      <c r="M199" s="373">
        <v>3</v>
      </c>
      <c r="N199" s="366">
        <v>3</v>
      </c>
      <c r="O199" s="566"/>
      <c r="P199" s="566"/>
      <c r="Q199" s="566"/>
      <c r="R199" s="438">
        <f t="shared" si="12"/>
        <v>6</v>
      </c>
      <c r="S199" s="1214" t="s">
        <v>886</v>
      </c>
      <c r="T199" s="542"/>
      <c r="U199" s="542">
        <f>R199</f>
        <v>6</v>
      </c>
      <c r="V199" s="538"/>
      <c r="W199" s="538"/>
      <c r="X199" s="1128">
        <f>SUM(T199:W199)</f>
        <v>6</v>
      </c>
    </row>
    <row r="200" spans="1:27" ht="18" customHeight="1" x14ac:dyDescent="0.5">
      <c r="A200" s="330"/>
      <c r="B200" s="332" t="s">
        <v>284</v>
      </c>
      <c r="C200" s="377" t="s">
        <v>285</v>
      </c>
      <c r="D200" s="378">
        <v>0.5</v>
      </c>
      <c r="E200" s="332">
        <v>1</v>
      </c>
      <c r="F200" s="180" t="s">
        <v>397</v>
      </c>
      <c r="G200" s="330">
        <v>3</v>
      </c>
      <c r="H200" s="349" t="s">
        <v>579</v>
      </c>
      <c r="I200" s="360" t="s">
        <v>580</v>
      </c>
      <c r="J200" s="352"/>
      <c r="K200" s="336">
        <v>1</v>
      </c>
      <c r="L200" s="336">
        <v>1</v>
      </c>
      <c r="M200" s="352"/>
      <c r="N200" s="352"/>
      <c r="O200" s="336">
        <v>1</v>
      </c>
      <c r="P200" s="352"/>
      <c r="Q200" s="352"/>
      <c r="R200" s="322">
        <f t="shared" si="12"/>
        <v>3</v>
      </c>
      <c r="S200" s="1213" t="s">
        <v>936</v>
      </c>
      <c r="T200" s="542"/>
      <c r="U200" s="542"/>
      <c r="V200" s="538"/>
      <c r="W200" s="538"/>
      <c r="X200" s="1128"/>
    </row>
    <row r="201" spans="1:27" ht="18" customHeight="1" x14ac:dyDescent="0.5">
      <c r="A201" s="222"/>
      <c r="B201" s="351"/>
      <c r="C201" s="1147"/>
      <c r="D201" s="220"/>
      <c r="E201" s="234"/>
      <c r="F201" s="1029"/>
      <c r="G201" s="222">
        <v>3</v>
      </c>
      <c r="H201" s="1146" t="s">
        <v>585</v>
      </c>
      <c r="I201" s="341" t="s">
        <v>586</v>
      </c>
      <c r="J201" s="566"/>
      <c r="K201" s="366">
        <v>1</v>
      </c>
      <c r="L201" s="366">
        <v>1</v>
      </c>
      <c r="M201" s="566"/>
      <c r="N201" s="566"/>
      <c r="O201" s="366">
        <v>1</v>
      </c>
      <c r="P201" s="566"/>
      <c r="Q201" s="566"/>
      <c r="R201" s="438">
        <f t="shared" si="12"/>
        <v>3</v>
      </c>
      <c r="S201" s="1214" t="s">
        <v>886</v>
      </c>
      <c r="T201" s="542"/>
      <c r="U201" s="542"/>
      <c r="V201" s="538"/>
      <c r="W201" s="538"/>
      <c r="X201" s="1128"/>
    </row>
    <row r="202" spans="1:27" ht="18" customHeight="1" x14ac:dyDescent="0.5">
      <c r="A202" s="521" t="s">
        <v>525</v>
      </c>
      <c r="B202" s="330" t="s">
        <v>56</v>
      </c>
      <c r="C202" s="1135" t="s">
        <v>57</v>
      </c>
      <c r="D202" s="436">
        <v>2</v>
      </c>
      <c r="E202" s="333">
        <v>44961</v>
      </c>
      <c r="F202" s="564" t="s">
        <v>398</v>
      </c>
      <c r="G202" s="330">
        <v>8</v>
      </c>
      <c r="H202" s="349" t="s">
        <v>593</v>
      </c>
      <c r="I202" s="360" t="s">
        <v>594</v>
      </c>
      <c r="J202" s="352"/>
      <c r="K202" s="336">
        <v>2</v>
      </c>
      <c r="L202" s="336">
        <v>2</v>
      </c>
      <c r="M202" s="336">
        <v>2</v>
      </c>
      <c r="N202" s="336">
        <v>2</v>
      </c>
      <c r="O202" s="352"/>
      <c r="P202" s="352"/>
      <c r="Q202" s="352"/>
      <c r="R202" s="322">
        <f t="shared" si="12"/>
        <v>8</v>
      </c>
      <c r="S202" s="1213" t="s">
        <v>933</v>
      </c>
      <c r="T202" s="542"/>
      <c r="U202" s="542"/>
      <c r="V202" s="538">
        <f>R202+R204+R207</f>
        <v>17</v>
      </c>
      <c r="W202" s="538"/>
      <c r="X202" s="1128">
        <f>SUM(T202:W202)</f>
        <v>17</v>
      </c>
    </row>
    <row r="203" spans="1:27" ht="18" customHeight="1" x14ac:dyDescent="0.5">
      <c r="A203" s="521"/>
      <c r="B203" s="222"/>
      <c r="C203" s="1147"/>
      <c r="D203" s="220"/>
      <c r="E203" s="234"/>
      <c r="F203" s="1029"/>
      <c r="G203" s="222">
        <v>8</v>
      </c>
      <c r="H203" s="1216" t="s">
        <v>1158</v>
      </c>
      <c r="I203" s="365" t="s">
        <v>1159</v>
      </c>
      <c r="J203" s="566"/>
      <c r="K203" s="366">
        <v>2</v>
      </c>
      <c r="L203" s="366">
        <v>2</v>
      </c>
      <c r="M203" s="366">
        <v>2</v>
      </c>
      <c r="N203" s="366">
        <v>2</v>
      </c>
      <c r="O203" s="566"/>
      <c r="P203" s="566"/>
      <c r="Q203" s="566"/>
      <c r="R203" s="438">
        <f t="shared" si="12"/>
        <v>8</v>
      </c>
      <c r="S203" s="1214" t="s">
        <v>886</v>
      </c>
      <c r="T203" s="542"/>
      <c r="U203" s="542"/>
      <c r="V203" s="538"/>
      <c r="W203" s="538"/>
      <c r="X203" s="1128"/>
    </row>
    <row r="204" spans="1:27" ht="18" customHeight="1" x14ac:dyDescent="0.5">
      <c r="A204" s="521"/>
      <c r="B204" s="330" t="s">
        <v>303</v>
      </c>
      <c r="C204" s="1135" t="s">
        <v>595</v>
      </c>
      <c r="D204" s="436">
        <v>1.5</v>
      </c>
      <c r="E204" s="1138">
        <v>3</v>
      </c>
      <c r="F204" s="564" t="s">
        <v>400</v>
      </c>
      <c r="G204" s="330">
        <v>6</v>
      </c>
      <c r="H204" s="349" t="s">
        <v>593</v>
      </c>
      <c r="I204" s="360" t="s">
        <v>594</v>
      </c>
      <c r="J204" s="352"/>
      <c r="K204" s="1212"/>
      <c r="L204" s="1212"/>
      <c r="M204" s="336">
        <v>3</v>
      </c>
      <c r="N204" s="336">
        <v>3</v>
      </c>
      <c r="O204" s="352"/>
      <c r="P204" s="352"/>
      <c r="Q204" s="352"/>
      <c r="R204" s="322">
        <f t="shared" si="12"/>
        <v>6</v>
      </c>
      <c r="S204" s="1213" t="s">
        <v>772</v>
      </c>
      <c r="T204" s="542"/>
      <c r="U204" s="542"/>
      <c r="V204" s="538"/>
      <c r="W204" s="538"/>
      <c r="X204" s="1123"/>
    </row>
    <row r="205" spans="1:27" ht="18" customHeight="1" x14ac:dyDescent="0.5">
      <c r="A205" s="521"/>
      <c r="B205" s="222"/>
      <c r="C205" s="1217" t="s">
        <v>596</v>
      </c>
      <c r="D205" s="220"/>
      <c r="E205" s="234"/>
      <c r="F205" s="1029"/>
      <c r="G205" s="222">
        <v>3</v>
      </c>
      <c r="H205" s="1216" t="s">
        <v>1160</v>
      </c>
      <c r="I205" s="365" t="s">
        <v>1161</v>
      </c>
      <c r="J205" s="1066"/>
      <c r="K205" s="375"/>
      <c r="L205" s="375"/>
      <c r="M205" s="373">
        <v>3</v>
      </c>
      <c r="N205" s="375"/>
      <c r="O205" s="375"/>
      <c r="P205" s="375"/>
      <c r="Q205" s="375"/>
      <c r="R205" s="376">
        <f t="shared" si="12"/>
        <v>3</v>
      </c>
      <c r="S205" s="299" t="s">
        <v>886</v>
      </c>
      <c r="T205" s="542"/>
      <c r="U205" s="542"/>
      <c r="V205" s="538"/>
      <c r="W205" s="538"/>
      <c r="X205" s="1123"/>
      <c r="Z205" s="526"/>
      <c r="AA205" s="123"/>
    </row>
    <row r="206" spans="1:27" ht="18" customHeight="1" x14ac:dyDescent="0.5">
      <c r="A206" s="521"/>
      <c r="B206" s="330" t="s">
        <v>288</v>
      </c>
      <c r="C206" s="377" t="s">
        <v>289</v>
      </c>
      <c r="D206" s="332">
        <v>0.5</v>
      </c>
      <c r="E206" s="1138">
        <v>1</v>
      </c>
      <c r="F206" s="564" t="s">
        <v>401</v>
      </c>
      <c r="G206" s="1218">
        <v>3</v>
      </c>
      <c r="H206" s="1219" t="s">
        <v>1158</v>
      </c>
      <c r="I206" s="1220" t="s">
        <v>1159</v>
      </c>
      <c r="J206" s="1212"/>
      <c r="K206" s="336">
        <v>1</v>
      </c>
      <c r="L206" s="336">
        <v>1</v>
      </c>
      <c r="M206" s="1212"/>
      <c r="N206" s="336">
        <v>1</v>
      </c>
      <c r="O206" s="352"/>
      <c r="P206" s="352"/>
      <c r="Q206" s="352"/>
      <c r="R206" s="322">
        <f t="shared" si="12"/>
        <v>3</v>
      </c>
      <c r="S206" s="1213" t="s">
        <v>936</v>
      </c>
      <c r="T206" s="542"/>
      <c r="U206" s="542"/>
      <c r="V206" s="538"/>
      <c r="W206" s="538"/>
      <c r="X206" s="1123"/>
    </row>
    <row r="207" spans="1:27" ht="18" customHeight="1" x14ac:dyDescent="0.5">
      <c r="A207" s="222"/>
      <c r="B207" s="351"/>
      <c r="C207" s="1217" t="s">
        <v>597</v>
      </c>
      <c r="D207" s="222"/>
      <c r="E207" s="234"/>
      <c r="F207" s="1029"/>
      <c r="G207" s="1221">
        <v>3</v>
      </c>
      <c r="H207" s="1222" t="s">
        <v>593</v>
      </c>
      <c r="I207" s="1223" t="s">
        <v>594</v>
      </c>
      <c r="J207" s="1210"/>
      <c r="K207" s="373">
        <v>1</v>
      </c>
      <c r="L207" s="373">
        <v>1</v>
      </c>
      <c r="M207" s="1058"/>
      <c r="N207" s="373">
        <v>1</v>
      </c>
      <c r="O207" s="375"/>
      <c r="P207" s="375"/>
      <c r="Q207" s="375"/>
      <c r="R207" s="376">
        <f t="shared" si="12"/>
        <v>3</v>
      </c>
      <c r="S207" s="1214" t="s">
        <v>886</v>
      </c>
      <c r="T207" s="542"/>
      <c r="U207" s="542"/>
      <c r="V207" s="538"/>
      <c r="W207" s="538"/>
      <c r="X207" s="1123"/>
    </row>
    <row r="208" spans="1:27" ht="18" customHeight="1" x14ac:dyDescent="0.5">
      <c r="A208" s="1467" t="s">
        <v>531</v>
      </c>
      <c r="B208" s="1412"/>
      <c r="C208" s="1412"/>
      <c r="D208" s="1412"/>
      <c r="E208" s="1412"/>
      <c r="F208" s="1224"/>
      <c r="G208" s="329">
        <f>SUM(G189:G207)</f>
        <v>101</v>
      </c>
      <c r="H208" s="1225"/>
      <c r="I208" s="1225"/>
      <c r="J208" s="1167"/>
      <c r="K208" s="1167"/>
      <c r="L208" s="1167"/>
      <c r="M208" s="1167"/>
      <c r="N208" s="1167"/>
      <c r="O208" s="1167"/>
      <c r="P208" s="1167"/>
      <c r="Q208" s="1167"/>
      <c r="R208" s="1226">
        <f>SUM(R189:R207)</f>
        <v>101</v>
      </c>
      <c r="S208" s="1227"/>
      <c r="T208" s="538"/>
      <c r="U208" s="538"/>
      <c r="V208" s="538"/>
      <c r="W208" s="538"/>
      <c r="X208" s="1128">
        <f>SUM(X189:X207)</f>
        <v>101</v>
      </c>
    </row>
    <row r="209" spans="1:24" ht="18" customHeight="1" x14ac:dyDescent="0.5">
      <c r="A209" s="1428"/>
      <c r="B209" s="1412"/>
      <c r="C209" s="1412"/>
      <c r="D209" s="1412"/>
      <c r="E209" s="1412"/>
      <c r="F209" s="180"/>
      <c r="G209" s="297"/>
      <c r="H209" s="1225"/>
      <c r="I209" s="1225"/>
      <c r="J209" s="1467" t="s">
        <v>598</v>
      </c>
      <c r="K209" s="1412"/>
      <c r="L209" s="1412"/>
      <c r="M209" s="1412"/>
      <c r="N209" s="1412"/>
      <c r="O209" s="1412"/>
      <c r="P209" s="1412"/>
      <c r="Q209" s="1412"/>
      <c r="R209" s="1412"/>
      <c r="S209" s="1412"/>
      <c r="T209" s="538"/>
      <c r="U209" s="538"/>
      <c r="V209" s="538"/>
      <c r="W209" s="538"/>
      <c r="X209" s="1122"/>
    </row>
    <row r="210" spans="1:24" ht="18" customHeight="1" x14ac:dyDescent="0.5">
      <c r="A210" s="1428" t="s">
        <v>1180</v>
      </c>
      <c r="B210" s="1412"/>
      <c r="C210" s="1412"/>
      <c r="D210" s="1412"/>
      <c r="E210" s="1412"/>
      <c r="F210" s="1377" t="s">
        <v>599</v>
      </c>
      <c r="G210" s="1412"/>
      <c r="H210" s="1135"/>
      <c r="I210" s="1135"/>
      <c r="J210" s="1428" t="s">
        <v>600</v>
      </c>
      <c r="K210" s="1412"/>
      <c r="L210" s="1412"/>
      <c r="M210" s="1412"/>
      <c r="N210" s="1412"/>
      <c r="O210" s="1412"/>
      <c r="P210" s="1412"/>
      <c r="Q210" s="1412"/>
      <c r="R210" s="1412"/>
      <c r="S210" s="1412"/>
      <c r="X210" s="1122"/>
    </row>
    <row r="211" spans="1:24" ht="18" customHeight="1" x14ac:dyDescent="0.5">
      <c r="A211" s="1138"/>
      <c r="F211" s="1135"/>
      <c r="H211" s="1135"/>
      <c r="I211" s="1135"/>
      <c r="J211" s="1138"/>
      <c r="R211" s="1141"/>
      <c r="X211" s="1122"/>
    </row>
    <row r="212" spans="1:24" ht="18" customHeight="1" x14ac:dyDescent="0.5">
      <c r="A212" s="1138"/>
      <c r="F212" s="1135"/>
      <c r="H212" s="1135"/>
      <c r="I212" s="1135"/>
      <c r="J212" s="1138"/>
      <c r="R212" s="1141"/>
      <c r="X212" s="1122"/>
    </row>
    <row r="213" spans="1:24" ht="18" customHeight="1" x14ac:dyDescent="0.5">
      <c r="A213" s="1138"/>
      <c r="F213" s="1135"/>
      <c r="H213" s="1135"/>
      <c r="I213" s="1135"/>
      <c r="J213" s="1138"/>
      <c r="R213" s="1141"/>
      <c r="X213" s="1122"/>
    </row>
    <row r="214" spans="1:24" ht="18" customHeight="1" x14ac:dyDescent="0.5">
      <c r="A214" s="1138"/>
      <c r="F214" s="1135"/>
      <c r="H214" s="1135"/>
      <c r="I214" s="1135"/>
      <c r="J214" s="1138"/>
      <c r="R214" s="1141"/>
      <c r="X214" s="1122"/>
    </row>
    <row r="215" spans="1:24" ht="18" customHeight="1" x14ac:dyDescent="0.5">
      <c r="A215" s="1138"/>
      <c r="F215" s="1135"/>
      <c r="H215" s="1135"/>
      <c r="I215" s="1135"/>
      <c r="J215" s="1138"/>
      <c r="R215" s="1141"/>
      <c r="X215" s="1122"/>
    </row>
    <row r="216" spans="1:24" ht="18" customHeight="1" x14ac:dyDescent="0.5">
      <c r="A216" s="1373" t="s">
        <v>0</v>
      </c>
      <c r="B216" s="1412"/>
      <c r="C216" s="1412"/>
      <c r="D216" s="1412"/>
      <c r="E216" s="1412"/>
      <c r="F216" s="1412"/>
      <c r="G216" s="1412"/>
      <c r="H216" s="1412"/>
      <c r="I216" s="1412"/>
      <c r="J216" s="1412"/>
      <c r="K216" s="1412"/>
      <c r="L216" s="1412"/>
      <c r="M216" s="1412"/>
      <c r="N216" s="1412"/>
      <c r="O216" s="1412"/>
      <c r="P216" s="1412"/>
      <c r="Q216" s="1412"/>
      <c r="R216" s="1412"/>
      <c r="S216" s="1412"/>
      <c r="X216" s="1122"/>
    </row>
    <row r="217" spans="1:24" ht="18" customHeight="1" x14ac:dyDescent="0.5">
      <c r="A217" s="1373" t="s">
        <v>575</v>
      </c>
      <c r="B217" s="1412"/>
      <c r="C217" s="1412"/>
      <c r="D217" s="1412"/>
      <c r="E217" s="1412"/>
      <c r="F217" s="1412"/>
      <c r="G217" s="1412"/>
      <c r="H217" s="1412"/>
      <c r="I217" s="1412"/>
      <c r="J217" s="1412"/>
      <c r="K217" s="1412"/>
      <c r="L217" s="1412"/>
      <c r="M217" s="1412"/>
      <c r="N217" s="1412"/>
      <c r="O217" s="1412"/>
      <c r="P217" s="1412"/>
      <c r="Q217" s="1412"/>
      <c r="R217" s="1412"/>
      <c r="S217" s="1412"/>
      <c r="X217" s="1122"/>
    </row>
    <row r="218" spans="1:24" ht="18" customHeight="1" x14ac:dyDescent="0.5">
      <c r="A218" s="1373" t="s">
        <v>501</v>
      </c>
      <c r="B218" s="1412"/>
      <c r="C218" s="1412"/>
      <c r="D218" s="1412"/>
      <c r="E218" s="1412"/>
      <c r="F218" s="1412"/>
      <c r="G218" s="1412"/>
      <c r="H218" s="1412"/>
      <c r="I218" s="1412"/>
      <c r="J218" s="1412"/>
      <c r="K218" s="1412"/>
      <c r="L218" s="1412"/>
      <c r="M218" s="1412"/>
      <c r="N218" s="1412"/>
      <c r="O218" s="1412"/>
      <c r="P218" s="1412"/>
      <c r="Q218" s="1412"/>
      <c r="R218" s="1412"/>
      <c r="S218" s="1412"/>
      <c r="X218" s="1122"/>
    </row>
    <row r="219" spans="1:24" ht="18" customHeight="1" x14ac:dyDescent="0.5">
      <c r="A219" s="1437" t="s">
        <v>944</v>
      </c>
      <c r="B219" s="1405"/>
      <c r="C219" s="1405"/>
      <c r="D219" s="1405"/>
      <c r="E219" s="1405"/>
      <c r="F219" s="1405"/>
      <c r="G219" s="1405"/>
      <c r="H219" s="1405"/>
      <c r="I219" s="1405"/>
      <c r="J219" s="1405"/>
      <c r="K219" s="1405"/>
      <c r="L219" s="1405"/>
      <c r="M219" s="1405"/>
      <c r="N219" s="1405"/>
      <c r="O219" s="1405"/>
      <c r="P219" s="1405"/>
      <c r="Q219" s="1405"/>
      <c r="R219" s="1405"/>
      <c r="S219" s="1414"/>
      <c r="X219" s="1122"/>
    </row>
    <row r="220" spans="1:24" ht="18" customHeight="1" x14ac:dyDescent="0.5">
      <c r="A220" s="1429" t="s">
        <v>502</v>
      </c>
      <c r="B220" s="1429" t="s">
        <v>7</v>
      </c>
      <c r="C220" s="1429" t="s">
        <v>503</v>
      </c>
      <c r="D220" s="1429" t="s">
        <v>340</v>
      </c>
      <c r="E220" s="1401" t="s">
        <v>504</v>
      </c>
      <c r="F220" s="1404" t="s">
        <v>505</v>
      </c>
      <c r="G220" s="1405"/>
      <c r="H220" s="1406" t="s">
        <v>506</v>
      </c>
      <c r="I220" s="1407"/>
      <c r="J220" s="1404" t="s">
        <v>507</v>
      </c>
      <c r="K220" s="1405"/>
      <c r="L220" s="1405"/>
      <c r="M220" s="1405"/>
      <c r="N220" s="1405"/>
      <c r="O220" s="1405"/>
      <c r="P220" s="1405"/>
      <c r="Q220" s="1405"/>
      <c r="R220" s="1438" t="s">
        <v>344</v>
      </c>
      <c r="S220" s="1429" t="s">
        <v>508</v>
      </c>
      <c r="T220" s="543"/>
      <c r="U220" s="543"/>
      <c r="X220" s="1129"/>
    </row>
    <row r="221" spans="1:24" ht="18" customHeight="1" x14ac:dyDescent="0.5">
      <c r="A221" s="1417"/>
      <c r="B221" s="1417"/>
      <c r="C221" s="1417"/>
      <c r="D221" s="1417"/>
      <c r="E221" s="1402"/>
      <c r="F221" s="120" t="s">
        <v>509</v>
      </c>
      <c r="G221" s="121" t="s">
        <v>510</v>
      </c>
      <c r="H221" s="1408"/>
      <c r="I221" s="1409"/>
      <c r="J221" s="191">
        <v>1</v>
      </c>
      <c r="K221" s="191">
        <v>2</v>
      </c>
      <c r="L221" s="191">
        <v>3</v>
      </c>
      <c r="M221" s="191">
        <v>4</v>
      </c>
      <c r="N221" s="191">
        <v>5</v>
      </c>
      <c r="O221" s="191">
        <v>6</v>
      </c>
      <c r="P221" s="191">
        <v>7</v>
      </c>
      <c r="Q221" s="191">
        <v>8</v>
      </c>
      <c r="R221" s="1439"/>
      <c r="S221" s="1417"/>
      <c r="T221" s="538" t="s">
        <v>511</v>
      </c>
      <c r="U221" s="538" t="s">
        <v>512</v>
      </c>
      <c r="V221" s="538" t="s">
        <v>513</v>
      </c>
      <c r="W221" s="538" t="s">
        <v>536</v>
      </c>
      <c r="X221" s="1122"/>
    </row>
    <row r="222" spans="1:24" ht="18" customHeight="1" x14ac:dyDescent="0.5">
      <c r="A222" s="521" t="s">
        <v>515</v>
      </c>
      <c r="B222" s="521" t="s">
        <v>49</v>
      </c>
      <c r="C222" s="1228" t="s">
        <v>50</v>
      </c>
      <c r="D222" s="436">
        <v>2</v>
      </c>
      <c r="E222" s="333">
        <v>44961</v>
      </c>
      <c r="F222" s="564" t="s">
        <v>942</v>
      </c>
      <c r="G222" s="330">
        <v>10</v>
      </c>
      <c r="H222" s="349" t="s">
        <v>576</v>
      </c>
      <c r="I222" s="360" t="s">
        <v>577</v>
      </c>
      <c r="J222" s="1229"/>
      <c r="K222" s="336">
        <v>2</v>
      </c>
      <c r="L222" s="336">
        <v>2</v>
      </c>
      <c r="M222" s="336">
        <v>2</v>
      </c>
      <c r="N222" s="336">
        <v>2</v>
      </c>
      <c r="O222" s="336">
        <v>2</v>
      </c>
      <c r="P222" s="1212"/>
      <c r="Q222" s="1212"/>
      <c r="R222" s="1230">
        <f t="shared" ref="R222:R227" si="13">SUM(J222:Q222)</f>
        <v>10</v>
      </c>
      <c r="S222" s="1213" t="s">
        <v>601</v>
      </c>
      <c r="T222" s="542">
        <f>R222+R226</f>
        <v>13</v>
      </c>
      <c r="U222" s="542"/>
      <c r="V222" s="538"/>
      <c r="W222" s="538"/>
      <c r="X222" s="1128">
        <f>SUM(T222:W222)</f>
        <v>13</v>
      </c>
    </row>
    <row r="223" spans="1:24" ht="18" customHeight="1" x14ac:dyDescent="0.5">
      <c r="A223" s="330"/>
      <c r="B223" s="137"/>
      <c r="C223" s="1215"/>
      <c r="D223" s="209"/>
      <c r="E223" s="519"/>
      <c r="F223" s="133"/>
      <c r="G223" s="135">
        <v>4</v>
      </c>
      <c r="H223" s="422" t="s">
        <v>579</v>
      </c>
      <c r="I223" s="423" t="s">
        <v>580</v>
      </c>
      <c r="J223" s="1231"/>
      <c r="K223" s="338"/>
      <c r="L223" s="338"/>
      <c r="M223" s="338" t="s">
        <v>11</v>
      </c>
      <c r="N223" s="338">
        <v>2</v>
      </c>
      <c r="O223" s="338">
        <v>2</v>
      </c>
      <c r="P223" s="1056"/>
      <c r="Q223" s="1056"/>
      <c r="R223" s="1232">
        <f t="shared" si="13"/>
        <v>4</v>
      </c>
      <c r="S223" s="301" t="s">
        <v>581</v>
      </c>
      <c r="T223" s="542">
        <f>R223+R225</f>
        <v>13</v>
      </c>
      <c r="U223" s="542">
        <f>R235</f>
        <v>3</v>
      </c>
      <c r="V223" s="538"/>
      <c r="W223" s="538"/>
      <c r="X223" s="1128">
        <f>SUM(T223:W223)</f>
        <v>16</v>
      </c>
    </row>
    <row r="224" spans="1:24" ht="18" customHeight="1" x14ac:dyDescent="0.5">
      <c r="A224" s="330"/>
      <c r="B224" s="138"/>
      <c r="C224" s="514"/>
      <c r="D224" s="198"/>
      <c r="E224" s="1153"/>
      <c r="F224" s="143"/>
      <c r="G224" s="138">
        <v>6</v>
      </c>
      <c r="H224" s="1216" t="s">
        <v>1158</v>
      </c>
      <c r="I224" s="365" t="s">
        <v>1159</v>
      </c>
      <c r="J224" s="1233"/>
      <c r="K224" s="373">
        <v>2</v>
      </c>
      <c r="L224" s="373">
        <v>2</v>
      </c>
      <c r="M224" s="373">
        <v>2</v>
      </c>
      <c r="N224" s="373"/>
      <c r="O224" s="373"/>
      <c r="P224" s="1058"/>
      <c r="Q224" s="1058"/>
      <c r="R224" s="457">
        <f t="shared" si="13"/>
        <v>6</v>
      </c>
      <c r="S224" s="299" t="s">
        <v>581</v>
      </c>
      <c r="T224" s="542"/>
      <c r="U224" s="542"/>
      <c r="V224" s="538"/>
      <c r="W224" s="538"/>
      <c r="X224" s="1123"/>
    </row>
    <row r="225" spans="1:24" ht="18" customHeight="1" x14ac:dyDescent="0.5">
      <c r="A225" s="330"/>
      <c r="B225" s="332" t="s">
        <v>297</v>
      </c>
      <c r="C225" s="1135" t="s">
        <v>298</v>
      </c>
      <c r="D225" s="436">
        <v>1.5</v>
      </c>
      <c r="E225" s="1138">
        <v>3</v>
      </c>
      <c r="F225" s="564" t="s">
        <v>925</v>
      </c>
      <c r="G225" s="330">
        <v>9</v>
      </c>
      <c r="H225" s="349" t="s">
        <v>579</v>
      </c>
      <c r="I225" s="360" t="s">
        <v>580</v>
      </c>
      <c r="J225" s="1229"/>
      <c r="K225" s="1212"/>
      <c r="L225" s="1212"/>
      <c r="M225" s="336">
        <v>3</v>
      </c>
      <c r="N225" s="336">
        <v>3</v>
      </c>
      <c r="O225" s="336">
        <v>3</v>
      </c>
      <c r="P225" s="1212"/>
      <c r="Q225" s="1212"/>
      <c r="R225" s="1230">
        <f t="shared" si="13"/>
        <v>9</v>
      </c>
      <c r="S225" s="1213" t="s">
        <v>772</v>
      </c>
      <c r="T225" s="542"/>
      <c r="U225" s="542"/>
      <c r="V225" s="538"/>
      <c r="W225" s="538"/>
      <c r="X225" s="1123"/>
    </row>
    <row r="226" spans="1:24" ht="18" customHeight="1" x14ac:dyDescent="0.5">
      <c r="A226" s="330"/>
      <c r="B226" s="135"/>
      <c r="C226" s="1215" t="s">
        <v>926</v>
      </c>
      <c r="D226" s="209"/>
      <c r="E226" s="519"/>
      <c r="F226" s="133"/>
      <c r="G226" s="135">
        <v>3</v>
      </c>
      <c r="H226" s="515" t="s">
        <v>576</v>
      </c>
      <c r="I226" s="423" t="s">
        <v>577</v>
      </c>
      <c r="J226" s="1231"/>
      <c r="K226" s="1056"/>
      <c r="L226" s="1056"/>
      <c r="M226" s="1056"/>
      <c r="N226" s="338">
        <v>3</v>
      </c>
      <c r="O226" s="338"/>
      <c r="P226" s="1056"/>
      <c r="Q226" s="1056"/>
      <c r="R226" s="1232">
        <f t="shared" si="13"/>
        <v>3</v>
      </c>
      <c r="S226" s="301" t="s">
        <v>581</v>
      </c>
      <c r="T226" s="542"/>
      <c r="U226" s="542"/>
      <c r="V226" s="538"/>
      <c r="W226" s="538"/>
      <c r="X226" s="1123"/>
    </row>
    <row r="227" spans="1:24" ht="18" customHeight="1" x14ac:dyDescent="0.5">
      <c r="A227" s="135"/>
      <c r="B227" s="222"/>
      <c r="C227" s="1144"/>
      <c r="D227" s="220"/>
      <c r="E227" s="221"/>
      <c r="F227" s="1044"/>
      <c r="G227" s="222">
        <v>3</v>
      </c>
      <c r="H227" s="516" t="s">
        <v>585</v>
      </c>
      <c r="I227" s="1234" t="s">
        <v>586</v>
      </c>
      <c r="J227" s="1235"/>
      <c r="K227" s="1236"/>
      <c r="L227" s="1236"/>
      <c r="M227" s="1236"/>
      <c r="N227" s="343"/>
      <c r="O227" s="343">
        <v>3</v>
      </c>
      <c r="P227" s="1236"/>
      <c r="Q227" s="1236"/>
      <c r="R227" s="1237">
        <f t="shared" si="13"/>
        <v>3</v>
      </c>
      <c r="S227" s="299" t="s">
        <v>581</v>
      </c>
      <c r="T227" s="542"/>
      <c r="U227" s="542"/>
      <c r="V227" s="538"/>
      <c r="W227" s="538"/>
      <c r="X227" s="1123"/>
    </row>
    <row r="228" spans="1:24" ht="18" customHeight="1" x14ac:dyDescent="0.5">
      <c r="A228" s="330"/>
      <c r="B228" s="332" t="s">
        <v>393</v>
      </c>
      <c r="C228" s="1135" t="s">
        <v>283</v>
      </c>
      <c r="D228" s="436">
        <v>0.5</v>
      </c>
      <c r="E228" s="332">
        <v>1</v>
      </c>
      <c r="F228" s="180" t="s">
        <v>392</v>
      </c>
      <c r="G228" s="330">
        <v>3</v>
      </c>
      <c r="H228" s="1219" t="s">
        <v>1158</v>
      </c>
      <c r="I228" s="1220" t="s">
        <v>1159</v>
      </c>
      <c r="J228" s="1229"/>
      <c r="K228" s="336">
        <v>1</v>
      </c>
      <c r="L228" s="336">
        <v>1</v>
      </c>
      <c r="M228" s="336">
        <v>1</v>
      </c>
      <c r="N228" s="352"/>
      <c r="O228" s="352"/>
      <c r="P228" s="352"/>
      <c r="Q228" s="352"/>
      <c r="R228" s="1230">
        <f>SUM(J228:Q228)</f>
        <v>3</v>
      </c>
      <c r="S228" s="1213" t="s">
        <v>548</v>
      </c>
      <c r="T228" s="542">
        <f>R224+R228</f>
        <v>9</v>
      </c>
      <c r="U228" s="542"/>
      <c r="V228" s="538">
        <f>R238+R243</f>
        <v>9</v>
      </c>
      <c r="W228" s="538"/>
      <c r="X228" s="1128">
        <f>SUM(T228:W228)</f>
        <v>18</v>
      </c>
    </row>
    <row r="229" spans="1:24" ht="18" customHeight="1" x14ac:dyDescent="0.5">
      <c r="A229" s="138"/>
      <c r="B229" s="142"/>
      <c r="C229" s="514"/>
      <c r="D229" s="198"/>
      <c r="E229" s="1153"/>
      <c r="F229" s="143"/>
      <c r="G229" s="138">
        <v>2</v>
      </c>
      <c r="H229" s="516" t="s">
        <v>585</v>
      </c>
      <c r="I229" s="1234" t="s">
        <v>586</v>
      </c>
      <c r="J229" s="1233"/>
      <c r="K229" s="477">
        <v>1</v>
      </c>
      <c r="L229" s="477">
        <v>1</v>
      </c>
      <c r="M229" s="375"/>
      <c r="N229" s="375"/>
      <c r="O229" s="375"/>
      <c r="P229" s="375"/>
      <c r="Q229" s="375"/>
      <c r="R229" s="457">
        <f>SUM(K229:Q229)</f>
        <v>2</v>
      </c>
      <c r="S229" s="299" t="s">
        <v>581</v>
      </c>
      <c r="T229" s="542"/>
      <c r="U229" s="542"/>
      <c r="V229" s="538"/>
      <c r="W229" s="538"/>
      <c r="X229" s="1123"/>
    </row>
    <row r="230" spans="1:24" ht="18" customHeight="1" x14ac:dyDescent="0.5">
      <c r="A230" s="521" t="s">
        <v>519</v>
      </c>
      <c r="B230" s="330" t="s">
        <v>54</v>
      </c>
      <c r="C230" s="1135" t="s">
        <v>55</v>
      </c>
      <c r="D230" s="436">
        <v>2</v>
      </c>
      <c r="E230" s="333">
        <v>44961</v>
      </c>
      <c r="F230" s="564" t="s">
        <v>395</v>
      </c>
      <c r="G230" s="330">
        <v>6</v>
      </c>
      <c r="H230" s="349" t="s">
        <v>585</v>
      </c>
      <c r="I230" s="360" t="s">
        <v>586</v>
      </c>
      <c r="J230" s="336">
        <v>2</v>
      </c>
      <c r="K230" s="1212"/>
      <c r="L230" s="1212"/>
      <c r="M230" s="1212"/>
      <c r="N230" s="1212"/>
      <c r="O230" s="1212"/>
      <c r="P230" s="336">
        <v>2</v>
      </c>
      <c r="Q230" s="336">
        <v>2</v>
      </c>
      <c r="R230" s="1230">
        <f t="shared" ref="R230:R234" si="14">SUM(J230:Q230)</f>
        <v>6</v>
      </c>
      <c r="S230" s="1213" t="s">
        <v>935</v>
      </c>
      <c r="T230" s="542">
        <f>R227+R229</f>
        <v>5</v>
      </c>
      <c r="U230" s="542">
        <f>R230+R236</f>
        <v>9</v>
      </c>
      <c r="V230" s="538"/>
      <c r="W230" s="538"/>
      <c r="X230" s="1128">
        <f>SUM(T230:W230)</f>
        <v>14</v>
      </c>
    </row>
    <row r="231" spans="1:24" ht="18" customHeight="1" x14ac:dyDescent="0.5">
      <c r="A231" s="521"/>
      <c r="B231" s="222"/>
      <c r="C231" s="1144"/>
      <c r="D231" s="1238"/>
      <c r="E231" s="234"/>
      <c r="F231" s="1029"/>
      <c r="G231" s="222">
        <v>6</v>
      </c>
      <c r="H231" s="1216" t="s">
        <v>1160</v>
      </c>
      <c r="I231" s="365" t="s">
        <v>1161</v>
      </c>
      <c r="J231" s="366">
        <v>2</v>
      </c>
      <c r="K231" s="1239"/>
      <c r="L231" s="1239"/>
      <c r="M231" s="1239"/>
      <c r="N231" s="1239"/>
      <c r="O231" s="1239"/>
      <c r="P231" s="366">
        <v>2</v>
      </c>
      <c r="Q231" s="366">
        <v>2</v>
      </c>
      <c r="R231" s="1240">
        <f t="shared" si="14"/>
        <v>6</v>
      </c>
      <c r="S231" s="1214" t="s">
        <v>581</v>
      </c>
      <c r="T231" s="542"/>
      <c r="U231" s="542"/>
      <c r="V231" s="538"/>
      <c r="W231" s="538"/>
      <c r="X231" s="1128"/>
    </row>
    <row r="232" spans="1:24" ht="18" customHeight="1" x14ac:dyDescent="0.5">
      <c r="A232" s="521"/>
      <c r="B232" s="330" t="s">
        <v>301</v>
      </c>
      <c r="C232" s="518" t="s">
        <v>302</v>
      </c>
      <c r="D232" s="1241">
        <v>1.5</v>
      </c>
      <c r="E232" s="1138">
        <v>3</v>
      </c>
      <c r="F232" s="564" t="s">
        <v>396</v>
      </c>
      <c r="G232" s="330">
        <v>6</v>
      </c>
      <c r="H232" s="1219" t="s">
        <v>1160</v>
      </c>
      <c r="I232" s="1220" t="s">
        <v>1161</v>
      </c>
      <c r="J232" s="1229"/>
      <c r="K232" s="1212"/>
      <c r="L232" s="1212"/>
      <c r="M232" s="336">
        <v>3</v>
      </c>
      <c r="N232" s="336">
        <v>3</v>
      </c>
      <c r="O232" s="1212"/>
      <c r="P232" s="1212"/>
      <c r="Q232" s="1212"/>
      <c r="R232" s="1230">
        <f t="shared" si="14"/>
        <v>6</v>
      </c>
      <c r="S232" s="1213" t="s">
        <v>772</v>
      </c>
      <c r="T232" s="542"/>
      <c r="U232" s="542">
        <f>R231+R232</f>
        <v>12</v>
      </c>
      <c r="V232" s="538">
        <f>R239+R241</f>
        <v>5</v>
      </c>
      <c r="W232" s="538"/>
      <c r="X232" s="1128">
        <f>SUM(T232:W232)</f>
        <v>17</v>
      </c>
    </row>
    <row r="233" spans="1:24" ht="18" customHeight="1" x14ac:dyDescent="0.5">
      <c r="A233" s="521"/>
      <c r="B233" s="330"/>
      <c r="C233" s="1215"/>
      <c r="D233" s="1241"/>
      <c r="E233" s="1138"/>
      <c r="F233" s="564"/>
      <c r="G233" s="330">
        <v>3</v>
      </c>
      <c r="H233" s="349" t="s">
        <v>588</v>
      </c>
      <c r="I233" s="360" t="s">
        <v>589</v>
      </c>
      <c r="J233" s="1229"/>
      <c r="K233" s="1212"/>
      <c r="L233" s="1212"/>
      <c r="M233" s="336">
        <v>3</v>
      </c>
      <c r="N233" s="336"/>
      <c r="O233" s="1212"/>
      <c r="P233" s="1212"/>
      <c r="Q233" s="1212"/>
      <c r="R233" s="1230">
        <f t="shared" si="14"/>
        <v>3</v>
      </c>
      <c r="S233" s="1213" t="s">
        <v>581</v>
      </c>
      <c r="T233" s="542"/>
      <c r="U233" s="542">
        <f>R233</f>
        <v>3</v>
      </c>
      <c r="V233" s="538"/>
      <c r="W233" s="538"/>
      <c r="X233" s="1128">
        <f>SUM(T233:W233)</f>
        <v>3</v>
      </c>
    </row>
    <row r="234" spans="1:24" ht="18" customHeight="1" x14ac:dyDescent="0.5">
      <c r="A234" s="135"/>
      <c r="B234" s="222"/>
      <c r="C234" s="1144"/>
      <c r="D234" s="1238"/>
      <c r="E234" s="234"/>
      <c r="F234" s="1029"/>
      <c r="G234" s="222">
        <v>3</v>
      </c>
      <c r="H234" s="1146" t="s">
        <v>593</v>
      </c>
      <c r="I234" s="341" t="s">
        <v>594</v>
      </c>
      <c r="J234" s="1233"/>
      <c r="K234" s="1058"/>
      <c r="L234" s="1058"/>
      <c r="M234" s="373"/>
      <c r="N234" s="373">
        <v>3</v>
      </c>
      <c r="O234" s="1058"/>
      <c r="P234" s="1058"/>
      <c r="Q234" s="1058"/>
      <c r="R234" s="457">
        <f t="shared" si="14"/>
        <v>3</v>
      </c>
      <c r="S234" s="1214" t="s">
        <v>581</v>
      </c>
      <c r="T234" s="542"/>
      <c r="U234" s="542"/>
      <c r="V234" s="538"/>
      <c r="W234" s="538"/>
      <c r="X234" s="1128"/>
    </row>
    <row r="235" spans="1:24" ht="18" customHeight="1" x14ac:dyDescent="0.5">
      <c r="A235" s="330"/>
      <c r="B235" s="332" t="s">
        <v>286</v>
      </c>
      <c r="C235" s="518" t="s">
        <v>287</v>
      </c>
      <c r="D235" s="1241">
        <v>0.5</v>
      </c>
      <c r="E235" s="332">
        <v>1</v>
      </c>
      <c r="F235" s="180" t="s">
        <v>397</v>
      </c>
      <c r="G235" s="330">
        <v>3</v>
      </c>
      <c r="H235" s="349" t="s">
        <v>579</v>
      </c>
      <c r="I235" s="360" t="s">
        <v>580</v>
      </c>
      <c r="J235" s="352"/>
      <c r="K235" s="336">
        <v>1</v>
      </c>
      <c r="L235" s="336">
        <v>1</v>
      </c>
      <c r="M235" s="1212"/>
      <c r="N235" s="1229"/>
      <c r="O235" s="336">
        <v>1</v>
      </c>
      <c r="P235" s="352"/>
      <c r="Q235" s="352"/>
      <c r="R235" s="1230">
        <f>SUM(J235:Q235)</f>
        <v>3</v>
      </c>
      <c r="S235" s="1213" t="s">
        <v>936</v>
      </c>
      <c r="T235" s="542"/>
      <c r="U235" s="542"/>
      <c r="V235" s="538"/>
      <c r="W235" s="538"/>
      <c r="X235" s="1128"/>
    </row>
    <row r="236" spans="1:24" ht="18" customHeight="1" x14ac:dyDescent="0.5">
      <c r="A236" s="138"/>
      <c r="B236" s="351"/>
      <c r="C236" s="1144"/>
      <c r="D236" s="1238"/>
      <c r="E236" s="234"/>
      <c r="F236" s="1029"/>
      <c r="G236" s="222">
        <v>3</v>
      </c>
      <c r="H236" s="1146" t="s">
        <v>585</v>
      </c>
      <c r="I236" s="341" t="s">
        <v>586</v>
      </c>
      <c r="J236" s="566"/>
      <c r="K236" s="366">
        <v>1</v>
      </c>
      <c r="L236" s="366">
        <v>1</v>
      </c>
      <c r="M236" s="1239"/>
      <c r="N236" s="1242"/>
      <c r="O236" s="366">
        <v>1</v>
      </c>
      <c r="P236" s="566"/>
      <c r="Q236" s="566"/>
      <c r="R236" s="1240">
        <f>SUM(K236:Q236)</f>
        <v>3</v>
      </c>
      <c r="S236" s="1214" t="s">
        <v>581</v>
      </c>
      <c r="T236" s="542"/>
      <c r="U236" s="542"/>
      <c r="V236" s="538"/>
      <c r="W236" s="538"/>
      <c r="X236" s="1128"/>
    </row>
    <row r="237" spans="1:24" ht="18" customHeight="1" x14ac:dyDescent="0.5">
      <c r="A237" s="521" t="s">
        <v>525</v>
      </c>
      <c r="B237" s="330" t="s">
        <v>56</v>
      </c>
      <c r="C237" s="518" t="s">
        <v>57</v>
      </c>
      <c r="D237" s="1241">
        <v>2</v>
      </c>
      <c r="E237" s="333">
        <v>44961</v>
      </c>
      <c r="F237" s="564" t="s">
        <v>399</v>
      </c>
      <c r="G237" s="330">
        <v>8</v>
      </c>
      <c r="H237" s="1243" t="s">
        <v>593</v>
      </c>
      <c r="I237" s="1244" t="s">
        <v>594</v>
      </c>
      <c r="J237" s="336">
        <v>2</v>
      </c>
      <c r="K237" s="1212"/>
      <c r="L237" s="1212"/>
      <c r="M237" s="1212"/>
      <c r="N237" s="1212"/>
      <c r="O237" s="336">
        <v>2</v>
      </c>
      <c r="P237" s="336">
        <v>2</v>
      </c>
      <c r="Q237" s="336">
        <v>2</v>
      </c>
      <c r="R237" s="1230">
        <f t="shared" ref="R237:R242" si="15">SUM(J237:Q237)</f>
        <v>8</v>
      </c>
      <c r="S237" s="1213" t="s">
        <v>602</v>
      </c>
      <c r="T237" s="542"/>
      <c r="U237" s="542">
        <f>R234</f>
        <v>3</v>
      </c>
      <c r="V237" s="538">
        <f>R237+R242+R244</f>
        <v>14</v>
      </c>
      <c r="W237" s="538"/>
      <c r="X237" s="1128">
        <f>SUM(T237:W237)</f>
        <v>17</v>
      </c>
    </row>
    <row r="238" spans="1:24" ht="18" customHeight="1" x14ac:dyDescent="0.5">
      <c r="A238" s="521"/>
      <c r="B238" s="135"/>
      <c r="C238" s="1215"/>
      <c r="D238" s="384"/>
      <c r="E238" s="519"/>
      <c r="F238" s="133"/>
      <c r="G238" s="1245">
        <v>6</v>
      </c>
      <c r="H238" s="422" t="s">
        <v>1158</v>
      </c>
      <c r="I238" s="423" t="s">
        <v>1159</v>
      </c>
      <c r="J238" s="337" t="s">
        <v>11</v>
      </c>
      <c r="K238" s="1056"/>
      <c r="L238" s="1056"/>
      <c r="M238" s="1056"/>
      <c r="N238" s="1056"/>
      <c r="O238" s="338">
        <v>2</v>
      </c>
      <c r="P238" s="338">
        <v>2</v>
      </c>
      <c r="Q238" s="338">
        <v>2</v>
      </c>
      <c r="R238" s="1232">
        <f t="shared" si="15"/>
        <v>6</v>
      </c>
      <c r="S238" s="301" t="s">
        <v>581</v>
      </c>
      <c r="T238" s="542"/>
      <c r="U238" s="542"/>
      <c r="V238" s="538"/>
      <c r="W238" s="538"/>
      <c r="X238" s="1128"/>
    </row>
    <row r="239" spans="1:24" ht="18" customHeight="1" x14ac:dyDescent="0.5">
      <c r="A239" s="521"/>
      <c r="B239" s="138"/>
      <c r="C239" s="514"/>
      <c r="D239" s="400"/>
      <c r="E239" s="1153"/>
      <c r="F239" s="143"/>
      <c r="G239" s="1246">
        <v>2</v>
      </c>
      <c r="H239" s="1216" t="s">
        <v>1160</v>
      </c>
      <c r="I239" s="365" t="s">
        <v>1161</v>
      </c>
      <c r="J239" s="370">
        <v>2</v>
      </c>
      <c r="K239" s="1058"/>
      <c r="L239" s="1058"/>
      <c r="M239" s="1058"/>
      <c r="N239" s="1058"/>
      <c r="O239" s="373" t="s">
        <v>11</v>
      </c>
      <c r="P239" s="373" t="s">
        <v>11</v>
      </c>
      <c r="Q239" s="373" t="s">
        <v>11</v>
      </c>
      <c r="R239" s="457">
        <f t="shared" si="15"/>
        <v>2</v>
      </c>
      <c r="S239" s="299" t="s">
        <v>581</v>
      </c>
      <c r="T239" s="542"/>
      <c r="U239" s="542"/>
      <c r="V239" s="538"/>
      <c r="W239" s="538"/>
      <c r="X239" s="1128"/>
    </row>
    <row r="240" spans="1:24" ht="18" customHeight="1" x14ac:dyDescent="0.5">
      <c r="A240" s="521"/>
      <c r="B240" s="135" t="s">
        <v>305</v>
      </c>
      <c r="C240" s="518" t="s">
        <v>306</v>
      </c>
      <c r="D240" s="384">
        <v>1.5</v>
      </c>
      <c r="E240" s="519">
        <v>3</v>
      </c>
      <c r="F240" s="133" t="s">
        <v>400</v>
      </c>
      <c r="G240" s="1245">
        <v>6</v>
      </c>
      <c r="H240" s="1247" t="s">
        <v>590</v>
      </c>
      <c r="I240" s="1248" t="s">
        <v>591</v>
      </c>
      <c r="J240" s="1231"/>
      <c r="K240" s="1056"/>
      <c r="L240" s="1056"/>
      <c r="M240" s="338">
        <v>3</v>
      </c>
      <c r="N240" s="338">
        <v>3</v>
      </c>
      <c r="O240" s="1056"/>
      <c r="P240" s="1056"/>
      <c r="Q240" s="1056"/>
      <c r="R240" s="1232">
        <f t="shared" si="15"/>
        <v>6</v>
      </c>
      <c r="S240" s="301" t="s">
        <v>772</v>
      </c>
      <c r="T240" s="542"/>
      <c r="U240" s="542"/>
      <c r="V240" s="538">
        <f>R240</f>
        <v>6</v>
      </c>
      <c r="W240" s="538"/>
      <c r="X240" s="1128">
        <f>SUM(T240:W240)</f>
        <v>6</v>
      </c>
    </row>
    <row r="241" spans="1:27" ht="18" customHeight="1" x14ac:dyDescent="0.5">
      <c r="A241" s="195"/>
      <c r="B241" s="135"/>
      <c r="C241" s="1135"/>
      <c r="D241" s="384"/>
      <c r="E241" s="1138"/>
      <c r="F241" s="133"/>
      <c r="G241" s="1245">
        <v>3</v>
      </c>
      <c r="H241" s="422" t="s">
        <v>1160</v>
      </c>
      <c r="I241" s="423" t="s">
        <v>1161</v>
      </c>
      <c r="J241" s="1231"/>
      <c r="K241" s="1056"/>
      <c r="L241" s="1056"/>
      <c r="M241" s="338">
        <v>3</v>
      </c>
      <c r="N241" s="338"/>
      <c r="O241" s="1056"/>
      <c r="P241" s="1056"/>
      <c r="Q241" s="1056"/>
      <c r="R241" s="1249">
        <f t="shared" si="15"/>
        <v>3</v>
      </c>
      <c r="S241" s="301" t="s">
        <v>886</v>
      </c>
      <c r="T241" s="542"/>
      <c r="U241" s="542"/>
      <c r="V241" s="538"/>
      <c r="W241" s="538"/>
      <c r="X241" s="1123"/>
    </row>
    <row r="242" spans="1:27" ht="18" customHeight="1" x14ac:dyDescent="0.5">
      <c r="A242" s="521"/>
      <c r="B242" s="138"/>
      <c r="C242" s="140" t="s">
        <v>597</v>
      </c>
      <c r="D242" s="400"/>
      <c r="E242" s="1153"/>
      <c r="F242" s="143"/>
      <c r="G242" s="1246">
        <v>3</v>
      </c>
      <c r="H242" s="1250" t="s">
        <v>593</v>
      </c>
      <c r="I242" s="1251" t="s">
        <v>594</v>
      </c>
      <c r="J242" s="1252"/>
      <c r="K242" s="1058"/>
      <c r="L242" s="1058"/>
      <c r="M242" s="373"/>
      <c r="N242" s="373">
        <v>3</v>
      </c>
      <c r="O242" s="1058"/>
      <c r="P242" s="1058"/>
      <c r="Q242" s="1058"/>
      <c r="R242" s="457">
        <f t="shared" si="15"/>
        <v>3</v>
      </c>
      <c r="S242" s="1253" t="s">
        <v>934</v>
      </c>
      <c r="T242" s="538"/>
      <c r="U242" s="538"/>
      <c r="V242" s="538"/>
      <c r="W242" s="538"/>
      <c r="X242" s="1123"/>
    </row>
    <row r="243" spans="1:27" ht="18" customHeight="1" x14ac:dyDescent="0.5">
      <c r="A243" s="521"/>
      <c r="B243" s="330" t="s">
        <v>290</v>
      </c>
      <c r="C243" s="377" t="s">
        <v>291</v>
      </c>
      <c r="D243" s="332">
        <v>0.5</v>
      </c>
      <c r="E243" s="1138">
        <v>1</v>
      </c>
      <c r="F243" s="564" t="s">
        <v>401</v>
      </c>
      <c r="G243" s="330">
        <v>3</v>
      </c>
      <c r="H243" s="1219" t="s">
        <v>1158</v>
      </c>
      <c r="I243" s="1220" t="s">
        <v>1159</v>
      </c>
      <c r="J243" s="1212"/>
      <c r="K243" s="336">
        <v>1</v>
      </c>
      <c r="L243" s="336">
        <v>1</v>
      </c>
      <c r="M243" s="1212"/>
      <c r="N243" s="336">
        <v>1</v>
      </c>
      <c r="O243" s="352"/>
      <c r="P243" s="352"/>
      <c r="Q243" s="352"/>
      <c r="R243" s="1230">
        <f>SUM(J243:Q243)</f>
        <v>3</v>
      </c>
      <c r="S243" s="1213" t="s">
        <v>936</v>
      </c>
      <c r="T243" s="538"/>
      <c r="U243" s="538"/>
      <c r="V243" s="538"/>
      <c r="W243" s="538"/>
      <c r="X243" s="1123"/>
      <c r="Z243" s="124"/>
      <c r="AA243" s="126"/>
    </row>
    <row r="244" spans="1:27" ht="18" customHeight="1" x14ac:dyDescent="0.5">
      <c r="A244" s="222"/>
      <c r="B244" s="351"/>
      <c r="C244" s="437" t="s">
        <v>597</v>
      </c>
      <c r="D244" s="222"/>
      <c r="E244" s="234"/>
      <c r="F244" s="1029"/>
      <c r="G244" s="222">
        <v>3</v>
      </c>
      <c r="H244" s="1222" t="s">
        <v>593</v>
      </c>
      <c r="I244" s="1223" t="s">
        <v>594</v>
      </c>
      <c r="J244" s="1210"/>
      <c r="K244" s="373">
        <v>1</v>
      </c>
      <c r="L244" s="373">
        <v>1</v>
      </c>
      <c r="M244" s="1058"/>
      <c r="N244" s="373">
        <v>1</v>
      </c>
      <c r="O244" s="375"/>
      <c r="P244" s="375"/>
      <c r="Q244" s="375"/>
      <c r="R244" s="457">
        <f t="shared" ref="R244" si="16">SUM(J244:Q244)</f>
        <v>3</v>
      </c>
      <c r="S244" s="1214" t="s">
        <v>581</v>
      </c>
      <c r="T244" s="538"/>
      <c r="U244" s="538"/>
      <c r="V244" s="538"/>
      <c r="W244" s="538"/>
      <c r="X244" s="1123"/>
      <c r="Z244" s="124"/>
      <c r="AA244" s="126"/>
    </row>
    <row r="245" spans="1:27" ht="18" customHeight="1" x14ac:dyDescent="0.5">
      <c r="A245" s="1467" t="s">
        <v>531</v>
      </c>
      <c r="B245" s="1412"/>
      <c r="C245" s="1412"/>
      <c r="D245" s="1412"/>
      <c r="E245" s="1412"/>
      <c r="F245" s="1224"/>
      <c r="G245" s="329">
        <f>SUM(G222:G244)</f>
        <v>104</v>
      </c>
      <c r="H245" s="349"/>
      <c r="I245" s="349"/>
      <c r="J245" s="329"/>
      <c r="K245" s="329"/>
      <c r="L245" s="329"/>
      <c r="M245" s="329"/>
      <c r="N245" s="329"/>
      <c r="O245" s="329"/>
      <c r="P245" s="329"/>
      <c r="Q245" s="329"/>
      <c r="R245" s="1133">
        <f>SUM(R222:R244)</f>
        <v>104</v>
      </c>
      <c r="S245" s="1254"/>
      <c r="T245" s="538"/>
      <c r="U245" s="538"/>
      <c r="V245" s="538"/>
      <c r="W245" s="538"/>
      <c r="X245" s="1128">
        <f>SUM(X222:X244)</f>
        <v>104</v>
      </c>
      <c r="Z245" s="124"/>
      <c r="AA245" s="126"/>
    </row>
    <row r="246" spans="1:27" ht="18" customHeight="1" x14ac:dyDescent="0.5">
      <c r="A246" s="1428"/>
      <c r="B246" s="1412"/>
      <c r="C246" s="1412"/>
      <c r="D246" s="1412"/>
      <c r="E246" s="1412"/>
      <c r="F246" s="180"/>
      <c r="G246" s="1138"/>
      <c r="H246" s="349"/>
      <c r="I246" s="349"/>
      <c r="J246" s="1467" t="s">
        <v>598</v>
      </c>
      <c r="K246" s="1412"/>
      <c r="L246" s="1412"/>
      <c r="M246" s="1412"/>
      <c r="N246" s="1412"/>
      <c r="O246" s="1412"/>
      <c r="P246" s="1412"/>
      <c r="Q246" s="1412"/>
      <c r="R246" s="1412"/>
      <c r="S246" s="1412"/>
      <c r="T246" s="538"/>
      <c r="U246" s="538"/>
      <c r="V246" s="538"/>
      <c r="W246" s="538"/>
      <c r="X246" s="1122"/>
      <c r="Z246" s="124"/>
      <c r="AA246" s="126"/>
    </row>
    <row r="247" spans="1:27" ht="18" customHeight="1" x14ac:dyDescent="0.5">
      <c r="A247" s="1428" t="s">
        <v>1180</v>
      </c>
      <c r="B247" s="1412"/>
      <c r="C247" s="1412"/>
      <c r="D247" s="1412"/>
      <c r="E247" s="1412"/>
      <c r="F247" s="1377" t="s">
        <v>603</v>
      </c>
      <c r="G247" s="1412"/>
      <c r="H247" s="1135"/>
      <c r="I247" s="1135"/>
      <c r="J247" s="1428" t="s">
        <v>600</v>
      </c>
      <c r="K247" s="1412"/>
      <c r="L247" s="1412"/>
      <c r="M247" s="1412"/>
      <c r="N247" s="1412"/>
      <c r="O247" s="1412"/>
      <c r="P247" s="1412"/>
      <c r="Q247" s="1412"/>
      <c r="R247" s="1412"/>
      <c r="S247" s="1412"/>
      <c r="X247" s="1122"/>
      <c r="Z247" s="124"/>
      <c r="AA247" s="126"/>
    </row>
    <row r="248" spans="1:27" ht="15.75" customHeight="1" x14ac:dyDescent="0.5">
      <c r="X248" s="1122"/>
    </row>
    <row r="249" spans="1:27" s="119" customFormat="1" ht="18" customHeight="1" x14ac:dyDescent="0.5">
      <c r="A249" s="1373" t="s">
        <v>0</v>
      </c>
      <c r="B249" s="1412"/>
      <c r="C249" s="1412"/>
      <c r="D249" s="1412"/>
      <c r="E249" s="1412"/>
      <c r="F249" s="1412"/>
      <c r="G249" s="1412"/>
      <c r="H249" s="1412"/>
      <c r="I249" s="1412"/>
      <c r="J249" s="1412"/>
      <c r="K249" s="1412"/>
      <c r="L249" s="1412"/>
      <c r="M249" s="1412"/>
      <c r="N249" s="1412"/>
      <c r="O249" s="1412"/>
      <c r="P249" s="1412"/>
      <c r="Q249" s="1412"/>
      <c r="R249" s="1412"/>
      <c r="S249" s="1412"/>
      <c r="T249" s="536"/>
      <c r="U249" s="536"/>
      <c r="V249" s="536"/>
      <c r="W249" s="536"/>
      <c r="X249" s="1130"/>
      <c r="Y249" s="845"/>
      <c r="Z249" s="530"/>
    </row>
    <row r="250" spans="1:27" s="119" customFormat="1" ht="18" customHeight="1" x14ac:dyDescent="0.5">
      <c r="A250" s="1373" t="s">
        <v>931</v>
      </c>
      <c r="B250" s="1412"/>
      <c r="C250" s="1412"/>
      <c r="D250" s="1412"/>
      <c r="E250" s="1412"/>
      <c r="F250" s="1412"/>
      <c r="G250" s="1412"/>
      <c r="H250" s="1412"/>
      <c r="I250" s="1412"/>
      <c r="J250" s="1412"/>
      <c r="K250" s="1412"/>
      <c r="L250" s="1412"/>
      <c r="M250" s="1412"/>
      <c r="N250" s="1412"/>
      <c r="O250" s="1412"/>
      <c r="P250" s="1412"/>
      <c r="Q250" s="1412"/>
      <c r="R250" s="1412"/>
      <c r="S250" s="1412"/>
      <c r="T250" s="536"/>
      <c r="U250" s="536"/>
      <c r="V250" s="536"/>
      <c r="W250" s="536"/>
      <c r="X250" s="1130"/>
      <c r="Y250" s="845"/>
      <c r="Z250" s="530"/>
    </row>
    <row r="251" spans="1:27" s="119" customFormat="1" ht="18" customHeight="1" x14ac:dyDescent="0.5">
      <c r="A251" s="1466" t="s">
        <v>5</v>
      </c>
      <c r="B251" s="1405"/>
      <c r="C251" s="1405"/>
      <c r="D251" s="1405"/>
      <c r="E251" s="1405"/>
      <c r="F251" s="1405"/>
      <c r="G251" s="1405"/>
      <c r="H251" s="1405"/>
      <c r="I251" s="1405"/>
      <c r="J251" s="1405"/>
      <c r="K251" s="1405"/>
      <c r="L251" s="1405"/>
      <c r="M251" s="1405"/>
      <c r="N251" s="1405"/>
      <c r="O251" s="1405"/>
      <c r="P251" s="1405"/>
      <c r="Q251" s="1405"/>
      <c r="R251" s="1405"/>
      <c r="S251" s="1414"/>
      <c r="T251" s="536"/>
      <c r="U251" s="536"/>
      <c r="V251" s="536"/>
      <c r="W251" s="536"/>
      <c r="X251" s="1126"/>
      <c r="Y251" s="845"/>
      <c r="Z251" s="530"/>
    </row>
    <row r="252" spans="1:27" s="119" customFormat="1" ht="18" customHeight="1" x14ac:dyDescent="0.5">
      <c r="A252" s="1429" t="s">
        <v>502</v>
      </c>
      <c r="B252" s="1429" t="s">
        <v>7</v>
      </c>
      <c r="C252" s="1429" t="s">
        <v>503</v>
      </c>
      <c r="D252" s="1429" t="s">
        <v>340</v>
      </c>
      <c r="E252" s="1401" t="s">
        <v>504</v>
      </c>
      <c r="F252" s="1404" t="s">
        <v>505</v>
      </c>
      <c r="G252" s="1405"/>
      <c r="H252" s="1406" t="s">
        <v>506</v>
      </c>
      <c r="I252" s="1407"/>
      <c r="J252" s="1404" t="s">
        <v>507</v>
      </c>
      <c r="K252" s="1405"/>
      <c r="L252" s="1405"/>
      <c r="M252" s="1405"/>
      <c r="N252" s="1405"/>
      <c r="O252" s="1405"/>
      <c r="P252" s="1405"/>
      <c r="Q252" s="1405"/>
      <c r="R252" s="1438" t="s">
        <v>344</v>
      </c>
      <c r="S252" s="1429" t="s">
        <v>508</v>
      </c>
      <c r="T252" s="536"/>
      <c r="U252" s="536"/>
      <c r="V252" s="536"/>
      <c r="W252" s="536"/>
      <c r="X252" s="1126"/>
      <c r="Y252" s="845"/>
      <c r="Z252" s="530"/>
    </row>
    <row r="253" spans="1:27" s="119" customFormat="1" ht="18" customHeight="1" x14ac:dyDescent="0.5">
      <c r="A253" s="1417"/>
      <c r="B253" s="1417"/>
      <c r="C253" s="1417"/>
      <c r="D253" s="1417"/>
      <c r="E253" s="1402"/>
      <c r="F253" s="120" t="s">
        <v>509</v>
      </c>
      <c r="G253" s="121" t="s">
        <v>510</v>
      </c>
      <c r="H253" s="1408"/>
      <c r="I253" s="1409"/>
      <c r="J253" s="191">
        <v>1</v>
      </c>
      <c r="K253" s="191">
        <v>2</v>
      </c>
      <c r="L253" s="191">
        <v>3</v>
      </c>
      <c r="M253" s="191">
        <v>4</v>
      </c>
      <c r="N253" s="191">
        <v>5</v>
      </c>
      <c r="O253" s="191">
        <v>6</v>
      </c>
      <c r="P253" s="191">
        <v>7</v>
      </c>
      <c r="Q253" s="191">
        <v>8</v>
      </c>
      <c r="R253" s="1439"/>
      <c r="S253" s="1417"/>
      <c r="T253" s="536" t="s">
        <v>511</v>
      </c>
      <c r="U253" s="536" t="s">
        <v>512</v>
      </c>
      <c r="V253" s="536" t="s">
        <v>513</v>
      </c>
      <c r="W253" s="536" t="s">
        <v>536</v>
      </c>
      <c r="X253" s="1126"/>
      <c r="Y253" s="845"/>
      <c r="Z253" s="530"/>
    </row>
    <row r="254" spans="1:27" s="119" customFormat="1" ht="18" customHeight="1" x14ac:dyDescent="0.5">
      <c r="A254" s="330" t="s">
        <v>515</v>
      </c>
      <c r="B254" s="1138" t="s">
        <v>604</v>
      </c>
      <c r="C254" s="331" t="s">
        <v>404</v>
      </c>
      <c r="D254" s="332">
        <v>1.5</v>
      </c>
      <c r="E254" s="333">
        <v>44960</v>
      </c>
      <c r="F254" s="334" t="s">
        <v>348</v>
      </c>
      <c r="G254" s="332">
        <v>16</v>
      </c>
      <c r="H254" s="1135" t="s">
        <v>605</v>
      </c>
      <c r="I254" s="1135" t="s">
        <v>606</v>
      </c>
      <c r="J254" s="335">
        <v>2</v>
      </c>
      <c r="K254" s="336">
        <v>2</v>
      </c>
      <c r="L254" s="336">
        <v>2</v>
      </c>
      <c r="M254" s="336">
        <v>2</v>
      </c>
      <c r="N254" s="336">
        <v>2</v>
      </c>
      <c r="O254" s="336">
        <v>2</v>
      </c>
      <c r="P254" s="336">
        <v>2</v>
      </c>
      <c r="Q254" s="336">
        <v>2</v>
      </c>
      <c r="R254" s="322">
        <f t="shared" ref="R254:R271" si="17">SUM(J254:Q254)</f>
        <v>16</v>
      </c>
      <c r="S254" s="1009"/>
      <c r="T254" s="536">
        <f>R254+R255</f>
        <v>18</v>
      </c>
      <c r="U254" s="536"/>
      <c r="V254" s="536"/>
      <c r="W254" s="536"/>
      <c r="X254" s="1130">
        <f>SUM(T254:W254)</f>
        <v>18</v>
      </c>
      <c r="Y254" s="845"/>
      <c r="Z254" s="530"/>
    </row>
    <row r="255" spans="1:27" s="119" customFormat="1" ht="18" customHeight="1" x14ac:dyDescent="0.5">
      <c r="A255" s="330"/>
      <c r="B255" s="519"/>
      <c r="C255" s="1149"/>
      <c r="D255" s="137"/>
      <c r="E255" s="519"/>
      <c r="F255" s="194" t="s">
        <v>443</v>
      </c>
      <c r="G255" s="137">
        <v>2</v>
      </c>
      <c r="H255" s="518" t="s">
        <v>605</v>
      </c>
      <c r="I255" s="518" t="s">
        <v>606</v>
      </c>
      <c r="J255" s="337">
        <v>2</v>
      </c>
      <c r="K255" s="338"/>
      <c r="L255" s="339"/>
      <c r="M255" s="339"/>
      <c r="N255" s="339"/>
      <c r="O255" s="339"/>
      <c r="P255" s="339"/>
      <c r="Q255" s="339"/>
      <c r="R255" s="327">
        <f t="shared" si="17"/>
        <v>2</v>
      </c>
      <c r="S255" s="1151"/>
      <c r="T255" s="536"/>
      <c r="U255" s="536"/>
      <c r="V255" s="536"/>
      <c r="W255" s="536"/>
      <c r="X255" s="1130"/>
      <c r="Y255" s="845"/>
      <c r="Z255" s="530"/>
    </row>
    <row r="256" spans="1:27" s="119" customFormat="1" ht="18" customHeight="1" x14ac:dyDescent="0.5">
      <c r="A256" s="135"/>
      <c r="B256" s="218"/>
      <c r="C256" s="1137"/>
      <c r="D256" s="340"/>
      <c r="E256" s="221"/>
      <c r="F256" s="225"/>
      <c r="G256" s="340">
        <v>2</v>
      </c>
      <c r="H256" s="1146" t="s">
        <v>622</v>
      </c>
      <c r="I256" s="341" t="s">
        <v>623</v>
      </c>
      <c r="J256" s="342"/>
      <c r="K256" s="343">
        <v>2</v>
      </c>
      <c r="L256" s="344"/>
      <c r="M256" s="344"/>
      <c r="N256" s="344"/>
      <c r="O256" s="344"/>
      <c r="P256" s="344"/>
      <c r="Q256" s="344"/>
      <c r="R256" s="345">
        <f t="shared" si="17"/>
        <v>2</v>
      </c>
      <c r="S256" s="1010"/>
      <c r="T256" s="536"/>
      <c r="U256" s="536"/>
      <c r="V256" s="536"/>
      <c r="W256" s="536"/>
      <c r="X256" s="1130"/>
      <c r="Y256" s="845"/>
      <c r="Z256" s="530"/>
    </row>
    <row r="257" spans="1:26" s="119" customFormat="1" ht="18" customHeight="1" x14ac:dyDescent="0.5">
      <c r="A257" s="335"/>
      <c r="B257" s="329" t="s">
        <v>609</v>
      </c>
      <c r="C257" s="346" t="s">
        <v>73</v>
      </c>
      <c r="D257" s="347">
        <v>0.5</v>
      </c>
      <c r="E257" s="329">
        <v>1</v>
      </c>
      <c r="F257" s="348" t="s">
        <v>348</v>
      </c>
      <c r="G257" s="336">
        <v>4</v>
      </c>
      <c r="H257" s="349" t="s">
        <v>610</v>
      </c>
      <c r="I257" s="349" t="s">
        <v>611</v>
      </c>
      <c r="J257" s="335"/>
      <c r="K257" s="336">
        <v>1</v>
      </c>
      <c r="L257" s="336"/>
      <c r="M257" s="336">
        <v>1</v>
      </c>
      <c r="N257" s="336"/>
      <c r="O257" s="336">
        <v>1</v>
      </c>
      <c r="P257" s="336"/>
      <c r="Q257" s="336">
        <v>1</v>
      </c>
      <c r="R257" s="322">
        <f t="shared" si="17"/>
        <v>4</v>
      </c>
      <c r="S257" s="1009"/>
      <c r="T257" s="536"/>
      <c r="U257" s="536">
        <f>R257</f>
        <v>4</v>
      </c>
      <c r="V257" s="536"/>
      <c r="W257" s="536">
        <v>12</v>
      </c>
      <c r="X257" s="1130">
        <f>SUM(T257:W257)</f>
        <v>16</v>
      </c>
      <c r="Y257" s="845"/>
      <c r="Z257" s="530"/>
    </row>
    <row r="258" spans="1:26" s="119" customFormat="1" ht="18" customHeight="1" x14ac:dyDescent="0.5">
      <c r="A258" s="337"/>
      <c r="B258" s="329"/>
      <c r="C258" s="420"/>
      <c r="D258" s="421"/>
      <c r="E258" s="329"/>
      <c r="F258" s="361"/>
      <c r="G258" s="338">
        <v>4</v>
      </c>
      <c r="H258" s="422" t="s">
        <v>612</v>
      </c>
      <c r="I258" s="423" t="s">
        <v>937</v>
      </c>
      <c r="J258" s="338">
        <v>1</v>
      </c>
      <c r="K258" s="338"/>
      <c r="L258" s="338">
        <v>1</v>
      </c>
      <c r="M258" s="338"/>
      <c r="N258" s="338">
        <v>1</v>
      </c>
      <c r="O258" s="338"/>
      <c r="P258" s="338">
        <v>1</v>
      </c>
      <c r="Q258" s="338"/>
      <c r="R258" s="327">
        <f>SUM(J258:Q258)</f>
        <v>4</v>
      </c>
      <c r="S258" s="1151"/>
      <c r="T258" s="536"/>
      <c r="U258" s="536"/>
      <c r="V258" s="536"/>
      <c r="W258" s="536"/>
      <c r="X258" s="1130"/>
      <c r="Y258" s="845"/>
      <c r="Z258" s="530"/>
    </row>
    <row r="259" spans="1:26" s="119" customFormat="1" ht="18" customHeight="1" x14ac:dyDescent="0.5">
      <c r="A259" s="335"/>
      <c r="B259" s="234"/>
      <c r="C259" s="1137"/>
      <c r="D259" s="350"/>
      <c r="E259" s="234"/>
      <c r="F259" s="225" t="s">
        <v>443</v>
      </c>
      <c r="G259" s="351">
        <v>2</v>
      </c>
      <c r="H259" s="364" t="s">
        <v>612</v>
      </c>
      <c r="I259" s="365" t="s">
        <v>937</v>
      </c>
      <c r="J259" s="336">
        <v>1</v>
      </c>
      <c r="K259" s="336">
        <v>1</v>
      </c>
      <c r="L259" s="352"/>
      <c r="M259" s="352"/>
      <c r="N259" s="352"/>
      <c r="O259" s="352"/>
      <c r="P259" s="352"/>
      <c r="Q259" s="352"/>
      <c r="R259" s="322">
        <f t="shared" si="17"/>
        <v>2</v>
      </c>
      <c r="S259" s="1136"/>
      <c r="T259" s="536"/>
      <c r="U259" s="536"/>
      <c r="V259" s="536"/>
      <c r="W259" s="536"/>
      <c r="X259" s="1130"/>
      <c r="Y259" s="845"/>
      <c r="Z259" s="530"/>
    </row>
    <row r="260" spans="1:26" s="119" customFormat="1" ht="18" customHeight="1" x14ac:dyDescent="0.5">
      <c r="A260" s="342"/>
      <c r="B260" s="353" t="s">
        <v>196</v>
      </c>
      <c r="C260" s="354" t="s">
        <v>197</v>
      </c>
      <c r="D260" s="355">
        <v>0.5</v>
      </c>
      <c r="E260" s="356">
        <v>1</v>
      </c>
      <c r="F260" s="357" t="s">
        <v>348</v>
      </c>
      <c r="G260" s="355">
        <v>8</v>
      </c>
      <c r="H260" s="1458" t="s">
        <v>614</v>
      </c>
      <c r="I260" s="1459"/>
      <c r="J260" s="358">
        <v>1</v>
      </c>
      <c r="K260" s="359">
        <v>1</v>
      </c>
      <c r="L260" s="359">
        <v>1</v>
      </c>
      <c r="M260" s="359">
        <v>1</v>
      </c>
      <c r="N260" s="359">
        <v>1</v>
      </c>
      <c r="O260" s="359">
        <v>1</v>
      </c>
      <c r="P260" s="359">
        <v>1</v>
      </c>
      <c r="Q260" s="359">
        <v>1</v>
      </c>
      <c r="R260" s="326">
        <f t="shared" si="17"/>
        <v>8</v>
      </c>
      <c r="S260" s="1011"/>
      <c r="T260" s="536">
        <f>R260</f>
        <v>8</v>
      </c>
      <c r="U260" s="536"/>
      <c r="V260" s="536"/>
      <c r="W260" s="536">
        <v>8</v>
      </c>
      <c r="X260" s="1130">
        <f>SUM(T260:W260)</f>
        <v>16</v>
      </c>
      <c r="Y260" s="845"/>
      <c r="Z260" s="530"/>
    </row>
    <row r="261" spans="1:26" s="119" customFormat="1" ht="18" customHeight="1" x14ac:dyDescent="0.5">
      <c r="A261" s="335" t="s">
        <v>519</v>
      </c>
      <c r="B261" s="329" t="s">
        <v>615</v>
      </c>
      <c r="C261" s="346" t="s">
        <v>408</v>
      </c>
      <c r="D261" s="336">
        <v>1.5</v>
      </c>
      <c r="E261" s="333">
        <v>44960</v>
      </c>
      <c r="F261" s="348" t="s">
        <v>409</v>
      </c>
      <c r="G261" s="336">
        <v>16</v>
      </c>
      <c r="H261" s="349" t="s">
        <v>618</v>
      </c>
      <c r="I261" s="360" t="s">
        <v>619</v>
      </c>
      <c r="J261" s="336">
        <v>2</v>
      </c>
      <c r="K261" s="336">
        <v>2</v>
      </c>
      <c r="L261" s="336">
        <v>2</v>
      </c>
      <c r="M261" s="336">
        <v>2</v>
      </c>
      <c r="N261" s="336">
        <v>2</v>
      </c>
      <c r="O261" s="336">
        <v>2</v>
      </c>
      <c r="P261" s="336">
        <v>2</v>
      </c>
      <c r="Q261" s="336">
        <v>2</v>
      </c>
      <c r="R261" s="322">
        <f>SUM(J261:Q261)</f>
        <v>16</v>
      </c>
      <c r="S261" s="1012"/>
      <c r="T261" s="536"/>
      <c r="U261" s="536">
        <f>R261+R263</f>
        <v>18</v>
      </c>
      <c r="V261" s="536"/>
      <c r="W261" s="536"/>
      <c r="X261" s="1130">
        <f>SUM(T261:W261)</f>
        <v>18</v>
      </c>
      <c r="Y261" s="845"/>
      <c r="Z261" s="530"/>
    </row>
    <row r="262" spans="1:26" s="119" customFormat="1" ht="18" customHeight="1" x14ac:dyDescent="0.5">
      <c r="A262" s="335"/>
      <c r="B262" s="329"/>
      <c r="C262" s="346"/>
      <c r="D262" s="336"/>
      <c r="E262" s="333"/>
      <c r="F262" s="361" t="s">
        <v>524</v>
      </c>
      <c r="G262" s="338">
        <v>4</v>
      </c>
      <c r="H262" s="131" t="s">
        <v>616</v>
      </c>
      <c r="I262" s="518" t="s">
        <v>617</v>
      </c>
      <c r="J262" s="337">
        <v>2</v>
      </c>
      <c r="K262" s="338">
        <v>2</v>
      </c>
      <c r="L262" s="338"/>
      <c r="M262" s="339"/>
      <c r="N262" s="339"/>
      <c r="O262" s="339"/>
      <c r="P262" s="339"/>
      <c r="Q262" s="339"/>
      <c r="R262" s="327">
        <f>SUM(J262:Q262)</f>
        <v>4</v>
      </c>
      <c r="S262" s="1151"/>
      <c r="T262" s="544"/>
      <c r="U262" s="544"/>
      <c r="V262" s="544"/>
      <c r="W262" s="544"/>
      <c r="X262" s="1126"/>
      <c r="Y262" s="845"/>
      <c r="Z262" s="530"/>
    </row>
    <row r="263" spans="1:26" s="119" customFormat="1" ht="18" customHeight="1" x14ac:dyDescent="0.5">
      <c r="A263" s="337"/>
      <c r="B263" s="424"/>
      <c r="C263" s="425"/>
      <c r="D263" s="373"/>
      <c r="E263" s="426"/>
      <c r="F263" s="427"/>
      <c r="G263" s="373">
        <v>2</v>
      </c>
      <c r="H263" s="364" t="s">
        <v>618</v>
      </c>
      <c r="I263" s="365" t="s">
        <v>619</v>
      </c>
      <c r="J263" s="370"/>
      <c r="K263" s="373"/>
      <c r="L263" s="373">
        <v>2</v>
      </c>
      <c r="M263" s="375"/>
      <c r="N263" s="375"/>
      <c r="O263" s="375"/>
      <c r="P263" s="375"/>
      <c r="Q263" s="375"/>
      <c r="R263" s="376">
        <f>SUM(J263:Q263)</f>
        <v>2</v>
      </c>
      <c r="S263" s="1013"/>
      <c r="T263" s="544"/>
      <c r="U263" s="544"/>
      <c r="V263" s="544"/>
      <c r="W263" s="544"/>
      <c r="X263" s="1126"/>
      <c r="Y263" s="845"/>
      <c r="Z263" s="530"/>
    </row>
    <row r="264" spans="1:26" s="119" customFormat="1" ht="18" customHeight="1" x14ac:dyDescent="0.5">
      <c r="A264" s="330"/>
      <c r="B264" s="519" t="s">
        <v>620</v>
      </c>
      <c r="C264" s="215" t="s">
        <v>77</v>
      </c>
      <c r="D264" s="362">
        <v>0.5</v>
      </c>
      <c r="E264" s="519">
        <v>1</v>
      </c>
      <c r="F264" s="194" t="s">
        <v>409</v>
      </c>
      <c r="G264" s="137">
        <v>8</v>
      </c>
      <c r="H264" s="518" t="s">
        <v>616</v>
      </c>
      <c r="I264" s="518" t="s">
        <v>617</v>
      </c>
      <c r="J264" s="337">
        <v>1</v>
      </c>
      <c r="K264" s="338">
        <v>1</v>
      </c>
      <c r="L264" s="338">
        <v>1</v>
      </c>
      <c r="M264" s="338">
        <v>1</v>
      </c>
      <c r="N264" s="338">
        <v>1</v>
      </c>
      <c r="O264" s="338">
        <v>1</v>
      </c>
      <c r="P264" s="338">
        <v>1</v>
      </c>
      <c r="Q264" s="338">
        <v>1</v>
      </c>
      <c r="R264" s="327">
        <f t="shared" si="17"/>
        <v>8</v>
      </c>
      <c r="S264" s="1151"/>
      <c r="T264" s="536"/>
      <c r="U264" s="536">
        <f>R262+R264+R265</f>
        <v>15</v>
      </c>
      <c r="V264" s="536"/>
      <c r="W264" s="536"/>
      <c r="X264" s="1130">
        <f>SUM(T264:W264)</f>
        <v>15</v>
      </c>
      <c r="Y264" s="845"/>
      <c r="Z264" s="530"/>
    </row>
    <row r="265" spans="1:26" s="119" customFormat="1" ht="18" customHeight="1" x14ac:dyDescent="0.5">
      <c r="A265" s="335"/>
      <c r="B265" s="351"/>
      <c r="C265" s="1136"/>
      <c r="D265" s="350"/>
      <c r="E265" s="351"/>
      <c r="F265" s="363" t="s">
        <v>524</v>
      </c>
      <c r="G265" s="351">
        <v>3</v>
      </c>
      <c r="H265" s="139" t="s">
        <v>616</v>
      </c>
      <c r="I265" s="200" t="s">
        <v>617</v>
      </c>
      <c r="J265" s="335">
        <v>1</v>
      </c>
      <c r="K265" s="336">
        <v>1</v>
      </c>
      <c r="L265" s="336">
        <v>1</v>
      </c>
      <c r="M265" s="352"/>
      <c r="N265" s="352"/>
      <c r="O265" s="352"/>
      <c r="P265" s="352"/>
      <c r="Q265" s="352"/>
      <c r="R265" s="322">
        <f t="shared" si="17"/>
        <v>3</v>
      </c>
      <c r="S265" s="1136"/>
      <c r="T265" s="536"/>
      <c r="U265" s="536"/>
      <c r="V265" s="536"/>
      <c r="W265" s="536"/>
      <c r="X265" s="1130"/>
      <c r="Y265" s="845"/>
      <c r="Z265" s="530"/>
    </row>
    <row r="266" spans="1:26" s="119" customFormat="1" ht="18" customHeight="1" x14ac:dyDescent="0.5">
      <c r="A266" s="342"/>
      <c r="B266" s="366" t="s">
        <v>200</v>
      </c>
      <c r="C266" s="341" t="s">
        <v>201</v>
      </c>
      <c r="D266" s="366">
        <v>0.5</v>
      </c>
      <c r="E266" s="366">
        <v>1</v>
      </c>
      <c r="F266" s="367" t="s">
        <v>409</v>
      </c>
      <c r="G266" s="366">
        <v>8</v>
      </c>
      <c r="H266" s="1460" t="s">
        <v>621</v>
      </c>
      <c r="I266" s="1441"/>
      <c r="J266" s="368">
        <v>1</v>
      </c>
      <c r="K266" s="369">
        <v>1</v>
      </c>
      <c r="L266" s="369">
        <v>1</v>
      </c>
      <c r="M266" s="369">
        <v>1</v>
      </c>
      <c r="N266" s="369">
        <v>1</v>
      </c>
      <c r="O266" s="369">
        <v>1</v>
      </c>
      <c r="P266" s="369">
        <v>1</v>
      </c>
      <c r="Q266" s="369">
        <v>1</v>
      </c>
      <c r="R266" s="323">
        <f t="shared" si="17"/>
        <v>8</v>
      </c>
      <c r="S266" s="1136"/>
      <c r="T266" s="536"/>
      <c r="U266" s="536">
        <f>R266</f>
        <v>8</v>
      </c>
      <c r="V266" s="536">
        <f>R271</f>
        <v>8</v>
      </c>
      <c r="W266" s="536"/>
      <c r="X266" s="1130">
        <f>SUM(T266:W266)</f>
        <v>16</v>
      </c>
      <c r="Y266" s="845"/>
      <c r="Z266" s="530"/>
    </row>
    <row r="267" spans="1:26" s="119" customFormat="1" ht="18" customHeight="1" x14ac:dyDescent="0.5">
      <c r="A267" s="335" t="s">
        <v>525</v>
      </c>
      <c r="B267" s="336" t="s">
        <v>413</v>
      </c>
      <c r="C267" s="360" t="s">
        <v>414</v>
      </c>
      <c r="D267" s="336">
        <v>1.5</v>
      </c>
      <c r="E267" s="333">
        <v>44960</v>
      </c>
      <c r="F267" s="348" t="s">
        <v>415</v>
      </c>
      <c r="G267" s="336">
        <v>16</v>
      </c>
      <c r="H267" s="349" t="s">
        <v>622</v>
      </c>
      <c r="I267" s="349" t="s">
        <v>623</v>
      </c>
      <c r="J267" s="368">
        <v>2</v>
      </c>
      <c r="K267" s="369">
        <v>2</v>
      </c>
      <c r="L267" s="369">
        <v>2</v>
      </c>
      <c r="M267" s="369">
        <v>2</v>
      </c>
      <c r="N267" s="369">
        <v>2</v>
      </c>
      <c r="O267" s="369">
        <v>2</v>
      </c>
      <c r="P267" s="369">
        <v>2</v>
      </c>
      <c r="Q267" s="369">
        <v>2</v>
      </c>
      <c r="R267" s="323">
        <f t="shared" si="17"/>
        <v>16</v>
      </c>
      <c r="S267" s="1009"/>
      <c r="T267" s="536">
        <f>R256</f>
        <v>2</v>
      </c>
      <c r="U267" s="536"/>
      <c r="V267" s="536">
        <f>R267</f>
        <v>16</v>
      </c>
      <c r="W267" s="536"/>
      <c r="X267" s="1130">
        <f>SUM(T267:W267)</f>
        <v>18</v>
      </c>
      <c r="Y267" s="845"/>
      <c r="Z267" s="530"/>
    </row>
    <row r="268" spans="1:26" s="119" customFormat="1" ht="18" customHeight="1" x14ac:dyDescent="0.5">
      <c r="A268" s="335"/>
      <c r="B268" s="370"/>
      <c r="C268" s="371"/>
      <c r="D268" s="372"/>
      <c r="E268" s="373"/>
      <c r="F268" s="374" t="s">
        <v>530</v>
      </c>
      <c r="G268" s="373">
        <v>6</v>
      </c>
      <c r="H268" s="364" t="s">
        <v>607</v>
      </c>
      <c r="I268" s="365" t="s">
        <v>608</v>
      </c>
      <c r="J268" s="373">
        <v>2</v>
      </c>
      <c r="K268" s="373">
        <v>2</v>
      </c>
      <c r="L268" s="373">
        <v>2</v>
      </c>
      <c r="M268" s="375"/>
      <c r="N268" s="375"/>
      <c r="O268" s="375"/>
      <c r="P268" s="375"/>
      <c r="Q268" s="375"/>
      <c r="R268" s="376">
        <f t="shared" si="17"/>
        <v>6</v>
      </c>
      <c r="S268" s="371"/>
      <c r="T268" s="536"/>
      <c r="U268" s="536"/>
      <c r="V268" s="536">
        <f>R268+R270</f>
        <v>9</v>
      </c>
      <c r="W268" s="536"/>
      <c r="X268" s="1130">
        <f>SUM(T268:W268)</f>
        <v>9</v>
      </c>
      <c r="Y268" s="845"/>
      <c r="Z268" s="530"/>
    </row>
    <row r="269" spans="1:26" s="119" customFormat="1" ht="18" customHeight="1" x14ac:dyDescent="0.5">
      <c r="A269" s="335"/>
      <c r="B269" s="332" t="s">
        <v>418</v>
      </c>
      <c r="C269" s="377" t="s">
        <v>81</v>
      </c>
      <c r="D269" s="378">
        <v>0.5</v>
      </c>
      <c r="E269" s="332">
        <v>1</v>
      </c>
      <c r="F269" s="379" t="s">
        <v>415</v>
      </c>
      <c r="G269" s="332">
        <v>8</v>
      </c>
      <c r="H269" s="349" t="s">
        <v>612</v>
      </c>
      <c r="I269" s="349" t="s">
        <v>938</v>
      </c>
      <c r="J269" s="335">
        <v>1</v>
      </c>
      <c r="K269" s="336">
        <v>1</v>
      </c>
      <c r="L269" s="336">
        <v>1</v>
      </c>
      <c r="M269" s="336">
        <v>1</v>
      </c>
      <c r="N269" s="336">
        <v>1</v>
      </c>
      <c r="O269" s="336">
        <v>1</v>
      </c>
      <c r="P269" s="336">
        <v>1</v>
      </c>
      <c r="Q269" s="336">
        <v>1</v>
      </c>
      <c r="R269" s="322">
        <f t="shared" si="17"/>
        <v>8</v>
      </c>
      <c r="S269" s="1009"/>
      <c r="T269" s="536">
        <f>R258+R259</f>
        <v>6</v>
      </c>
      <c r="U269" s="536"/>
      <c r="V269" s="536">
        <f>R269</f>
        <v>8</v>
      </c>
      <c r="W269" s="536"/>
      <c r="X269" s="1130">
        <f>SUM(T269:W269)</f>
        <v>14</v>
      </c>
      <c r="Y269" s="845"/>
      <c r="Z269" s="530"/>
    </row>
    <row r="270" spans="1:26" s="119" customFormat="1" ht="18" customHeight="1" x14ac:dyDescent="0.5">
      <c r="A270" s="330"/>
      <c r="B270" s="234"/>
      <c r="C270" s="1137"/>
      <c r="D270" s="350"/>
      <c r="E270" s="234"/>
      <c r="F270" s="225" t="s">
        <v>530</v>
      </c>
      <c r="G270" s="351">
        <v>3</v>
      </c>
      <c r="H270" s="364" t="s">
        <v>607</v>
      </c>
      <c r="I270" s="365" t="s">
        <v>608</v>
      </c>
      <c r="J270" s="373">
        <v>1</v>
      </c>
      <c r="K270" s="373">
        <v>1</v>
      </c>
      <c r="L270" s="373">
        <v>1</v>
      </c>
      <c r="M270" s="352"/>
      <c r="N270" s="352"/>
      <c r="O270" s="352"/>
      <c r="P270" s="352"/>
      <c r="Q270" s="352"/>
      <c r="R270" s="322">
        <f t="shared" si="17"/>
        <v>3</v>
      </c>
      <c r="S270" s="1136"/>
      <c r="T270" s="536"/>
      <c r="U270" s="536"/>
      <c r="V270" s="536"/>
      <c r="W270" s="536"/>
      <c r="X270" s="1130"/>
      <c r="Y270" s="845"/>
      <c r="Z270" s="530"/>
    </row>
    <row r="271" spans="1:26" s="119" customFormat="1" ht="18" customHeight="1" x14ac:dyDescent="0.5">
      <c r="A271" s="342"/>
      <c r="B271" s="366" t="s">
        <v>204</v>
      </c>
      <c r="C271" s="341" t="s">
        <v>205</v>
      </c>
      <c r="D271" s="366">
        <v>0.5</v>
      </c>
      <c r="E271" s="366">
        <v>1</v>
      </c>
      <c r="F271" s="367" t="s">
        <v>415</v>
      </c>
      <c r="G271" s="366">
        <v>8</v>
      </c>
      <c r="H271" s="1460" t="s">
        <v>621</v>
      </c>
      <c r="I271" s="1409"/>
      <c r="J271" s="380">
        <v>1</v>
      </c>
      <c r="K271" s="380">
        <v>1</v>
      </c>
      <c r="L271" s="380">
        <v>1</v>
      </c>
      <c r="M271" s="380">
        <v>1</v>
      </c>
      <c r="N271" s="380">
        <v>1</v>
      </c>
      <c r="O271" s="380">
        <v>1</v>
      </c>
      <c r="P271" s="380">
        <v>1</v>
      </c>
      <c r="Q271" s="380">
        <v>1</v>
      </c>
      <c r="R271" s="324">
        <f t="shared" si="17"/>
        <v>8</v>
      </c>
      <c r="S271" s="1014"/>
      <c r="T271" s="536"/>
      <c r="U271" s="536"/>
      <c r="V271" s="536"/>
      <c r="W271" s="536"/>
      <c r="X271" s="1130"/>
      <c r="Y271" s="845"/>
      <c r="Z271" s="530"/>
    </row>
    <row r="272" spans="1:26" s="119" customFormat="1" ht="18" customHeight="1" x14ac:dyDescent="0.5">
      <c r="A272" s="1428" t="s">
        <v>531</v>
      </c>
      <c r="B272" s="1412"/>
      <c r="C272" s="1412"/>
      <c r="D272" s="1412"/>
      <c r="E272" s="1412"/>
      <c r="F272" s="180"/>
      <c r="G272" s="1138">
        <f>SUM(G254:G271)</f>
        <v>120</v>
      </c>
      <c r="H272" s="1135"/>
      <c r="I272" s="1141"/>
      <c r="J272" s="1143"/>
      <c r="K272" s="1143"/>
      <c r="L272" s="1143"/>
      <c r="M272" s="1143"/>
      <c r="N272" s="1143"/>
      <c r="O272" s="1143"/>
      <c r="P272" s="1143"/>
      <c r="Q272" s="1143"/>
      <c r="R272" s="132">
        <f>SUM(R254:R271)</f>
        <v>120</v>
      </c>
      <c r="S272" s="1143"/>
      <c r="T272" s="536"/>
      <c r="U272" s="536"/>
      <c r="V272" s="536"/>
      <c r="W272" s="536"/>
      <c r="X272" s="1130">
        <f>SUM(X254:X271)-(W257+W260)</f>
        <v>120</v>
      </c>
      <c r="Y272" s="845"/>
      <c r="Z272" s="530"/>
    </row>
    <row r="273" spans="1:28" ht="17.25" customHeight="1" x14ac:dyDescent="0.5">
      <c r="A273" s="1428"/>
      <c r="B273" s="1412"/>
      <c r="C273" s="1412"/>
      <c r="D273" s="1412"/>
      <c r="E273" s="1412"/>
      <c r="F273" s="180"/>
      <c r="G273" s="1138"/>
      <c r="H273" s="1138"/>
      <c r="I273" s="1135"/>
      <c r="J273" s="1456" t="s">
        <v>939</v>
      </c>
      <c r="K273" s="1411"/>
      <c r="L273" s="1411"/>
      <c r="M273" s="1411"/>
      <c r="N273" s="1411"/>
      <c r="O273" s="1411"/>
      <c r="P273" s="1411"/>
      <c r="Q273" s="1411"/>
      <c r="R273" s="1411"/>
      <c r="S273" s="1411"/>
      <c r="T273" s="538"/>
      <c r="U273" s="538"/>
      <c r="V273" s="538"/>
      <c r="W273" s="538"/>
      <c r="X273" s="1123"/>
      <c r="Y273" s="842"/>
      <c r="Z273" s="531"/>
      <c r="AA273" s="318"/>
      <c r="AB273" s="318"/>
    </row>
    <row r="274" spans="1:28" ht="17.25" customHeight="1" x14ac:dyDescent="0.5">
      <c r="A274" s="1428" t="s">
        <v>973</v>
      </c>
      <c r="B274" s="1412"/>
      <c r="C274" s="1412"/>
      <c r="D274" s="1412"/>
      <c r="E274" s="1412"/>
      <c r="F274" s="180"/>
      <c r="G274" s="297"/>
      <c r="H274" s="1145"/>
      <c r="I274" s="1049"/>
      <c r="J274" s="1428" t="s">
        <v>940</v>
      </c>
      <c r="K274" s="1412"/>
      <c r="L274" s="1412"/>
      <c r="M274" s="1412"/>
      <c r="N274" s="1412"/>
      <c r="O274" s="1412"/>
      <c r="P274" s="1412"/>
      <c r="Q274" s="1412"/>
      <c r="R274" s="1412"/>
      <c r="S274" s="1412"/>
      <c r="T274" s="538"/>
      <c r="U274" s="538"/>
      <c r="V274" s="538"/>
      <c r="W274" s="538"/>
      <c r="X274" s="1123"/>
      <c r="Y274" s="842"/>
      <c r="Z274" s="531"/>
      <c r="AA274" s="318"/>
      <c r="AB274" s="318"/>
    </row>
    <row r="275" spans="1:28" ht="17.25" customHeight="1" x14ac:dyDescent="0.5">
      <c r="A275" s="1138"/>
      <c r="F275" s="180"/>
      <c r="G275" s="297"/>
      <c r="H275" s="1145"/>
      <c r="I275" s="1049"/>
      <c r="J275" s="1138"/>
      <c r="R275" s="1141"/>
      <c r="T275" s="538"/>
      <c r="U275" s="538"/>
      <c r="V275" s="538"/>
      <c r="W275" s="538"/>
      <c r="X275" s="1123"/>
      <c r="Y275" s="844"/>
      <c r="Z275" s="532"/>
      <c r="AA275" s="409"/>
      <c r="AB275" s="409"/>
    </row>
    <row r="276" spans="1:28" ht="17.25" customHeight="1" x14ac:dyDescent="0.5">
      <c r="A276" s="1138"/>
      <c r="F276" s="180"/>
      <c r="G276" s="297"/>
      <c r="H276" s="1145"/>
      <c r="I276" s="1049"/>
      <c r="J276" s="1138"/>
      <c r="R276" s="1141"/>
      <c r="T276" s="538"/>
      <c r="U276" s="538"/>
      <c r="V276" s="538"/>
      <c r="W276" s="538"/>
      <c r="X276" s="1123"/>
      <c r="Y276" s="844"/>
      <c r="Z276" s="532"/>
      <c r="AA276" s="409"/>
      <c r="AB276" s="409"/>
    </row>
    <row r="277" spans="1:28" ht="17.25" customHeight="1" x14ac:dyDescent="0.5">
      <c r="A277" s="1138"/>
      <c r="F277" s="180"/>
      <c r="G277" s="297"/>
      <c r="H277" s="1145"/>
      <c r="I277" s="1049"/>
      <c r="J277" s="1138"/>
      <c r="R277" s="1141"/>
      <c r="T277" s="538"/>
      <c r="U277" s="538"/>
      <c r="V277" s="538"/>
      <c r="W277" s="538"/>
      <c r="X277" s="1123"/>
      <c r="Y277" s="844"/>
      <c r="Z277" s="532"/>
      <c r="AA277" s="409"/>
      <c r="AB277" s="409"/>
    </row>
    <row r="278" spans="1:28" ht="17.25" customHeight="1" x14ac:dyDescent="0.5">
      <c r="A278" s="1138"/>
      <c r="F278" s="180"/>
      <c r="G278" s="297"/>
      <c r="H278" s="1145"/>
      <c r="I278" s="1049"/>
      <c r="J278" s="1138"/>
      <c r="R278" s="1141"/>
      <c r="T278" s="538"/>
      <c r="U278" s="538"/>
      <c r="V278" s="538"/>
      <c r="W278" s="538"/>
      <c r="X278" s="1123"/>
      <c r="Y278" s="844"/>
      <c r="Z278" s="532"/>
      <c r="AA278" s="409"/>
      <c r="AB278" s="409"/>
    </row>
    <row r="279" spans="1:28" ht="17.25" customHeight="1" x14ac:dyDescent="0.5">
      <c r="A279" s="1138"/>
      <c r="F279" s="180"/>
      <c r="G279" s="297"/>
      <c r="H279" s="1145"/>
      <c r="I279" s="1049"/>
      <c r="J279" s="1138"/>
      <c r="R279" s="1141"/>
      <c r="T279" s="538"/>
      <c r="U279" s="538"/>
      <c r="V279" s="538"/>
      <c r="W279" s="538"/>
      <c r="X279" s="1123"/>
      <c r="Y279" s="844"/>
      <c r="Z279" s="532"/>
      <c r="AA279" s="409"/>
      <c r="AB279" s="409"/>
    </row>
    <row r="280" spans="1:28" ht="17.25" customHeight="1" x14ac:dyDescent="0.5">
      <c r="A280" s="1138"/>
      <c r="F280" s="180"/>
      <c r="G280" s="297"/>
      <c r="H280" s="1145"/>
      <c r="I280" s="1049"/>
      <c r="J280" s="1138"/>
      <c r="R280" s="1141"/>
      <c r="T280" s="538"/>
      <c r="U280" s="538"/>
      <c r="V280" s="538"/>
      <c r="W280" s="538"/>
      <c r="X280" s="1123"/>
      <c r="Y280" s="844"/>
      <c r="Z280" s="532"/>
      <c r="AA280" s="409"/>
      <c r="AB280" s="409"/>
    </row>
    <row r="281" spans="1:28" ht="17.25" customHeight="1" x14ac:dyDescent="0.5">
      <c r="A281" s="1138"/>
      <c r="F281" s="180"/>
      <c r="G281" s="297"/>
      <c r="H281" s="1145"/>
      <c r="I281" s="1049"/>
      <c r="J281" s="1138"/>
      <c r="R281" s="1141"/>
      <c r="T281" s="538"/>
      <c r="U281" s="538"/>
      <c r="V281" s="538"/>
      <c r="W281" s="538"/>
      <c r="X281" s="1123"/>
      <c r="Y281" s="844"/>
      <c r="Z281" s="532"/>
      <c r="AA281" s="409"/>
      <c r="AB281" s="409"/>
    </row>
    <row r="282" spans="1:28" s="119" customFormat="1" ht="18" customHeight="1" x14ac:dyDescent="0.5">
      <c r="A282" s="1373" t="s">
        <v>0</v>
      </c>
      <c r="B282" s="1412"/>
      <c r="C282" s="1412"/>
      <c r="D282" s="1412"/>
      <c r="E282" s="1412"/>
      <c r="F282" s="1412"/>
      <c r="G282" s="1412"/>
      <c r="H282" s="1412"/>
      <c r="I282" s="1412"/>
      <c r="J282" s="1412"/>
      <c r="K282" s="1412"/>
      <c r="L282" s="1412"/>
      <c r="M282" s="1412"/>
      <c r="N282" s="1412"/>
      <c r="O282" s="1412"/>
      <c r="P282" s="1412"/>
      <c r="Q282" s="1412"/>
      <c r="R282" s="1412"/>
      <c r="S282" s="1412"/>
      <c r="T282" s="536"/>
      <c r="U282" s="536"/>
      <c r="V282" s="536"/>
      <c r="W282" s="536"/>
      <c r="X282" s="1130"/>
      <c r="Y282" s="845"/>
      <c r="Z282" s="530"/>
    </row>
    <row r="283" spans="1:28" s="119" customFormat="1" ht="18" customHeight="1" x14ac:dyDescent="0.5">
      <c r="A283" s="1373" t="s">
        <v>931</v>
      </c>
      <c r="B283" s="1412"/>
      <c r="C283" s="1412"/>
      <c r="D283" s="1412"/>
      <c r="E283" s="1412"/>
      <c r="F283" s="1412"/>
      <c r="G283" s="1412"/>
      <c r="H283" s="1412"/>
      <c r="I283" s="1412"/>
      <c r="J283" s="1412"/>
      <c r="K283" s="1412"/>
      <c r="L283" s="1412"/>
      <c r="M283" s="1412"/>
      <c r="N283" s="1412"/>
      <c r="O283" s="1412"/>
      <c r="P283" s="1412"/>
      <c r="Q283" s="1412"/>
      <c r="R283" s="1412"/>
      <c r="S283" s="1412"/>
      <c r="T283" s="536"/>
      <c r="U283" s="536"/>
      <c r="V283" s="536"/>
      <c r="W283" s="536"/>
      <c r="X283" s="1130"/>
      <c r="Y283" s="845"/>
      <c r="Z283" s="530"/>
    </row>
    <row r="284" spans="1:28" s="119" customFormat="1" ht="18" customHeight="1" x14ac:dyDescent="0.5">
      <c r="A284" s="1461" t="s">
        <v>6</v>
      </c>
      <c r="B284" s="1405"/>
      <c r="C284" s="1405"/>
      <c r="D284" s="1405"/>
      <c r="E284" s="1405"/>
      <c r="F284" s="1405"/>
      <c r="G284" s="1405"/>
      <c r="H284" s="1405"/>
      <c r="I284" s="1405"/>
      <c r="J284" s="1405"/>
      <c r="K284" s="1405"/>
      <c r="L284" s="1405"/>
      <c r="M284" s="1405"/>
      <c r="N284" s="1405"/>
      <c r="O284" s="1405"/>
      <c r="P284" s="1405"/>
      <c r="Q284" s="1405"/>
      <c r="R284" s="1405"/>
      <c r="S284" s="1414"/>
      <c r="T284" s="536"/>
      <c r="U284" s="536"/>
      <c r="V284" s="536"/>
      <c r="W284" s="536"/>
      <c r="X284" s="1130"/>
      <c r="Y284" s="845"/>
      <c r="Z284" s="530"/>
    </row>
    <row r="285" spans="1:28" s="119" customFormat="1" ht="18" customHeight="1" x14ac:dyDescent="0.5">
      <c r="A285" s="1429" t="s">
        <v>502</v>
      </c>
      <c r="B285" s="1429" t="s">
        <v>7</v>
      </c>
      <c r="C285" s="1451" t="s">
        <v>503</v>
      </c>
      <c r="D285" s="1462" t="s">
        <v>340</v>
      </c>
      <c r="E285" s="1464" t="s">
        <v>504</v>
      </c>
      <c r="F285" s="1450" t="s">
        <v>505</v>
      </c>
      <c r="G285" s="1423"/>
      <c r="H285" s="1406" t="s">
        <v>506</v>
      </c>
      <c r="I285" s="1407"/>
      <c r="J285" s="1404" t="s">
        <v>507</v>
      </c>
      <c r="K285" s="1405"/>
      <c r="L285" s="1405"/>
      <c r="M285" s="1405"/>
      <c r="N285" s="1405"/>
      <c r="O285" s="1405"/>
      <c r="P285" s="1405"/>
      <c r="Q285" s="1405"/>
      <c r="R285" s="1438" t="s">
        <v>344</v>
      </c>
      <c r="S285" s="1429" t="s">
        <v>508</v>
      </c>
      <c r="T285" s="536"/>
      <c r="U285" s="536"/>
      <c r="V285" s="536"/>
      <c r="W285" s="536"/>
      <c r="X285" s="1126"/>
      <c r="Y285" s="845"/>
      <c r="Z285" s="530"/>
    </row>
    <row r="286" spans="1:28" s="119" customFormat="1" ht="18" customHeight="1" x14ac:dyDescent="0.5">
      <c r="A286" s="1417"/>
      <c r="B286" s="1417"/>
      <c r="C286" s="1426"/>
      <c r="D286" s="1463"/>
      <c r="E286" s="1465"/>
      <c r="F286" s="428" t="s">
        <v>509</v>
      </c>
      <c r="G286" s="381" t="s">
        <v>510</v>
      </c>
      <c r="H286" s="1408"/>
      <c r="I286" s="1409"/>
      <c r="J286" s="191">
        <v>1</v>
      </c>
      <c r="K286" s="191">
        <v>2</v>
      </c>
      <c r="L286" s="191">
        <v>3</v>
      </c>
      <c r="M286" s="191">
        <v>4</v>
      </c>
      <c r="N286" s="191">
        <v>5</v>
      </c>
      <c r="O286" s="191">
        <v>6</v>
      </c>
      <c r="P286" s="191">
        <v>7</v>
      </c>
      <c r="Q286" s="191">
        <v>8</v>
      </c>
      <c r="R286" s="1439"/>
      <c r="S286" s="1417"/>
      <c r="T286" s="536" t="s">
        <v>511</v>
      </c>
      <c r="U286" s="536" t="s">
        <v>512</v>
      </c>
      <c r="V286" s="536" t="s">
        <v>513</v>
      </c>
      <c r="W286" s="536" t="s">
        <v>536</v>
      </c>
      <c r="X286" s="1126"/>
      <c r="Y286" s="845"/>
      <c r="Z286" s="530"/>
    </row>
    <row r="287" spans="1:28" s="119" customFormat="1" ht="18" customHeight="1" x14ac:dyDescent="0.5">
      <c r="A287" s="330" t="s">
        <v>515</v>
      </c>
      <c r="B287" s="382" t="s">
        <v>62</v>
      </c>
      <c r="C287" s="518" t="s">
        <v>406</v>
      </c>
      <c r="D287" s="136">
        <v>1.5</v>
      </c>
      <c r="E287" s="383">
        <v>44960</v>
      </c>
      <c r="F287" s="429" t="s">
        <v>348</v>
      </c>
      <c r="G287" s="332">
        <v>16</v>
      </c>
      <c r="H287" s="1135" t="s">
        <v>605</v>
      </c>
      <c r="I287" s="1135" t="s">
        <v>606</v>
      </c>
      <c r="J287" s="335">
        <v>2</v>
      </c>
      <c r="K287" s="336">
        <v>2</v>
      </c>
      <c r="L287" s="336">
        <v>2</v>
      </c>
      <c r="M287" s="336">
        <v>2</v>
      </c>
      <c r="N287" s="336">
        <v>2</v>
      </c>
      <c r="O287" s="336">
        <v>2</v>
      </c>
      <c r="P287" s="336">
        <v>2</v>
      </c>
      <c r="Q287" s="336">
        <v>2</v>
      </c>
      <c r="R287" s="322">
        <f t="shared" ref="R287:R290" si="18">SUM(J287:Q287)</f>
        <v>16</v>
      </c>
      <c r="S287" s="1009"/>
      <c r="T287" s="536">
        <f>R287+R288</f>
        <v>18</v>
      </c>
      <c r="U287" s="536"/>
      <c r="V287" s="536"/>
      <c r="W287" s="536"/>
      <c r="X287" s="1130">
        <f>SUM(T287:W287)</f>
        <v>18</v>
      </c>
      <c r="Y287" s="845"/>
      <c r="Z287" s="530"/>
    </row>
    <row r="288" spans="1:28" s="119" customFormat="1" ht="18" customHeight="1" x14ac:dyDescent="0.5">
      <c r="A288" s="135"/>
      <c r="B288" s="385"/>
      <c r="C288" s="518"/>
      <c r="D288" s="136"/>
      <c r="E288" s="383"/>
      <c r="F288" s="430" t="s">
        <v>443</v>
      </c>
      <c r="G288" s="137">
        <v>2</v>
      </c>
      <c r="H288" s="518" t="s">
        <v>605</v>
      </c>
      <c r="I288" s="518" t="s">
        <v>606</v>
      </c>
      <c r="J288" s="337">
        <v>2</v>
      </c>
      <c r="K288" s="338"/>
      <c r="L288" s="339"/>
      <c r="M288" s="339"/>
      <c r="N288" s="339"/>
      <c r="O288" s="339"/>
      <c r="P288" s="339"/>
      <c r="Q288" s="339"/>
      <c r="R288" s="327">
        <f t="shared" si="18"/>
        <v>2</v>
      </c>
      <c r="S288" s="1151"/>
      <c r="T288" s="536"/>
      <c r="U288" s="536"/>
      <c r="V288" s="536"/>
      <c r="W288" s="536"/>
      <c r="X288" s="1130"/>
      <c r="Y288" s="845"/>
      <c r="Z288" s="530"/>
    </row>
    <row r="289" spans="1:26" s="119" customFormat="1" ht="18" customHeight="1" x14ac:dyDescent="0.5">
      <c r="A289" s="330"/>
      <c r="B289" s="386"/>
      <c r="C289" s="1144"/>
      <c r="D289" s="387"/>
      <c r="E289" s="221"/>
      <c r="F289" s="431"/>
      <c r="G289" s="340">
        <v>2</v>
      </c>
      <c r="H289" s="1146" t="s">
        <v>622</v>
      </c>
      <c r="I289" s="341" t="s">
        <v>623</v>
      </c>
      <c r="J289" s="342"/>
      <c r="K289" s="343">
        <v>2</v>
      </c>
      <c r="L289" s="344"/>
      <c r="M289" s="344"/>
      <c r="N289" s="344"/>
      <c r="O289" s="344"/>
      <c r="P289" s="344"/>
      <c r="Q289" s="344"/>
      <c r="R289" s="345">
        <f t="shared" si="18"/>
        <v>2</v>
      </c>
      <c r="S289" s="1010"/>
      <c r="T289" s="536"/>
      <c r="U289" s="536"/>
      <c r="V289" s="536"/>
      <c r="W289" s="536"/>
      <c r="X289" s="1130"/>
      <c r="Y289" s="845"/>
      <c r="Z289" s="530"/>
    </row>
    <row r="290" spans="1:26" s="119" customFormat="1" ht="18" customHeight="1" x14ac:dyDescent="0.5">
      <c r="A290" s="335"/>
      <c r="B290" s="389" t="s">
        <v>407</v>
      </c>
      <c r="C290" s="515" t="s">
        <v>75</v>
      </c>
      <c r="D290" s="390">
        <v>0.5</v>
      </c>
      <c r="E290" s="517">
        <v>1</v>
      </c>
      <c r="F290" s="432" t="s">
        <v>348</v>
      </c>
      <c r="G290" s="336">
        <v>4</v>
      </c>
      <c r="H290" s="349" t="s">
        <v>610</v>
      </c>
      <c r="I290" s="349" t="s">
        <v>611</v>
      </c>
      <c r="J290" s="335"/>
      <c r="K290" s="336">
        <v>1</v>
      </c>
      <c r="L290" s="336"/>
      <c r="M290" s="336">
        <v>1</v>
      </c>
      <c r="N290" s="336"/>
      <c r="O290" s="336">
        <v>1</v>
      </c>
      <c r="P290" s="336"/>
      <c r="Q290" s="336">
        <v>1</v>
      </c>
      <c r="R290" s="322">
        <f t="shared" si="18"/>
        <v>4</v>
      </c>
      <c r="S290" s="1009"/>
      <c r="T290" s="536"/>
      <c r="U290" s="536">
        <f>R290</f>
        <v>4</v>
      </c>
      <c r="V290" s="536"/>
      <c r="W290" s="536">
        <v>10</v>
      </c>
      <c r="X290" s="1130">
        <f>SUM(T290:W290)</f>
        <v>14</v>
      </c>
      <c r="Y290" s="845"/>
      <c r="Z290" s="530"/>
    </row>
    <row r="291" spans="1:26" s="119" customFormat="1" ht="18" customHeight="1" x14ac:dyDescent="0.5">
      <c r="A291" s="337"/>
      <c r="B291" s="389"/>
      <c r="C291" s="515"/>
      <c r="D291" s="390"/>
      <c r="E291" s="517"/>
      <c r="F291" s="432"/>
      <c r="G291" s="338">
        <v>4</v>
      </c>
      <c r="H291" s="422" t="s">
        <v>612</v>
      </c>
      <c r="I291" s="423" t="s">
        <v>937</v>
      </c>
      <c r="J291" s="338">
        <v>1</v>
      </c>
      <c r="K291" s="338"/>
      <c r="L291" s="338">
        <v>1</v>
      </c>
      <c r="M291" s="338"/>
      <c r="N291" s="338">
        <v>1</v>
      </c>
      <c r="O291" s="338"/>
      <c r="P291" s="338">
        <v>1</v>
      </c>
      <c r="Q291" s="338"/>
      <c r="R291" s="327">
        <f>SUM(J291:Q291)</f>
        <v>4</v>
      </c>
      <c r="S291" s="1151"/>
      <c r="T291" s="536"/>
      <c r="U291" s="536"/>
      <c r="V291" s="536"/>
      <c r="W291" s="536"/>
      <c r="X291" s="1130"/>
      <c r="Y291" s="845"/>
      <c r="Z291" s="530"/>
    </row>
    <row r="292" spans="1:26" s="119" customFormat="1" ht="18" customHeight="1" x14ac:dyDescent="0.5">
      <c r="A292" s="335"/>
      <c r="B292" s="386"/>
      <c r="C292" s="1144"/>
      <c r="D292" s="392"/>
      <c r="E292" s="221"/>
      <c r="F292" s="431" t="s">
        <v>443</v>
      </c>
      <c r="G292" s="351">
        <v>2</v>
      </c>
      <c r="H292" s="364" t="s">
        <v>612</v>
      </c>
      <c r="I292" s="365" t="s">
        <v>937</v>
      </c>
      <c r="J292" s="336">
        <v>1</v>
      </c>
      <c r="K292" s="336">
        <v>1</v>
      </c>
      <c r="L292" s="352"/>
      <c r="M292" s="352"/>
      <c r="N292" s="352"/>
      <c r="O292" s="352"/>
      <c r="P292" s="352"/>
      <c r="Q292" s="352"/>
      <c r="R292" s="322">
        <f t="shared" ref="R292:R293" si="19">SUM(J292:Q292)</f>
        <v>2</v>
      </c>
      <c r="S292" s="1136"/>
      <c r="T292" s="536"/>
      <c r="U292" s="536"/>
      <c r="V292" s="536"/>
      <c r="W292" s="536"/>
      <c r="X292" s="1130"/>
      <c r="Y292" s="845"/>
      <c r="Z292" s="530"/>
    </row>
    <row r="293" spans="1:26" s="119" customFormat="1" ht="18" customHeight="1" x14ac:dyDescent="0.5">
      <c r="A293" s="342"/>
      <c r="B293" s="386" t="s">
        <v>198</v>
      </c>
      <c r="C293" s="393" t="s">
        <v>199</v>
      </c>
      <c r="D293" s="387">
        <v>0.5</v>
      </c>
      <c r="E293" s="221">
        <v>1</v>
      </c>
      <c r="F293" s="433" t="s">
        <v>348</v>
      </c>
      <c r="G293" s="355">
        <v>8</v>
      </c>
      <c r="H293" s="1458" t="s">
        <v>614</v>
      </c>
      <c r="I293" s="1459"/>
      <c r="J293" s="358">
        <v>1</v>
      </c>
      <c r="K293" s="359">
        <v>1</v>
      </c>
      <c r="L293" s="359">
        <v>1</v>
      </c>
      <c r="M293" s="359">
        <v>1</v>
      </c>
      <c r="N293" s="359">
        <v>1</v>
      </c>
      <c r="O293" s="359">
        <v>1</v>
      </c>
      <c r="P293" s="359">
        <v>1</v>
      </c>
      <c r="Q293" s="359">
        <v>1</v>
      </c>
      <c r="R293" s="326">
        <f t="shared" si="19"/>
        <v>8</v>
      </c>
      <c r="S293" s="1011"/>
      <c r="T293" s="536">
        <f>R293</f>
        <v>8</v>
      </c>
      <c r="U293" s="536"/>
      <c r="V293" s="536"/>
      <c r="W293" s="536">
        <v>8</v>
      </c>
      <c r="X293" s="1130">
        <f>SUM(T293:W293)</f>
        <v>16</v>
      </c>
      <c r="Y293" s="845"/>
      <c r="Z293" s="530"/>
    </row>
    <row r="294" spans="1:26" s="119" customFormat="1" ht="18" customHeight="1" x14ac:dyDescent="0.5">
      <c r="A294" s="335" t="s">
        <v>519</v>
      </c>
      <c r="B294" s="389" t="s">
        <v>410</v>
      </c>
      <c r="C294" s="515" t="s">
        <v>411</v>
      </c>
      <c r="D294" s="394">
        <v>1.5</v>
      </c>
      <c r="E294" s="383">
        <v>44960</v>
      </c>
      <c r="F294" s="432" t="s">
        <v>409</v>
      </c>
      <c r="G294" s="336">
        <v>16</v>
      </c>
      <c r="H294" s="349" t="s">
        <v>618</v>
      </c>
      <c r="I294" s="360" t="s">
        <v>619</v>
      </c>
      <c r="J294" s="336">
        <v>2</v>
      </c>
      <c r="K294" s="336">
        <v>2</v>
      </c>
      <c r="L294" s="336">
        <v>2</v>
      </c>
      <c r="M294" s="336">
        <v>2</v>
      </c>
      <c r="N294" s="336">
        <v>2</v>
      </c>
      <c r="O294" s="336">
        <v>2</v>
      </c>
      <c r="P294" s="336">
        <v>2</v>
      </c>
      <c r="Q294" s="336">
        <v>2</v>
      </c>
      <c r="R294" s="322">
        <f>SUM(J294:Q294)</f>
        <v>16</v>
      </c>
      <c r="S294" s="1012"/>
      <c r="T294" s="536">
        <f>R292</f>
        <v>2</v>
      </c>
      <c r="U294" s="536">
        <f>R294</f>
        <v>16</v>
      </c>
      <c r="V294" s="536"/>
      <c r="W294" s="536"/>
      <c r="X294" s="1130">
        <f>SUM(T294:W294)</f>
        <v>18</v>
      </c>
      <c r="Y294" s="845"/>
      <c r="Z294" s="530"/>
    </row>
    <row r="295" spans="1:26" s="119" customFormat="1" ht="18" customHeight="1" x14ac:dyDescent="0.5">
      <c r="A295" s="337"/>
      <c r="B295" s="389"/>
      <c r="C295" s="515"/>
      <c r="D295" s="394"/>
      <c r="E295" s="383"/>
      <c r="F295" s="432" t="s">
        <v>524</v>
      </c>
      <c r="G295" s="338">
        <v>4</v>
      </c>
      <c r="H295" s="131" t="s">
        <v>616</v>
      </c>
      <c r="I295" s="518" t="s">
        <v>617</v>
      </c>
      <c r="J295" s="337">
        <v>2</v>
      </c>
      <c r="K295" s="338">
        <v>2</v>
      </c>
      <c r="L295" s="338"/>
      <c r="M295" s="339"/>
      <c r="N295" s="339"/>
      <c r="O295" s="339"/>
      <c r="P295" s="339"/>
      <c r="Q295" s="339"/>
      <c r="R295" s="327">
        <f>SUM(J295:Q295)</f>
        <v>4</v>
      </c>
      <c r="S295" s="1151"/>
      <c r="T295" s="544"/>
      <c r="U295" s="544"/>
      <c r="V295" s="544"/>
      <c r="W295" s="544"/>
      <c r="X295" s="1126"/>
      <c r="Y295" s="845"/>
      <c r="Z295" s="530"/>
    </row>
    <row r="296" spans="1:26" s="119" customFormat="1" ht="18" customHeight="1" x14ac:dyDescent="0.5">
      <c r="A296" s="335"/>
      <c r="B296" s="395"/>
      <c r="C296" s="514"/>
      <c r="D296" s="396"/>
      <c r="E296" s="1153"/>
      <c r="F296" s="434"/>
      <c r="G296" s="373">
        <v>2</v>
      </c>
      <c r="H296" s="364" t="s">
        <v>618</v>
      </c>
      <c r="I296" s="365" t="s">
        <v>619</v>
      </c>
      <c r="J296" s="370"/>
      <c r="K296" s="373"/>
      <c r="L296" s="373">
        <v>2</v>
      </c>
      <c r="M296" s="375"/>
      <c r="N296" s="375"/>
      <c r="O296" s="375"/>
      <c r="P296" s="375"/>
      <c r="Q296" s="375"/>
      <c r="R296" s="376">
        <f>SUM(J296:Q296)</f>
        <v>2</v>
      </c>
      <c r="S296" s="1013"/>
      <c r="T296" s="544"/>
      <c r="U296" s="544"/>
      <c r="V296" s="544"/>
      <c r="W296" s="544"/>
      <c r="X296" s="1126"/>
      <c r="Y296" s="845"/>
      <c r="Z296" s="530"/>
    </row>
    <row r="297" spans="1:26" s="119" customFormat="1" ht="18" customHeight="1" x14ac:dyDescent="0.5">
      <c r="A297" s="335"/>
      <c r="B297" s="385" t="s">
        <v>412</v>
      </c>
      <c r="C297" s="518" t="s">
        <v>79</v>
      </c>
      <c r="D297" s="398">
        <v>0.5</v>
      </c>
      <c r="E297" s="519">
        <v>1</v>
      </c>
      <c r="F297" s="430" t="s">
        <v>409</v>
      </c>
      <c r="G297" s="137">
        <v>8</v>
      </c>
      <c r="H297" s="518" t="s">
        <v>616</v>
      </c>
      <c r="I297" s="518" t="s">
        <v>617</v>
      </c>
      <c r="J297" s="337">
        <v>1</v>
      </c>
      <c r="K297" s="338">
        <v>1</v>
      </c>
      <c r="L297" s="338">
        <v>1</v>
      </c>
      <c r="M297" s="338">
        <v>1</v>
      </c>
      <c r="N297" s="338">
        <v>1</v>
      </c>
      <c r="O297" s="338">
        <v>1</v>
      </c>
      <c r="P297" s="338">
        <v>1</v>
      </c>
      <c r="Q297" s="338">
        <v>1</v>
      </c>
      <c r="R297" s="327">
        <f t="shared" ref="R297:R304" si="20">SUM(J297:Q297)</f>
        <v>8</v>
      </c>
      <c r="S297" s="1151"/>
      <c r="T297" s="536"/>
      <c r="U297" s="536">
        <f>R295+R297+R298</f>
        <v>15</v>
      </c>
      <c r="V297" s="536"/>
      <c r="W297" s="536"/>
      <c r="X297" s="1130">
        <f>SUM(T297:W297)</f>
        <v>15</v>
      </c>
      <c r="Y297" s="845"/>
      <c r="Z297" s="530"/>
    </row>
    <row r="298" spans="1:26" s="119" customFormat="1" ht="18" customHeight="1" x14ac:dyDescent="0.5">
      <c r="A298" s="330"/>
      <c r="B298" s="512"/>
      <c r="C298" s="514"/>
      <c r="D298" s="399"/>
      <c r="E298" s="514"/>
      <c r="F298" s="431" t="s">
        <v>524</v>
      </c>
      <c r="G298" s="351">
        <v>3</v>
      </c>
      <c r="H298" s="139" t="s">
        <v>616</v>
      </c>
      <c r="I298" s="200" t="s">
        <v>617</v>
      </c>
      <c r="J298" s="335">
        <v>1</v>
      </c>
      <c r="K298" s="336">
        <v>1</v>
      </c>
      <c r="L298" s="336">
        <v>1</v>
      </c>
      <c r="M298" s="352"/>
      <c r="N298" s="352"/>
      <c r="O298" s="352"/>
      <c r="P298" s="352"/>
      <c r="Q298" s="352"/>
      <c r="R298" s="322">
        <f t="shared" si="20"/>
        <v>3</v>
      </c>
      <c r="S298" s="1136"/>
      <c r="T298" s="536"/>
      <c r="U298" s="536"/>
      <c r="V298" s="536"/>
      <c r="W298" s="536"/>
      <c r="X298" s="1130"/>
      <c r="Y298" s="845"/>
      <c r="Z298" s="530"/>
    </row>
    <row r="299" spans="1:26" s="119" customFormat="1" ht="18" customHeight="1" x14ac:dyDescent="0.5">
      <c r="A299" s="342"/>
      <c r="B299" s="401" t="s">
        <v>202</v>
      </c>
      <c r="C299" s="516" t="s">
        <v>203</v>
      </c>
      <c r="D299" s="402">
        <v>0.5</v>
      </c>
      <c r="E299" s="403">
        <v>1</v>
      </c>
      <c r="F299" s="435" t="s">
        <v>409</v>
      </c>
      <c r="G299" s="366">
        <v>8</v>
      </c>
      <c r="H299" s="1460" t="s">
        <v>621</v>
      </c>
      <c r="I299" s="1441"/>
      <c r="J299" s="368">
        <v>1</v>
      </c>
      <c r="K299" s="369">
        <v>1</v>
      </c>
      <c r="L299" s="369">
        <v>1</v>
      </c>
      <c r="M299" s="369">
        <v>1</v>
      </c>
      <c r="N299" s="369">
        <v>1</v>
      </c>
      <c r="O299" s="369">
        <v>1</v>
      </c>
      <c r="P299" s="369">
        <v>1</v>
      </c>
      <c r="Q299" s="369">
        <v>1</v>
      </c>
      <c r="R299" s="323">
        <f t="shared" si="20"/>
        <v>8</v>
      </c>
      <c r="S299" s="1136"/>
      <c r="T299" s="536"/>
      <c r="U299" s="536">
        <f>R299</f>
        <v>8</v>
      </c>
      <c r="V299" s="536">
        <f>R304</f>
        <v>8</v>
      </c>
      <c r="W299" s="536"/>
      <c r="X299" s="1130">
        <f>SUM(T299:W299)</f>
        <v>16</v>
      </c>
      <c r="Y299" s="845"/>
      <c r="Z299" s="530"/>
    </row>
    <row r="300" spans="1:26" s="119" customFormat="1" ht="18" customHeight="1" x14ac:dyDescent="0.5">
      <c r="A300" s="404" t="s">
        <v>525</v>
      </c>
      <c r="B300" s="389" t="s">
        <v>416</v>
      </c>
      <c r="C300" s="515" t="s">
        <v>624</v>
      </c>
      <c r="D300" s="394">
        <v>1.5</v>
      </c>
      <c r="E300" s="383">
        <v>44960</v>
      </c>
      <c r="F300" s="432" t="s">
        <v>415</v>
      </c>
      <c r="G300" s="336">
        <v>16</v>
      </c>
      <c r="H300" s="349" t="s">
        <v>622</v>
      </c>
      <c r="I300" s="349" t="s">
        <v>623</v>
      </c>
      <c r="J300" s="368">
        <v>2</v>
      </c>
      <c r="K300" s="369">
        <v>2</v>
      </c>
      <c r="L300" s="369">
        <v>2</v>
      </c>
      <c r="M300" s="369">
        <v>2</v>
      </c>
      <c r="N300" s="369">
        <v>2</v>
      </c>
      <c r="O300" s="369">
        <v>2</v>
      </c>
      <c r="P300" s="369">
        <v>2</v>
      </c>
      <c r="Q300" s="369">
        <v>2</v>
      </c>
      <c r="R300" s="323">
        <f t="shared" si="20"/>
        <v>16</v>
      </c>
      <c r="S300" s="1009"/>
      <c r="T300" s="536">
        <f>R289</f>
        <v>2</v>
      </c>
      <c r="U300" s="536"/>
      <c r="V300" s="536">
        <f>R300</f>
        <v>16</v>
      </c>
      <c r="W300" s="536"/>
      <c r="X300" s="1130">
        <f>SUM(T300:W300)</f>
        <v>18</v>
      </c>
      <c r="Y300" s="845"/>
      <c r="Z300" s="530"/>
    </row>
    <row r="301" spans="1:26" s="119" customFormat="1" ht="18" customHeight="1" x14ac:dyDescent="0.5">
      <c r="A301" s="337"/>
      <c r="B301" s="405"/>
      <c r="C301" s="406"/>
      <c r="D301" s="407"/>
      <c r="E301" s="408"/>
      <c r="F301" s="434" t="s">
        <v>530</v>
      </c>
      <c r="G301" s="373">
        <v>6</v>
      </c>
      <c r="H301" s="364" t="s">
        <v>607</v>
      </c>
      <c r="I301" s="365" t="s">
        <v>608</v>
      </c>
      <c r="J301" s="373">
        <v>2</v>
      </c>
      <c r="K301" s="373">
        <v>2</v>
      </c>
      <c r="L301" s="373">
        <v>2</v>
      </c>
      <c r="M301" s="375"/>
      <c r="N301" s="375"/>
      <c r="O301" s="375"/>
      <c r="P301" s="375"/>
      <c r="Q301" s="375"/>
      <c r="R301" s="376">
        <f t="shared" si="20"/>
        <v>6</v>
      </c>
      <c r="S301" s="371"/>
      <c r="T301" s="536"/>
      <c r="U301" s="536"/>
      <c r="V301" s="536">
        <f>R301+R303</f>
        <v>9</v>
      </c>
      <c r="W301" s="536"/>
      <c r="X301" s="1130">
        <f>SUM(T301:W301)</f>
        <v>9</v>
      </c>
      <c r="Y301" s="845"/>
      <c r="Z301" s="530"/>
    </row>
    <row r="302" spans="1:26" s="119" customFormat="1" ht="18" customHeight="1" x14ac:dyDescent="0.5">
      <c r="A302" s="337"/>
      <c r="B302" s="385" t="s">
        <v>419</v>
      </c>
      <c r="C302" s="518" t="s">
        <v>83</v>
      </c>
      <c r="D302" s="398">
        <v>0.5</v>
      </c>
      <c r="E302" s="519">
        <v>1</v>
      </c>
      <c r="F302" s="430" t="s">
        <v>415</v>
      </c>
      <c r="G302" s="332">
        <v>8</v>
      </c>
      <c r="H302" s="349" t="s">
        <v>612</v>
      </c>
      <c r="I302" s="349" t="s">
        <v>938</v>
      </c>
      <c r="J302" s="335">
        <v>1</v>
      </c>
      <c r="K302" s="336">
        <v>1</v>
      </c>
      <c r="L302" s="336">
        <v>1</v>
      </c>
      <c r="M302" s="336">
        <v>1</v>
      </c>
      <c r="N302" s="336">
        <v>1</v>
      </c>
      <c r="O302" s="336">
        <v>1</v>
      </c>
      <c r="P302" s="336">
        <v>1</v>
      </c>
      <c r="Q302" s="336">
        <v>1</v>
      </c>
      <c r="R302" s="322">
        <f t="shared" si="20"/>
        <v>8</v>
      </c>
      <c r="S302" s="1009"/>
      <c r="T302" s="536">
        <f>R291+R292</f>
        <v>6</v>
      </c>
      <c r="U302" s="536"/>
      <c r="V302" s="536">
        <f>R302</f>
        <v>8</v>
      </c>
      <c r="W302" s="536"/>
      <c r="X302" s="1130">
        <f>SUM(T302:W302)</f>
        <v>14</v>
      </c>
      <c r="Y302" s="845"/>
      <c r="Z302" s="530"/>
    </row>
    <row r="303" spans="1:26" s="119" customFormat="1" ht="18" customHeight="1" x14ac:dyDescent="0.5">
      <c r="A303" s="135"/>
      <c r="B303" s="386"/>
      <c r="C303" s="1144"/>
      <c r="D303" s="392"/>
      <c r="E303" s="221"/>
      <c r="F303" s="431" t="s">
        <v>530</v>
      </c>
      <c r="G303" s="351">
        <v>3</v>
      </c>
      <c r="H303" s="364" t="s">
        <v>607</v>
      </c>
      <c r="I303" s="365" t="s">
        <v>608</v>
      </c>
      <c r="J303" s="373">
        <v>1</v>
      </c>
      <c r="K303" s="373">
        <v>1</v>
      </c>
      <c r="L303" s="373">
        <v>1</v>
      </c>
      <c r="M303" s="352"/>
      <c r="N303" s="352"/>
      <c r="O303" s="352"/>
      <c r="P303" s="352"/>
      <c r="Q303" s="352"/>
      <c r="R303" s="322">
        <f t="shared" si="20"/>
        <v>3</v>
      </c>
      <c r="S303" s="1136"/>
      <c r="T303" s="536"/>
      <c r="U303" s="536"/>
      <c r="V303" s="536"/>
      <c r="W303" s="536"/>
      <c r="X303" s="1130"/>
      <c r="Y303" s="845"/>
      <c r="Z303" s="530"/>
    </row>
    <row r="304" spans="1:26" s="119" customFormat="1" ht="18" customHeight="1" x14ac:dyDescent="0.5">
      <c r="A304" s="370"/>
      <c r="B304" s="401" t="s">
        <v>206</v>
      </c>
      <c r="C304" s="516" t="s">
        <v>207</v>
      </c>
      <c r="D304" s="402">
        <v>0.5</v>
      </c>
      <c r="E304" s="403">
        <v>1</v>
      </c>
      <c r="F304" s="434" t="s">
        <v>415</v>
      </c>
      <c r="G304" s="366">
        <v>8</v>
      </c>
      <c r="H304" s="1460" t="s">
        <v>621</v>
      </c>
      <c r="I304" s="1409"/>
      <c r="J304" s="380">
        <v>1</v>
      </c>
      <c r="K304" s="380">
        <v>1</v>
      </c>
      <c r="L304" s="380">
        <v>1</v>
      </c>
      <c r="M304" s="380">
        <v>1</v>
      </c>
      <c r="N304" s="380">
        <v>1</v>
      </c>
      <c r="O304" s="380">
        <v>1</v>
      </c>
      <c r="P304" s="380">
        <v>1</v>
      </c>
      <c r="Q304" s="380">
        <v>1</v>
      </c>
      <c r="R304" s="324">
        <f t="shared" si="20"/>
        <v>8</v>
      </c>
      <c r="S304" s="1014"/>
      <c r="T304" s="536"/>
      <c r="U304" s="536"/>
      <c r="V304" s="536"/>
      <c r="W304" s="536"/>
      <c r="X304" s="1130"/>
      <c r="Y304" s="845"/>
      <c r="Z304" s="530"/>
    </row>
    <row r="305" spans="1:28" s="119" customFormat="1" ht="18" customHeight="1" x14ac:dyDescent="0.5">
      <c r="A305" s="1428" t="s">
        <v>531</v>
      </c>
      <c r="B305" s="1412"/>
      <c r="C305" s="1412"/>
      <c r="D305" s="1412"/>
      <c r="E305" s="1412"/>
      <c r="F305" s="180"/>
      <c r="G305" s="1138">
        <f>SUM(G287:G304)</f>
        <v>120</v>
      </c>
      <c r="H305" s="1135"/>
      <c r="I305" s="1141"/>
      <c r="J305" s="1143"/>
      <c r="K305" s="1143"/>
      <c r="L305" s="1143"/>
      <c r="M305" s="1143"/>
      <c r="N305" s="1143"/>
      <c r="O305" s="1143"/>
      <c r="P305" s="1143"/>
      <c r="Q305" s="1143"/>
      <c r="R305" s="132">
        <f>SUM(R287:R304)</f>
        <v>120</v>
      </c>
      <c r="S305" s="1143"/>
      <c r="T305" s="536"/>
      <c r="U305" s="536"/>
      <c r="V305" s="536"/>
      <c r="W305" s="536"/>
      <c r="X305" s="1130">
        <f>SUM(X287:X304)-(W290+W293)</f>
        <v>120</v>
      </c>
      <c r="Y305" s="845"/>
      <c r="Z305" s="530"/>
    </row>
    <row r="306" spans="1:28" ht="17.25" customHeight="1" x14ac:dyDescent="0.5">
      <c r="A306" s="1428"/>
      <c r="B306" s="1412"/>
      <c r="C306" s="1412"/>
      <c r="D306" s="1412"/>
      <c r="E306" s="1412"/>
      <c r="F306" s="180"/>
      <c r="G306" s="1138"/>
      <c r="H306" s="1138"/>
      <c r="I306" s="1456" t="s">
        <v>939</v>
      </c>
      <c r="J306" s="1456"/>
      <c r="K306" s="1456"/>
      <c r="L306" s="1456"/>
      <c r="M306" s="1456"/>
      <c r="N306" s="1456"/>
      <c r="O306" s="1456"/>
      <c r="P306" s="1456"/>
      <c r="Q306" s="1456"/>
      <c r="R306" s="1456"/>
      <c r="S306" s="1456"/>
      <c r="T306" s="538"/>
      <c r="U306" s="538"/>
      <c r="V306" s="538"/>
      <c r="W306" s="538"/>
      <c r="X306" s="1123"/>
      <c r="Y306" s="842"/>
      <c r="Z306" s="531"/>
      <c r="AA306" s="318"/>
      <c r="AB306" s="318"/>
    </row>
    <row r="307" spans="1:28" s="128" customFormat="1" ht="17.25" customHeight="1" x14ac:dyDescent="0.5">
      <c r="A307" s="1428" t="s">
        <v>973</v>
      </c>
      <c r="B307" s="1412"/>
      <c r="C307" s="1412"/>
      <c r="D307" s="1412"/>
      <c r="E307" s="1412"/>
      <c r="F307" s="419"/>
      <c r="G307" s="1255"/>
      <c r="H307" s="950"/>
      <c r="I307" s="1456" t="s">
        <v>940</v>
      </c>
      <c r="J307" s="1456"/>
      <c r="K307" s="1456"/>
      <c r="L307" s="1456"/>
      <c r="M307" s="1456"/>
      <c r="N307" s="1456"/>
      <c r="O307" s="1456"/>
      <c r="P307" s="1456"/>
      <c r="Q307" s="1456"/>
      <c r="R307" s="1456"/>
      <c r="S307" s="1456"/>
      <c r="T307" s="1015"/>
      <c r="U307" s="1015"/>
      <c r="V307" s="1015"/>
      <c r="W307" s="1015"/>
      <c r="X307" s="1131"/>
      <c r="Y307" s="844"/>
      <c r="Z307" s="532"/>
      <c r="AA307" s="409"/>
      <c r="AB307" s="409"/>
    </row>
    <row r="308" spans="1:28" s="119" customFormat="1" ht="21" customHeight="1" x14ac:dyDescent="0.5">
      <c r="A308" s="1141"/>
      <c r="B308" s="1141"/>
      <c r="C308" s="1141"/>
      <c r="D308" s="1141"/>
      <c r="E308" s="1141"/>
      <c r="F308" s="179"/>
      <c r="G308" s="1141"/>
      <c r="H308" s="1141"/>
      <c r="I308" s="1141"/>
      <c r="J308" s="1141"/>
      <c r="K308" s="1141"/>
      <c r="L308" s="1141"/>
      <c r="M308" s="1141"/>
      <c r="N308" s="1141"/>
      <c r="O308" s="1141"/>
      <c r="P308" s="1141"/>
      <c r="Q308" s="1141"/>
      <c r="R308" s="325"/>
      <c r="S308" s="1141"/>
      <c r="T308" s="536"/>
      <c r="U308" s="536"/>
      <c r="V308" s="545"/>
      <c r="W308" s="544"/>
      <c r="X308" s="1126"/>
      <c r="Y308" s="845"/>
      <c r="Z308" s="511"/>
      <c r="AA308" s="125"/>
    </row>
    <row r="309" spans="1:28" s="119" customFormat="1" ht="21" customHeight="1" x14ac:dyDescent="0.5">
      <c r="A309" s="1141"/>
      <c r="B309" s="1141"/>
      <c r="C309" s="1141"/>
      <c r="D309" s="1141"/>
      <c r="E309" s="1141"/>
      <c r="F309" s="179"/>
      <c r="G309" s="1141"/>
      <c r="H309" s="1141"/>
      <c r="I309" s="1141"/>
      <c r="J309" s="1141"/>
      <c r="K309" s="1141"/>
      <c r="L309" s="1141"/>
      <c r="M309" s="1141"/>
      <c r="N309" s="1141"/>
      <c r="O309" s="1141"/>
      <c r="P309" s="1141"/>
      <c r="Q309" s="1141"/>
      <c r="R309" s="325"/>
      <c r="S309" s="1141"/>
      <c r="T309" s="536"/>
      <c r="U309" s="536"/>
      <c r="V309" s="545"/>
      <c r="W309" s="544"/>
      <c r="X309" s="1126"/>
      <c r="Y309" s="845"/>
      <c r="Z309" s="511"/>
      <c r="AA309" s="125"/>
    </row>
    <row r="310" spans="1:28" s="119" customFormat="1" ht="21" customHeight="1" x14ac:dyDescent="0.5">
      <c r="A310" s="1141"/>
      <c r="B310" s="1141"/>
      <c r="C310" s="1141"/>
      <c r="D310" s="1141"/>
      <c r="E310" s="1141"/>
      <c r="F310" s="179"/>
      <c r="G310" s="1141"/>
      <c r="H310" s="1141"/>
      <c r="I310" s="1141"/>
      <c r="J310" s="1141"/>
      <c r="K310" s="1141"/>
      <c r="L310" s="1141"/>
      <c r="M310" s="1141"/>
      <c r="N310" s="1141"/>
      <c r="O310" s="1141"/>
      <c r="P310" s="1141"/>
      <c r="Q310" s="1141"/>
      <c r="R310" s="325"/>
      <c r="S310" s="1141"/>
      <c r="T310" s="536"/>
      <c r="U310" s="536"/>
      <c r="V310" s="545"/>
      <c r="W310" s="544"/>
      <c r="X310" s="1126"/>
      <c r="Y310" s="845"/>
      <c r="Z310" s="511"/>
      <c r="AA310" s="125"/>
    </row>
    <row r="311" spans="1:28" s="119" customFormat="1" ht="21.75" customHeight="1" x14ac:dyDescent="0.5">
      <c r="A311" s="1141"/>
      <c r="B311" s="1141"/>
      <c r="C311" s="1141"/>
      <c r="D311" s="1141"/>
      <c r="E311" s="1141"/>
      <c r="F311" s="179"/>
      <c r="G311" s="1141"/>
      <c r="H311" s="1141"/>
      <c r="I311" s="1141"/>
      <c r="J311" s="1141"/>
      <c r="K311" s="1141"/>
      <c r="L311" s="1141"/>
      <c r="M311" s="1141"/>
      <c r="N311" s="1141"/>
      <c r="O311" s="1141"/>
      <c r="P311" s="1141"/>
      <c r="Q311" s="1141"/>
      <c r="R311" s="325"/>
      <c r="S311" s="1141"/>
      <c r="T311" s="536"/>
      <c r="U311" s="536"/>
      <c r="V311" s="545"/>
      <c r="W311" s="544"/>
      <c r="X311" s="1126"/>
      <c r="Y311" s="845"/>
      <c r="Z311" s="511"/>
      <c r="AA311" s="125"/>
    </row>
    <row r="312" spans="1:28" s="119" customFormat="1" ht="21.75" customHeight="1" x14ac:dyDescent="0.5">
      <c r="A312" s="1141"/>
      <c r="B312" s="1141"/>
      <c r="C312" s="1141"/>
      <c r="D312" s="1141"/>
      <c r="E312" s="1141"/>
      <c r="F312" s="179"/>
      <c r="G312" s="1141"/>
      <c r="H312" s="1141"/>
      <c r="I312" s="1141"/>
      <c r="J312" s="1141"/>
      <c r="K312" s="1141"/>
      <c r="L312" s="1141"/>
      <c r="M312" s="1141"/>
      <c r="N312" s="1141"/>
      <c r="O312" s="1141"/>
      <c r="P312" s="1141"/>
      <c r="Q312" s="1141"/>
      <c r="R312" s="325"/>
      <c r="S312" s="1141"/>
      <c r="T312" s="536"/>
      <c r="U312" s="536"/>
      <c r="V312" s="545"/>
      <c r="W312" s="544"/>
      <c r="X312" s="1126"/>
      <c r="Y312" s="845"/>
      <c r="Z312" s="511"/>
      <c r="AA312" s="125"/>
    </row>
    <row r="313" spans="1:28" s="119" customFormat="1" ht="21.75" customHeight="1" x14ac:dyDescent="0.5">
      <c r="A313" s="1141"/>
      <c r="B313" s="1141"/>
      <c r="C313" s="1141"/>
      <c r="D313" s="1141"/>
      <c r="E313" s="1141"/>
      <c r="F313" s="179"/>
      <c r="G313" s="1141"/>
      <c r="H313" s="1141"/>
      <c r="I313" s="1141"/>
      <c r="J313" s="1141"/>
      <c r="K313" s="1141"/>
      <c r="L313" s="1141"/>
      <c r="M313" s="1141"/>
      <c r="N313" s="1141"/>
      <c r="O313" s="1141"/>
      <c r="P313" s="1141"/>
      <c r="Q313" s="1141"/>
      <c r="R313" s="325"/>
      <c r="S313" s="1141"/>
      <c r="T313" s="536"/>
      <c r="U313" s="536"/>
      <c r="V313" s="545"/>
      <c r="W313" s="544"/>
      <c r="X313" s="1126"/>
      <c r="Y313" s="845"/>
      <c r="Z313" s="511"/>
      <c r="AA313" s="125"/>
    </row>
    <row r="314" spans="1:28" ht="17.25" customHeight="1" x14ac:dyDescent="0.5">
      <c r="A314" s="1457" t="s">
        <v>0</v>
      </c>
      <c r="B314" s="1412"/>
      <c r="C314" s="1412"/>
      <c r="D314" s="1412"/>
      <c r="E314" s="1412"/>
      <c r="F314" s="1412"/>
      <c r="G314" s="1412"/>
      <c r="H314" s="1412"/>
      <c r="I314" s="1412"/>
      <c r="J314" s="1412"/>
      <c r="K314" s="1412"/>
      <c r="L314" s="1412"/>
      <c r="M314" s="1412"/>
      <c r="N314" s="1412"/>
      <c r="O314" s="1412"/>
      <c r="P314" s="1412"/>
      <c r="Q314" s="1412"/>
      <c r="R314" s="1412"/>
      <c r="S314" s="1412"/>
      <c r="T314" s="536"/>
      <c r="U314" s="536"/>
      <c r="V314" s="536"/>
      <c r="W314" s="536"/>
      <c r="X314" s="1130"/>
      <c r="Y314" s="842"/>
      <c r="Z314" s="321"/>
    </row>
    <row r="315" spans="1:28" ht="17.25" customHeight="1" x14ac:dyDescent="0.5">
      <c r="A315" s="1457" t="s">
        <v>625</v>
      </c>
      <c r="B315" s="1412"/>
      <c r="C315" s="1412"/>
      <c r="D315" s="1412"/>
      <c r="E315" s="1412"/>
      <c r="F315" s="1412"/>
      <c r="G315" s="1412"/>
      <c r="H315" s="1412"/>
      <c r="I315" s="1412"/>
      <c r="J315" s="1412"/>
      <c r="K315" s="1412"/>
      <c r="L315" s="1412"/>
      <c r="M315" s="1412"/>
      <c r="N315" s="1412"/>
      <c r="O315" s="1412"/>
      <c r="P315" s="1412"/>
      <c r="Q315" s="1412"/>
      <c r="R315" s="1412"/>
      <c r="S315" s="1412"/>
      <c r="T315" s="536"/>
      <c r="U315" s="536"/>
      <c r="V315" s="536"/>
      <c r="W315" s="536"/>
      <c r="X315" s="1130"/>
      <c r="Y315" s="842"/>
      <c r="Z315" s="321"/>
    </row>
    <row r="316" spans="1:28" ht="17.25" customHeight="1" x14ac:dyDescent="0.5">
      <c r="A316" s="1457" t="s">
        <v>501</v>
      </c>
      <c r="B316" s="1412"/>
      <c r="C316" s="1412"/>
      <c r="D316" s="1412"/>
      <c r="E316" s="1412"/>
      <c r="F316" s="1412"/>
      <c r="G316" s="1412"/>
      <c r="H316" s="1412"/>
      <c r="I316" s="1412"/>
      <c r="J316" s="1412"/>
      <c r="K316" s="1412"/>
      <c r="L316" s="1412"/>
      <c r="M316" s="1412"/>
      <c r="N316" s="1412"/>
      <c r="O316" s="1412"/>
      <c r="P316" s="1412"/>
      <c r="Q316" s="1412"/>
      <c r="R316" s="1412"/>
      <c r="S316" s="1412"/>
      <c r="T316" s="536"/>
      <c r="U316" s="536"/>
      <c r="V316" s="536"/>
      <c r="W316" s="536"/>
      <c r="X316" s="1130"/>
      <c r="Y316" s="842"/>
      <c r="Z316" s="321"/>
    </row>
    <row r="317" spans="1:28" ht="15.75" customHeight="1" x14ac:dyDescent="0.5">
      <c r="A317" s="1437" t="s">
        <v>1067</v>
      </c>
      <c r="B317" s="1405"/>
      <c r="C317" s="1405"/>
      <c r="D317" s="1405"/>
      <c r="E317" s="1405"/>
      <c r="F317" s="1405"/>
      <c r="G317" s="1405"/>
      <c r="H317" s="1405"/>
      <c r="I317" s="1405"/>
      <c r="J317" s="1405"/>
      <c r="K317" s="1405"/>
      <c r="L317" s="1405"/>
      <c r="M317" s="1405"/>
      <c r="N317" s="1405"/>
      <c r="O317" s="1405"/>
      <c r="P317" s="1405"/>
      <c r="Q317" s="1405"/>
      <c r="R317" s="1405"/>
      <c r="S317" s="1414"/>
      <c r="T317" s="536"/>
      <c r="U317" s="536"/>
      <c r="V317" s="536"/>
      <c r="W317" s="536"/>
      <c r="X317" s="1130"/>
      <c r="Y317" s="846"/>
      <c r="Z317" s="122"/>
      <c r="AA317" s="520"/>
      <c r="AB317" s="520"/>
    </row>
    <row r="318" spans="1:28" ht="15.75" customHeight="1" x14ac:dyDescent="0.5">
      <c r="A318" s="1429" t="s">
        <v>502</v>
      </c>
      <c r="B318" s="1429" t="s">
        <v>7</v>
      </c>
      <c r="C318" s="1429" t="s">
        <v>503</v>
      </c>
      <c r="D318" s="1429" t="s">
        <v>340</v>
      </c>
      <c r="E318" s="1401" t="s">
        <v>504</v>
      </c>
      <c r="F318" s="1404" t="s">
        <v>505</v>
      </c>
      <c r="G318" s="1405"/>
      <c r="H318" s="1406" t="s">
        <v>506</v>
      </c>
      <c r="I318" s="1407"/>
      <c r="J318" s="1404" t="s">
        <v>507</v>
      </c>
      <c r="K318" s="1405"/>
      <c r="L318" s="1405"/>
      <c r="M318" s="1405"/>
      <c r="N318" s="1405"/>
      <c r="O318" s="1405"/>
      <c r="P318" s="1405"/>
      <c r="Q318" s="1405"/>
      <c r="R318" s="1438" t="s">
        <v>344</v>
      </c>
      <c r="S318" s="1429" t="s">
        <v>508</v>
      </c>
      <c r="T318" s="544"/>
      <c r="U318" s="544"/>
      <c r="V318" s="544"/>
      <c r="W318" s="544"/>
      <c r="X318" s="1130"/>
      <c r="Z318" s="122"/>
      <c r="AA318" s="520"/>
      <c r="AB318" s="520"/>
    </row>
    <row r="319" spans="1:28" ht="15.75" customHeight="1" x14ac:dyDescent="0.5">
      <c r="A319" s="1417"/>
      <c r="B319" s="1417"/>
      <c r="C319" s="1417"/>
      <c r="D319" s="1417"/>
      <c r="E319" s="1402"/>
      <c r="F319" s="120" t="s">
        <v>509</v>
      </c>
      <c r="G319" s="121" t="s">
        <v>510</v>
      </c>
      <c r="H319" s="1408"/>
      <c r="I319" s="1409"/>
      <c r="J319" s="191">
        <v>1</v>
      </c>
      <c r="K319" s="191">
        <v>2</v>
      </c>
      <c r="L319" s="191">
        <v>3</v>
      </c>
      <c r="M319" s="191">
        <v>4</v>
      </c>
      <c r="N319" s="191">
        <v>5</v>
      </c>
      <c r="O319" s="191">
        <v>6</v>
      </c>
      <c r="P319" s="191">
        <v>7</v>
      </c>
      <c r="Q319" s="191">
        <v>8</v>
      </c>
      <c r="R319" s="1439"/>
      <c r="S319" s="1417"/>
      <c r="T319" s="536" t="s">
        <v>511</v>
      </c>
      <c r="U319" s="536" t="s">
        <v>512</v>
      </c>
      <c r="V319" s="536" t="s">
        <v>513</v>
      </c>
      <c r="W319" s="1016" t="s">
        <v>536</v>
      </c>
      <c r="X319" s="1130" t="s">
        <v>145</v>
      </c>
      <c r="Y319" s="847"/>
      <c r="Z319" s="122"/>
      <c r="AA319" s="520"/>
      <c r="AB319" s="520"/>
    </row>
    <row r="320" spans="1:28" ht="15.75" customHeight="1" x14ac:dyDescent="0.5">
      <c r="A320" s="1017" t="s">
        <v>515</v>
      </c>
      <c r="B320" s="1018" t="s">
        <v>421</v>
      </c>
      <c r="C320" s="1019" t="s">
        <v>85</v>
      </c>
      <c r="D320" s="1020">
        <v>0.5</v>
      </c>
      <c r="E320" s="1021">
        <v>1</v>
      </c>
      <c r="F320" s="1022" t="s">
        <v>348</v>
      </c>
      <c r="G320" s="1021">
        <v>8</v>
      </c>
      <c r="H320" s="551" t="s">
        <v>626</v>
      </c>
      <c r="I320" s="551" t="s">
        <v>627</v>
      </c>
      <c r="J320" s="552">
        <v>1</v>
      </c>
      <c r="K320" s="553">
        <v>1</v>
      </c>
      <c r="L320" s="553">
        <v>1</v>
      </c>
      <c r="M320" s="553">
        <v>1</v>
      </c>
      <c r="N320" s="553">
        <v>1</v>
      </c>
      <c r="O320" s="553">
        <v>1</v>
      </c>
      <c r="P320" s="553">
        <v>1</v>
      </c>
      <c r="Q320" s="553">
        <v>1</v>
      </c>
      <c r="R320" s="554">
        <v>8</v>
      </c>
      <c r="S320" s="1023"/>
      <c r="T320" s="536">
        <v>8</v>
      </c>
      <c r="U320" s="536">
        <f>1</f>
        <v>1</v>
      </c>
      <c r="V320" s="536"/>
      <c r="W320" s="536">
        <v>2</v>
      </c>
      <c r="X320" s="1130">
        <f>SUM(T320:W320)</f>
        <v>11</v>
      </c>
      <c r="Y320" s="848" t="s">
        <v>1052</v>
      </c>
      <c r="Z320" s="122"/>
      <c r="AA320" s="520"/>
      <c r="AB320" s="520"/>
    </row>
    <row r="321" spans="1:28" ht="15.75" customHeight="1" x14ac:dyDescent="0.5">
      <c r="A321" s="330"/>
      <c r="B321" s="1138" t="s">
        <v>423</v>
      </c>
      <c r="C321" s="331" t="s">
        <v>97</v>
      </c>
      <c r="D321" s="332">
        <v>0.5</v>
      </c>
      <c r="E321" s="332">
        <v>1</v>
      </c>
      <c r="F321" s="180" t="s">
        <v>348</v>
      </c>
      <c r="G321" s="330">
        <v>8</v>
      </c>
      <c r="H321" s="1135" t="s">
        <v>628</v>
      </c>
      <c r="I321" s="1135" t="s">
        <v>629</v>
      </c>
      <c r="J321" s="335">
        <v>1</v>
      </c>
      <c r="K321" s="336">
        <v>1</v>
      </c>
      <c r="L321" s="336">
        <v>1</v>
      </c>
      <c r="M321" s="336">
        <v>1</v>
      </c>
      <c r="N321" s="336">
        <v>1</v>
      </c>
      <c r="O321" s="336">
        <v>1</v>
      </c>
      <c r="P321" s="336">
        <v>1</v>
      </c>
      <c r="Q321" s="336">
        <v>1</v>
      </c>
      <c r="R321" s="322">
        <v>8</v>
      </c>
      <c r="S321" s="377" t="s">
        <v>630</v>
      </c>
      <c r="T321" s="536">
        <f>R321+R322</f>
        <v>9</v>
      </c>
      <c r="U321" s="536"/>
      <c r="V321" s="536"/>
      <c r="W321" s="536">
        <v>2</v>
      </c>
      <c r="X321" s="1130">
        <f>SUM(T321:W321)</f>
        <v>11</v>
      </c>
      <c r="Y321" s="846" t="s">
        <v>1052</v>
      </c>
      <c r="Z321" s="122"/>
      <c r="AA321" s="520"/>
      <c r="AB321" s="520"/>
    </row>
    <row r="322" spans="1:28" s="134" customFormat="1" ht="15.75" customHeight="1" x14ac:dyDescent="0.5">
      <c r="A322" s="195"/>
      <c r="B322" s="195"/>
      <c r="C322" s="1149"/>
      <c r="D322" s="519"/>
      <c r="E322" s="195"/>
      <c r="F322" s="133" t="s">
        <v>350</v>
      </c>
      <c r="G322" s="135">
        <v>1</v>
      </c>
      <c r="H322" s="518" t="s">
        <v>628</v>
      </c>
      <c r="I322" s="518" t="s">
        <v>629</v>
      </c>
      <c r="J322" s="337">
        <v>1</v>
      </c>
      <c r="K322" s="338"/>
      <c r="L322" s="339"/>
      <c r="M322" s="339"/>
      <c r="N322" s="339"/>
      <c r="O322" s="339"/>
      <c r="P322" s="339"/>
      <c r="Q322" s="339"/>
      <c r="R322" s="327">
        <v>1</v>
      </c>
      <c r="S322" s="151"/>
      <c r="T322" s="536"/>
      <c r="U322" s="536"/>
      <c r="V322" s="536"/>
      <c r="W322" s="536"/>
      <c r="X322" s="1130"/>
      <c r="Y322" s="846"/>
      <c r="Z322" s="124"/>
      <c r="AA322" s="126"/>
      <c r="AB322" s="126"/>
    </row>
    <row r="323" spans="1:28" s="134" customFormat="1" ht="15.75" customHeight="1" x14ac:dyDescent="0.5">
      <c r="A323" s="196"/>
      <c r="B323" s="196"/>
      <c r="C323" s="197"/>
      <c r="D323" s="1153"/>
      <c r="E323" s="196"/>
      <c r="F323" s="143"/>
      <c r="G323" s="138">
        <v>1</v>
      </c>
      <c r="H323" s="140" t="s">
        <v>626</v>
      </c>
      <c r="I323" s="140" t="s">
        <v>627</v>
      </c>
      <c r="J323" s="370"/>
      <c r="K323" s="373">
        <v>1</v>
      </c>
      <c r="L323" s="375"/>
      <c r="M323" s="375"/>
      <c r="N323" s="375"/>
      <c r="O323" s="375"/>
      <c r="P323" s="375"/>
      <c r="Q323" s="375"/>
      <c r="R323" s="376">
        <v>1</v>
      </c>
      <c r="S323" s="200"/>
      <c r="T323" s="536"/>
      <c r="U323" s="536"/>
      <c r="V323" s="536"/>
      <c r="W323" s="536"/>
      <c r="X323" s="1130"/>
      <c r="Y323" s="846"/>
      <c r="Z323" s="124"/>
      <c r="AA323" s="126"/>
      <c r="AB323" s="126"/>
    </row>
    <row r="324" spans="1:28" s="134" customFormat="1" ht="15.75" customHeight="1" x14ac:dyDescent="0.5">
      <c r="A324" s="195" t="s">
        <v>519</v>
      </c>
      <c r="B324" s="555" t="s">
        <v>631</v>
      </c>
      <c r="C324" s="556" t="s">
        <v>89</v>
      </c>
      <c r="D324" s="557">
        <v>0.5</v>
      </c>
      <c r="E324" s="555">
        <v>1</v>
      </c>
      <c r="F324" s="558" t="s">
        <v>409</v>
      </c>
      <c r="G324" s="559">
        <v>8</v>
      </c>
      <c r="H324" s="560" t="s">
        <v>633</v>
      </c>
      <c r="I324" s="560" t="s">
        <v>634</v>
      </c>
      <c r="J324" s="561">
        <v>1</v>
      </c>
      <c r="K324" s="483">
        <v>1</v>
      </c>
      <c r="L324" s="483">
        <v>1</v>
      </c>
      <c r="M324" s="483">
        <v>1</v>
      </c>
      <c r="N324" s="483">
        <v>1</v>
      </c>
      <c r="O324" s="483">
        <v>1</v>
      </c>
      <c r="P324" s="483">
        <v>1</v>
      </c>
      <c r="Q324" s="483">
        <v>1</v>
      </c>
      <c r="R324" s="484">
        <f>SUM(J324:Q324)</f>
        <v>8</v>
      </c>
      <c r="S324" s="562"/>
      <c r="T324" s="536"/>
      <c r="U324" s="536">
        <f>R324+R326</f>
        <v>9</v>
      </c>
      <c r="V324" s="536"/>
      <c r="W324" s="536">
        <v>2</v>
      </c>
      <c r="X324" s="1130">
        <f>SUM(T324:W324)</f>
        <v>11</v>
      </c>
      <c r="Y324" s="846" t="s">
        <v>1052</v>
      </c>
      <c r="Z324" s="124"/>
      <c r="AA324" s="126"/>
      <c r="AB324" s="126"/>
    </row>
    <row r="325" spans="1:28" s="134" customFormat="1" ht="15.75" customHeight="1" x14ac:dyDescent="0.5">
      <c r="A325" s="521"/>
      <c r="B325" s="521" t="s">
        <v>426</v>
      </c>
      <c r="C325" s="331" t="s">
        <v>101</v>
      </c>
      <c r="D325" s="1138">
        <v>0.5</v>
      </c>
      <c r="E325" s="330">
        <v>1</v>
      </c>
      <c r="F325" s="379" t="s">
        <v>409</v>
      </c>
      <c r="G325" s="332">
        <v>8</v>
      </c>
      <c r="H325" s="1135" t="s">
        <v>918</v>
      </c>
      <c r="I325" s="1135" t="s">
        <v>919</v>
      </c>
      <c r="J325" s="335">
        <v>1</v>
      </c>
      <c r="K325" s="336">
        <v>1</v>
      </c>
      <c r="L325" s="336">
        <v>1</v>
      </c>
      <c r="M325" s="336">
        <v>1</v>
      </c>
      <c r="N325" s="336">
        <v>1</v>
      </c>
      <c r="O325" s="336">
        <v>1</v>
      </c>
      <c r="P325" s="336">
        <v>1</v>
      </c>
      <c r="Q325" s="336">
        <v>1</v>
      </c>
      <c r="R325" s="322">
        <v>8</v>
      </c>
      <c r="S325" s="377" t="s">
        <v>635</v>
      </c>
      <c r="T325" s="536"/>
      <c r="U325" s="536">
        <f>R325+R327</f>
        <v>10</v>
      </c>
      <c r="V325" s="536"/>
      <c r="W325" s="536">
        <v>2</v>
      </c>
      <c r="X325" s="1130">
        <f>SUM(T325:W325)</f>
        <v>12</v>
      </c>
      <c r="Y325" s="846" t="s">
        <v>1053</v>
      </c>
      <c r="Z325" s="124"/>
      <c r="AA325" s="126"/>
      <c r="AB325" s="126"/>
    </row>
    <row r="326" spans="1:28" s="134" customFormat="1" ht="15.75" customHeight="1" x14ac:dyDescent="0.5">
      <c r="A326" s="521"/>
      <c r="B326" s="521"/>
      <c r="C326" s="563"/>
      <c r="D326" s="1138"/>
      <c r="E326" s="521"/>
      <c r="F326" s="564" t="s">
        <v>354</v>
      </c>
      <c r="G326" s="330">
        <v>1</v>
      </c>
      <c r="H326" s="1135" t="s">
        <v>633</v>
      </c>
      <c r="I326" s="1135" t="s">
        <v>634</v>
      </c>
      <c r="J326" s="335">
        <v>1</v>
      </c>
      <c r="K326" s="332"/>
      <c r="L326" s="332"/>
      <c r="M326" s="565"/>
      <c r="N326" s="565"/>
      <c r="O326" s="565"/>
      <c r="P326" s="565"/>
      <c r="Q326" s="565"/>
      <c r="R326" s="322">
        <f>SUM(J326:Q326)</f>
        <v>1</v>
      </c>
      <c r="S326" s="377"/>
      <c r="T326" s="536"/>
      <c r="U326" s="536"/>
      <c r="V326" s="536"/>
      <c r="W326" s="536"/>
      <c r="X326" s="1130"/>
      <c r="Y326" s="846"/>
      <c r="Z326" s="124"/>
      <c r="AA326" s="126"/>
      <c r="AB326" s="126"/>
    </row>
    <row r="327" spans="1:28" ht="15.75" customHeight="1" x14ac:dyDescent="0.5">
      <c r="A327" s="1024"/>
      <c r="B327" s="1024"/>
      <c r="C327" s="219"/>
      <c r="D327" s="1025"/>
      <c r="E327" s="1024"/>
      <c r="F327" s="225"/>
      <c r="G327" s="351">
        <v>2</v>
      </c>
      <c r="H327" s="437" t="s">
        <v>918</v>
      </c>
      <c r="I327" s="437" t="s">
        <v>919</v>
      </c>
      <c r="J327" s="342"/>
      <c r="K327" s="336">
        <v>1</v>
      </c>
      <c r="L327" s="336">
        <v>1</v>
      </c>
      <c r="M327" s="352"/>
      <c r="N327" s="352"/>
      <c r="O327" s="352"/>
      <c r="P327" s="352"/>
      <c r="Q327" s="352"/>
      <c r="R327" s="322">
        <f>SUM(J327:Q327)</f>
        <v>2</v>
      </c>
      <c r="S327" s="1136"/>
      <c r="T327" s="536"/>
      <c r="U327" s="536"/>
      <c r="V327" s="536"/>
      <c r="W327" s="536"/>
      <c r="X327" s="1130"/>
      <c r="Y327" s="846"/>
      <c r="Z327" s="122"/>
      <c r="AA327" s="520"/>
      <c r="AB327" s="520"/>
    </row>
    <row r="328" spans="1:28" ht="15.75" customHeight="1" x14ac:dyDescent="0.5">
      <c r="A328" s="330" t="s">
        <v>525</v>
      </c>
      <c r="B328" s="1018" t="s">
        <v>428</v>
      </c>
      <c r="C328" s="1019" t="s">
        <v>93</v>
      </c>
      <c r="D328" s="1026">
        <v>0.5</v>
      </c>
      <c r="E328" s="1021">
        <v>1</v>
      </c>
      <c r="F328" s="1027" t="s">
        <v>415</v>
      </c>
      <c r="G328" s="1028">
        <v>8</v>
      </c>
      <c r="H328" s="551" t="s">
        <v>636</v>
      </c>
      <c r="I328" s="551" t="s">
        <v>637</v>
      </c>
      <c r="J328" s="552">
        <v>1</v>
      </c>
      <c r="K328" s="553">
        <v>1</v>
      </c>
      <c r="L328" s="553">
        <v>1</v>
      </c>
      <c r="M328" s="553">
        <v>1</v>
      </c>
      <c r="N328" s="553">
        <v>1</v>
      </c>
      <c r="O328" s="553">
        <v>1</v>
      </c>
      <c r="P328" s="553">
        <v>1</v>
      </c>
      <c r="Q328" s="553">
        <v>1</v>
      </c>
      <c r="R328" s="554">
        <v>8</v>
      </c>
      <c r="S328" s="1023"/>
      <c r="T328" s="536"/>
      <c r="U328" s="536"/>
      <c r="V328" s="536">
        <f>R328+R330</f>
        <v>9</v>
      </c>
      <c r="W328" s="536">
        <v>3</v>
      </c>
      <c r="X328" s="1130">
        <f>SUM(T328:W328)</f>
        <v>12</v>
      </c>
      <c r="Y328" s="846" t="s">
        <v>1056</v>
      </c>
      <c r="Z328" s="122"/>
      <c r="AA328" s="520"/>
      <c r="AB328" s="520"/>
    </row>
    <row r="329" spans="1:28" ht="15.75" customHeight="1" x14ac:dyDescent="0.5">
      <c r="A329" s="330"/>
      <c r="B329" s="1138" t="s">
        <v>430</v>
      </c>
      <c r="C329" s="331" t="s">
        <v>105</v>
      </c>
      <c r="D329" s="296">
        <v>0.5</v>
      </c>
      <c r="E329" s="330">
        <v>1</v>
      </c>
      <c r="F329" s="379" t="s">
        <v>415</v>
      </c>
      <c r="G329" s="332">
        <v>8</v>
      </c>
      <c r="H329" s="1135" t="s">
        <v>1048</v>
      </c>
      <c r="I329" s="1135" t="s">
        <v>632</v>
      </c>
      <c r="J329" s="335">
        <v>1</v>
      </c>
      <c r="K329" s="336">
        <v>1</v>
      </c>
      <c r="L329" s="336">
        <v>1</v>
      </c>
      <c r="M329" s="336">
        <v>1</v>
      </c>
      <c r="N329" s="336">
        <v>1</v>
      </c>
      <c r="O329" s="336">
        <v>1</v>
      </c>
      <c r="P329" s="336">
        <v>1</v>
      </c>
      <c r="Q329" s="336">
        <v>1</v>
      </c>
      <c r="R329" s="322">
        <v>8</v>
      </c>
      <c r="S329" s="377" t="s">
        <v>638</v>
      </c>
      <c r="T329" s="536"/>
      <c r="U329" s="536"/>
      <c r="V329" s="536">
        <f>R329+R331</f>
        <v>10</v>
      </c>
      <c r="W329" s="536">
        <v>2</v>
      </c>
      <c r="X329" s="1130">
        <f>SUM(T329:W329)</f>
        <v>12</v>
      </c>
      <c r="Y329" s="846" t="s">
        <v>1054</v>
      </c>
      <c r="Z329" s="122"/>
      <c r="AA329" s="520"/>
      <c r="AB329" s="520"/>
    </row>
    <row r="330" spans="1:28" ht="15.75" customHeight="1" x14ac:dyDescent="0.5">
      <c r="A330" s="195"/>
      <c r="B330" s="195"/>
      <c r="C330" s="1149"/>
      <c r="D330" s="519"/>
      <c r="E330" s="195"/>
      <c r="F330" s="133" t="s">
        <v>358</v>
      </c>
      <c r="G330" s="135">
        <v>1</v>
      </c>
      <c r="H330" s="518" t="s">
        <v>636</v>
      </c>
      <c r="I330" s="518" t="s">
        <v>637</v>
      </c>
      <c r="J330" s="337">
        <v>1</v>
      </c>
      <c r="K330" s="338"/>
      <c r="L330" s="338"/>
      <c r="M330" s="339"/>
      <c r="N330" s="339"/>
      <c r="O330" s="339"/>
      <c r="P330" s="339"/>
      <c r="Q330" s="339"/>
      <c r="R330" s="327">
        <f>SUM(J330:Q330)</f>
        <v>1</v>
      </c>
      <c r="S330" s="151"/>
      <c r="T330" s="536"/>
      <c r="U330" s="536"/>
      <c r="V330" s="536"/>
      <c r="W330" s="536">
        <v>3</v>
      </c>
      <c r="X330" s="1130" t="s">
        <v>1051</v>
      </c>
      <c r="Y330" s="846" t="s">
        <v>1055</v>
      </c>
      <c r="Z330" s="122"/>
      <c r="AA330" s="520"/>
      <c r="AB330" s="520"/>
    </row>
    <row r="331" spans="1:28" ht="15.75" customHeight="1" x14ac:dyDescent="0.5">
      <c r="A331" s="1024"/>
      <c r="B331" s="1024"/>
      <c r="C331" s="1137"/>
      <c r="D331" s="234"/>
      <c r="E331" s="1024"/>
      <c r="F331" s="1029"/>
      <c r="G331" s="222">
        <v>2</v>
      </c>
      <c r="H331" s="139" t="s">
        <v>1048</v>
      </c>
      <c r="I331" s="140" t="s">
        <v>632</v>
      </c>
      <c r="J331" s="370"/>
      <c r="K331" s="373">
        <v>1</v>
      </c>
      <c r="L331" s="373">
        <v>1</v>
      </c>
      <c r="M331" s="375"/>
      <c r="N331" s="566"/>
      <c r="O331" s="566"/>
      <c r="P331" s="566"/>
      <c r="Q331" s="566"/>
      <c r="R331" s="438">
        <v>2</v>
      </c>
      <c r="S331" s="1030"/>
      <c r="T331" s="536"/>
      <c r="U331" s="536"/>
      <c r="V331" s="536"/>
      <c r="W331" s="536">
        <v>3</v>
      </c>
      <c r="X331" s="1130" t="s">
        <v>1049</v>
      </c>
      <c r="Y331" s="846" t="s">
        <v>1055</v>
      </c>
      <c r="Z331" s="122"/>
      <c r="AA331" s="520"/>
      <c r="AB331" s="520"/>
    </row>
    <row r="332" spans="1:28" ht="15.75" customHeight="1" x14ac:dyDescent="0.5">
      <c r="A332" s="1428" t="s">
        <v>531</v>
      </c>
      <c r="B332" s="1412"/>
      <c r="C332" s="1412"/>
      <c r="D332" s="1412"/>
      <c r="E332" s="1412"/>
      <c r="F332" s="180"/>
      <c r="G332" s="1138">
        <v>56</v>
      </c>
      <c r="H332" s="1138"/>
      <c r="I332" s="1135"/>
      <c r="J332" s="180"/>
      <c r="K332" s="180"/>
      <c r="L332" s="180"/>
      <c r="M332" s="180"/>
      <c r="N332" s="180"/>
      <c r="O332" s="180"/>
      <c r="P332" s="180"/>
      <c r="Q332" s="180"/>
      <c r="R332" s="1133"/>
      <c r="S332" s="1138"/>
      <c r="T332" s="536"/>
      <c r="U332" s="536"/>
      <c r="V332" s="536"/>
      <c r="W332" s="536">
        <f>SUM(W320:W331)</f>
        <v>19</v>
      </c>
      <c r="X332" s="1130"/>
      <c r="Y332" s="846"/>
      <c r="Z332" s="122"/>
      <c r="AA332" s="520"/>
      <c r="AB332" s="520"/>
    </row>
    <row r="333" spans="1:28" ht="15.75" customHeight="1" x14ac:dyDescent="0.5">
      <c r="A333" s="1437" t="s">
        <v>6</v>
      </c>
      <c r="B333" s="1405"/>
      <c r="C333" s="1405"/>
      <c r="D333" s="1405"/>
      <c r="E333" s="1405"/>
      <c r="F333" s="1405"/>
      <c r="G333" s="1405"/>
      <c r="H333" s="1405"/>
      <c r="I333" s="1405"/>
      <c r="J333" s="1405"/>
      <c r="K333" s="1405"/>
      <c r="L333" s="1405"/>
      <c r="M333" s="1405"/>
      <c r="N333" s="1405"/>
      <c r="O333" s="1405"/>
      <c r="P333" s="1405"/>
      <c r="Q333" s="1405"/>
      <c r="R333" s="1405"/>
      <c r="S333" s="1414"/>
      <c r="T333" s="536"/>
      <c r="U333" s="536"/>
      <c r="V333" s="536"/>
      <c r="W333" s="536"/>
      <c r="X333" s="1130"/>
      <c r="Y333" s="846"/>
      <c r="Z333" s="122"/>
      <c r="AA333" s="520"/>
      <c r="AB333" s="520"/>
    </row>
    <row r="334" spans="1:28" ht="15.75" customHeight="1" x14ac:dyDescent="0.5">
      <c r="A334" s="1451" t="s">
        <v>502</v>
      </c>
      <c r="B334" s="1452" t="s">
        <v>7</v>
      </c>
      <c r="C334" s="1429" t="s">
        <v>503</v>
      </c>
      <c r="D334" s="1451" t="s">
        <v>340</v>
      </c>
      <c r="E334" s="1454" t="s">
        <v>504</v>
      </c>
      <c r="F334" s="1450" t="s">
        <v>505</v>
      </c>
      <c r="G334" s="1423"/>
      <c r="H334" s="1406" t="s">
        <v>506</v>
      </c>
      <c r="I334" s="1407"/>
      <c r="J334" s="1404" t="s">
        <v>507</v>
      </c>
      <c r="K334" s="1405"/>
      <c r="L334" s="1405"/>
      <c r="M334" s="1405"/>
      <c r="N334" s="1405"/>
      <c r="O334" s="1405"/>
      <c r="P334" s="1405"/>
      <c r="Q334" s="1405"/>
      <c r="R334" s="1438" t="s">
        <v>344</v>
      </c>
      <c r="S334" s="1429" t="s">
        <v>508</v>
      </c>
      <c r="T334" s="544"/>
      <c r="U334" s="544"/>
      <c r="V334" s="544"/>
      <c r="W334" s="544"/>
      <c r="X334" s="1130"/>
      <c r="Z334" s="122"/>
      <c r="AA334" s="520"/>
      <c r="AB334" s="520"/>
    </row>
    <row r="335" spans="1:28" ht="15.75" customHeight="1" x14ac:dyDescent="0.5">
      <c r="A335" s="1426"/>
      <c r="B335" s="1453"/>
      <c r="C335" s="1417"/>
      <c r="D335" s="1426"/>
      <c r="E335" s="1455"/>
      <c r="F335" s="1031" t="s">
        <v>509</v>
      </c>
      <c r="G335" s="381" t="s">
        <v>510</v>
      </c>
      <c r="H335" s="1408"/>
      <c r="I335" s="1409"/>
      <c r="J335" s="191">
        <v>1</v>
      </c>
      <c r="K335" s="191">
        <v>2</v>
      </c>
      <c r="L335" s="191">
        <v>3</v>
      </c>
      <c r="M335" s="191">
        <v>4</v>
      </c>
      <c r="N335" s="191">
        <v>5</v>
      </c>
      <c r="O335" s="191">
        <v>6</v>
      </c>
      <c r="P335" s="191">
        <v>7</v>
      </c>
      <c r="Q335" s="191">
        <v>8</v>
      </c>
      <c r="R335" s="1439"/>
      <c r="S335" s="1417"/>
      <c r="T335" s="536" t="s">
        <v>511</v>
      </c>
      <c r="U335" s="536" t="s">
        <v>512</v>
      </c>
      <c r="V335" s="536" t="s">
        <v>513</v>
      </c>
      <c r="W335" s="1016" t="s">
        <v>536</v>
      </c>
      <c r="X335" s="1130" t="s">
        <v>145</v>
      </c>
      <c r="Y335" s="847"/>
      <c r="Z335" s="122"/>
      <c r="AA335" s="520"/>
      <c r="AB335" s="520"/>
    </row>
    <row r="336" spans="1:28" ht="15.75" customHeight="1" x14ac:dyDescent="0.5">
      <c r="A336" s="195" t="s">
        <v>515</v>
      </c>
      <c r="B336" s="1032" t="s">
        <v>422</v>
      </c>
      <c r="C336" s="1033" t="s">
        <v>87</v>
      </c>
      <c r="D336" s="1034">
        <v>0.5</v>
      </c>
      <c r="E336" s="1035">
        <v>1</v>
      </c>
      <c r="F336" s="1036" t="s">
        <v>348</v>
      </c>
      <c r="G336" s="1037">
        <v>8</v>
      </c>
      <c r="H336" s="567" t="s">
        <v>626</v>
      </c>
      <c r="I336" s="567" t="s">
        <v>627</v>
      </c>
      <c r="J336" s="568">
        <v>1</v>
      </c>
      <c r="K336" s="569">
        <v>1</v>
      </c>
      <c r="L336" s="569">
        <v>1</v>
      </c>
      <c r="M336" s="569">
        <v>1</v>
      </c>
      <c r="N336" s="569">
        <v>1</v>
      </c>
      <c r="O336" s="569">
        <v>1</v>
      </c>
      <c r="P336" s="569">
        <v>1</v>
      </c>
      <c r="Q336" s="569">
        <v>1</v>
      </c>
      <c r="R336" s="570">
        <v>8</v>
      </c>
      <c r="S336" s="1038"/>
      <c r="T336" s="536">
        <v>8</v>
      </c>
      <c r="U336" s="536">
        <f>1</f>
        <v>1</v>
      </c>
      <c r="V336" s="536"/>
      <c r="W336" s="536">
        <v>2</v>
      </c>
      <c r="X336" s="1130">
        <f>SUM(T336:W336)</f>
        <v>11</v>
      </c>
      <c r="Y336" s="848" t="s">
        <v>1052</v>
      </c>
      <c r="Z336" s="122"/>
      <c r="AA336" s="520"/>
      <c r="AB336" s="520"/>
    </row>
    <row r="337" spans="1:28" ht="15.75" customHeight="1" x14ac:dyDescent="0.5">
      <c r="A337" s="195"/>
      <c r="B337" s="384" t="s">
        <v>424</v>
      </c>
      <c r="C337" s="331" t="s">
        <v>99</v>
      </c>
      <c r="D337" s="519">
        <v>0.5</v>
      </c>
      <c r="E337" s="1039">
        <v>1</v>
      </c>
      <c r="F337" s="461" t="s">
        <v>348</v>
      </c>
      <c r="G337" s="330">
        <v>8</v>
      </c>
      <c r="H337" s="1135" t="s">
        <v>628</v>
      </c>
      <c r="I337" s="1135" t="s">
        <v>629</v>
      </c>
      <c r="J337" s="335">
        <v>1</v>
      </c>
      <c r="K337" s="336">
        <v>1</v>
      </c>
      <c r="L337" s="336">
        <v>1</v>
      </c>
      <c r="M337" s="336">
        <v>1</v>
      </c>
      <c r="N337" s="336">
        <v>1</v>
      </c>
      <c r="O337" s="336">
        <v>1</v>
      </c>
      <c r="P337" s="336">
        <v>1</v>
      </c>
      <c r="Q337" s="336">
        <v>1</v>
      </c>
      <c r="R337" s="322">
        <v>8</v>
      </c>
      <c r="S337" s="377" t="s">
        <v>630</v>
      </c>
      <c r="T337" s="536">
        <f>R337+R338</f>
        <v>9</v>
      </c>
      <c r="U337" s="536"/>
      <c r="V337" s="536"/>
      <c r="W337" s="536">
        <v>2</v>
      </c>
      <c r="X337" s="1130">
        <f>SUM(T337:W337)</f>
        <v>11</v>
      </c>
      <c r="Y337" s="846" t="s">
        <v>1052</v>
      </c>
      <c r="Z337" s="122"/>
      <c r="AA337" s="520"/>
      <c r="AB337" s="520"/>
    </row>
    <row r="338" spans="1:28" ht="15.75" customHeight="1" x14ac:dyDescent="0.5">
      <c r="A338" s="195"/>
      <c r="B338" s="384"/>
      <c r="C338" s="215"/>
      <c r="D338" s="519"/>
      <c r="E338" s="1039"/>
      <c r="F338" s="461" t="s">
        <v>350</v>
      </c>
      <c r="G338" s="135">
        <v>1</v>
      </c>
      <c r="H338" s="518" t="s">
        <v>628</v>
      </c>
      <c r="I338" s="518" t="s">
        <v>629</v>
      </c>
      <c r="J338" s="337">
        <v>1</v>
      </c>
      <c r="K338" s="338"/>
      <c r="L338" s="339"/>
      <c r="M338" s="339"/>
      <c r="N338" s="339"/>
      <c r="O338" s="339"/>
      <c r="P338" s="339"/>
      <c r="Q338" s="339"/>
      <c r="R338" s="327">
        <v>1</v>
      </c>
      <c r="S338" s="151"/>
      <c r="T338" s="536"/>
      <c r="U338" s="536"/>
      <c r="V338" s="536"/>
      <c r="W338" s="536"/>
      <c r="X338" s="1130"/>
      <c r="Y338" s="846"/>
      <c r="Z338" s="124"/>
      <c r="AA338" s="520"/>
      <c r="AB338" s="520"/>
    </row>
    <row r="339" spans="1:28" ht="15.75" customHeight="1" x14ac:dyDescent="0.5">
      <c r="A339" s="218"/>
      <c r="B339" s="388"/>
      <c r="C339" s="1137"/>
      <c r="D339" s="221"/>
      <c r="E339" s="1040"/>
      <c r="F339" s="459"/>
      <c r="G339" s="138">
        <v>1</v>
      </c>
      <c r="H339" s="140" t="s">
        <v>626</v>
      </c>
      <c r="I339" s="140" t="s">
        <v>627</v>
      </c>
      <c r="J339" s="370"/>
      <c r="K339" s="373">
        <v>1</v>
      </c>
      <c r="L339" s="375"/>
      <c r="M339" s="375"/>
      <c r="N339" s="375"/>
      <c r="O339" s="375"/>
      <c r="P339" s="375"/>
      <c r="Q339" s="375"/>
      <c r="R339" s="376">
        <v>1</v>
      </c>
      <c r="S339" s="200"/>
      <c r="T339" s="536"/>
      <c r="U339" s="536"/>
      <c r="V339" s="536"/>
      <c r="W339" s="536"/>
      <c r="X339" s="1130"/>
      <c r="Y339" s="846"/>
      <c r="Z339" s="124"/>
      <c r="AA339" s="520"/>
      <c r="AB339" s="520"/>
    </row>
    <row r="340" spans="1:28" ht="15.75" customHeight="1" x14ac:dyDescent="0.5">
      <c r="A340" s="195" t="s">
        <v>519</v>
      </c>
      <c r="B340" s="1041" t="s">
        <v>425</v>
      </c>
      <c r="C340" s="1042" t="s">
        <v>91</v>
      </c>
      <c r="D340" s="1155">
        <v>0.5</v>
      </c>
      <c r="E340" s="1154">
        <v>1</v>
      </c>
      <c r="F340" s="481" t="s">
        <v>409</v>
      </c>
      <c r="G340" s="522">
        <v>8</v>
      </c>
      <c r="H340" s="572" t="s">
        <v>633</v>
      </c>
      <c r="I340" s="572" t="s">
        <v>634</v>
      </c>
      <c r="J340" s="573">
        <v>1</v>
      </c>
      <c r="K340" s="500">
        <v>1</v>
      </c>
      <c r="L340" s="500">
        <v>1</v>
      </c>
      <c r="M340" s="500">
        <v>1</v>
      </c>
      <c r="N340" s="500">
        <v>1</v>
      </c>
      <c r="O340" s="500">
        <v>1</v>
      </c>
      <c r="P340" s="500">
        <v>1</v>
      </c>
      <c r="Q340" s="500">
        <v>1</v>
      </c>
      <c r="R340" s="482">
        <f>SUM(J340:Q340)</f>
        <v>8</v>
      </c>
      <c r="S340" s="574"/>
      <c r="T340" s="536"/>
      <c r="U340" s="536">
        <f>R340+R342</f>
        <v>9</v>
      </c>
      <c r="V340" s="536"/>
      <c r="W340" s="536">
        <v>2</v>
      </c>
      <c r="X340" s="1130">
        <f>SUM(T340:W340)</f>
        <v>11</v>
      </c>
      <c r="Y340" s="846" t="s">
        <v>1052</v>
      </c>
      <c r="Z340" s="124"/>
      <c r="AA340" s="520"/>
      <c r="AB340" s="520"/>
    </row>
    <row r="341" spans="1:28" ht="15.75" customHeight="1" x14ac:dyDescent="0.5">
      <c r="A341" s="195"/>
      <c r="B341" s="384" t="s">
        <v>427</v>
      </c>
      <c r="C341" s="331" t="s">
        <v>103</v>
      </c>
      <c r="D341" s="519">
        <v>0.5</v>
      </c>
      <c r="E341" s="1039">
        <v>1</v>
      </c>
      <c r="F341" s="461" t="s">
        <v>409</v>
      </c>
      <c r="G341" s="332">
        <v>8</v>
      </c>
      <c r="H341" s="1135" t="s">
        <v>918</v>
      </c>
      <c r="I341" s="1135" t="s">
        <v>919</v>
      </c>
      <c r="J341" s="335">
        <v>1</v>
      </c>
      <c r="K341" s="336">
        <v>1</v>
      </c>
      <c r="L341" s="336">
        <v>1</v>
      </c>
      <c r="M341" s="336">
        <v>1</v>
      </c>
      <c r="N341" s="336">
        <v>1</v>
      </c>
      <c r="O341" s="336">
        <v>1</v>
      </c>
      <c r="P341" s="336">
        <v>1</v>
      </c>
      <c r="Q341" s="336">
        <v>1</v>
      </c>
      <c r="R341" s="322">
        <v>8</v>
      </c>
      <c r="S341" s="377" t="s">
        <v>635</v>
      </c>
      <c r="T341" s="536"/>
      <c r="U341" s="536">
        <f>R341+R343</f>
        <v>10</v>
      </c>
      <c r="V341" s="536"/>
      <c r="W341" s="536">
        <v>2</v>
      </c>
      <c r="X341" s="1130">
        <f>SUM(T341:W341)</f>
        <v>12</v>
      </c>
      <c r="Y341" s="846" t="s">
        <v>1053</v>
      </c>
      <c r="Z341" s="124"/>
      <c r="AA341" s="520"/>
      <c r="AB341" s="520"/>
    </row>
    <row r="342" spans="1:28" ht="15.75" customHeight="1" x14ac:dyDescent="0.5">
      <c r="A342" s="195"/>
      <c r="B342" s="384"/>
      <c r="C342" s="215"/>
      <c r="D342" s="519"/>
      <c r="E342" s="1039"/>
      <c r="F342" s="461" t="s">
        <v>354</v>
      </c>
      <c r="G342" s="330">
        <v>1</v>
      </c>
      <c r="H342" s="1135" t="s">
        <v>633</v>
      </c>
      <c r="I342" s="1135" t="s">
        <v>634</v>
      </c>
      <c r="J342" s="335">
        <v>1</v>
      </c>
      <c r="K342" s="332"/>
      <c r="L342" s="332"/>
      <c r="M342" s="565"/>
      <c r="N342" s="565"/>
      <c r="O342" s="565"/>
      <c r="P342" s="565"/>
      <c r="Q342" s="565"/>
      <c r="R342" s="322">
        <f>SUM(J342:Q342)</f>
        <v>1</v>
      </c>
      <c r="S342" s="377"/>
      <c r="T342" s="536"/>
      <c r="U342" s="536"/>
      <c r="V342" s="536"/>
      <c r="W342" s="536"/>
      <c r="X342" s="1130"/>
      <c r="Y342" s="846"/>
      <c r="Z342" s="124"/>
      <c r="AA342" s="520"/>
      <c r="AB342" s="520"/>
    </row>
    <row r="343" spans="1:28" ht="15.75" customHeight="1" x14ac:dyDescent="0.5">
      <c r="A343" s="196"/>
      <c r="B343" s="400"/>
      <c r="C343" s="197"/>
      <c r="D343" s="1043"/>
      <c r="E343" s="1152"/>
      <c r="F343" s="1044"/>
      <c r="G343" s="351">
        <v>2</v>
      </c>
      <c r="H343" s="437" t="s">
        <v>918</v>
      </c>
      <c r="I343" s="437" t="s">
        <v>919</v>
      </c>
      <c r="J343" s="342"/>
      <c r="K343" s="336">
        <v>1</v>
      </c>
      <c r="L343" s="336">
        <v>1</v>
      </c>
      <c r="M343" s="352"/>
      <c r="N343" s="352"/>
      <c r="O343" s="352"/>
      <c r="P343" s="352"/>
      <c r="Q343" s="352"/>
      <c r="R343" s="322">
        <f>SUM(J343:Q343)</f>
        <v>2</v>
      </c>
      <c r="S343" s="1136"/>
      <c r="T343" s="536"/>
      <c r="U343" s="536"/>
      <c r="V343" s="536"/>
      <c r="W343" s="536"/>
      <c r="X343" s="1130"/>
      <c r="Y343" s="846"/>
      <c r="Z343" s="122"/>
      <c r="AA343" s="520"/>
      <c r="AB343" s="520"/>
    </row>
    <row r="344" spans="1:28" ht="15.75" customHeight="1" x14ac:dyDescent="0.5">
      <c r="A344" s="195" t="s">
        <v>525</v>
      </c>
      <c r="B344" s="1041" t="s">
        <v>429</v>
      </c>
      <c r="C344" s="1042" t="s">
        <v>95</v>
      </c>
      <c r="D344" s="1045">
        <v>0.5</v>
      </c>
      <c r="E344" s="1154">
        <v>1</v>
      </c>
      <c r="F344" s="997" t="s">
        <v>415</v>
      </c>
      <c r="G344" s="1046">
        <v>8</v>
      </c>
      <c r="H344" s="575" t="s">
        <v>636</v>
      </c>
      <c r="I344" s="575" t="s">
        <v>637</v>
      </c>
      <c r="J344" s="576">
        <v>1</v>
      </c>
      <c r="K344" s="569">
        <v>1</v>
      </c>
      <c r="L344" s="569">
        <v>1</v>
      </c>
      <c r="M344" s="569">
        <v>1</v>
      </c>
      <c r="N344" s="569">
        <v>1</v>
      </c>
      <c r="O344" s="569">
        <v>1</v>
      </c>
      <c r="P344" s="569">
        <v>1</v>
      </c>
      <c r="Q344" s="569">
        <v>1</v>
      </c>
      <c r="R344" s="570">
        <v>8</v>
      </c>
      <c r="S344" s="1047"/>
      <c r="T344" s="536"/>
      <c r="U344" s="536"/>
      <c r="V344" s="536">
        <f>R344+R346</f>
        <v>9</v>
      </c>
      <c r="W344" s="536">
        <v>2</v>
      </c>
      <c r="X344" s="1130">
        <f>SUM(T344:W344)</f>
        <v>11</v>
      </c>
      <c r="Y344" s="846" t="s">
        <v>1053</v>
      </c>
      <c r="Z344" s="122"/>
      <c r="AA344" s="520"/>
      <c r="AB344" s="520"/>
    </row>
    <row r="345" spans="1:28" ht="15.75" customHeight="1" x14ac:dyDescent="0.5">
      <c r="A345" s="195"/>
      <c r="B345" s="384" t="s">
        <v>431</v>
      </c>
      <c r="C345" s="331" t="s">
        <v>107</v>
      </c>
      <c r="D345" s="1048">
        <v>0.5</v>
      </c>
      <c r="E345" s="1039">
        <v>1</v>
      </c>
      <c r="F345" s="461" t="s">
        <v>415</v>
      </c>
      <c r="G345" s="332">
        <v>8</v>
      </c>
      <c r="H345" s="1135" t="s">
        <v>1048</v>
      </c>
      <c r="I345" s="1135" t="s">
        <v>632</v>
      </c>
      <c r="J345" s="335">
        <v>1</v>
      </c>
      <c r="K345" s="336">
        <v>1</v>
      </c>
      <c r="L345" s="336">
        <v>1</v>
      </c>
      <c r="M345" s="336">
        <v>1</v>
      </c>
      <c r="N345" s="336">
        <v>1</v>
      </c>
      <c r="O345" s="336">
        <v>1</v>
      </c>
      <c r="P345" s="336">
        <v>1</v>
      </c>
      <c r="Q345" s="336">
        <v>1</v>
      </c>
      <c r="R345" s="322">
        <v>8</v>
      </c>
      <c r="S345" s="377" t="s">
        <v>638</v>
      </c>
      <c r="T345" s="536"/>
      <c r="U345" s="536"/>
      <c r="V345" s="536">
        <f>R345+R347</f>
        <v>10</v>
      </c>
      <c r="W345" s="536">
        <v>2</v>
      </c>
      <c r="X345" s="1130">
        <f>SUM(T345:W345)</f>
        <v>12</v>
      </c>
      <c r="Y345" s="846" t="s">
        <v>1053</v>
      </c>
      <c r="Z345" s="122"/>
      <c r="AA345" s="520"/>
      <c r="AB345" s="520"/>
    </row>
    <row r="346" spans="1:28" ht="15.75" customHeight="1" x14ac:dyDescent="0.5">
      <c r="A346" s="195"/>
      <c r="B346" s="384"/>
      <c r="C346" s="215"/>
      <c r="D346" s="1048"/>
      <c r="E346" s="1039"/>
      <c r="F346" s="461" t="s">
        <v>358</v>
      </c>
      <c r="G346" s="135">
        <v>1</v>
      </c>
      <c r="H346" s="518" t="s">
        <v>636</v>
      </c>
      <c r="I346" s="518" t="s">
        <v>637</v>
      </c>
      <c r="J346" s="337">
        <v>1</v>
      </c>
      <c r="K346" s="338"/>
      <c r="L346" s="338"/>
      <c r="M346" s="339"/>
      <c r="N346" s="339"/>
      <c r="O346" s="339"/>
      <c r="P346" s="339"/>
      <c r="Q346" s="339"/>
      <c r="R346" s="327">
        <f>SUM(J346:Q346)</f>
        <v>1</v>
      </c>
      <c r="S346" s="151"/>
      <c r="T346" s="536"/>
      <c r="U346" s="536"/>
      <c r="V346" s="536"/>
      <c r="W346" s="536">
        <v>3</v>
      </c>
      <c r="X346" s="1130" t="s">
        <v>1050</v>
      </c>
      <c r="Y346" s="846" t="s">
        <v>1055</v>
      </c>
      <c r="Z346" s="122"/>
      <c r="AA346" s="520"/>
      <c r="AB346" s="520"/>
    </row>
    <row r="347" spans="1:28" ht="15.75" customHeight="1" x14ac:dyDescent="0.5">
      <c r="A347" s="218"/>
      <c r="B347" s="388"/>
      <c r="C347" s="1137"/>
      <c r="D347" s="221"/>
      <c r="E347" s="1040"/>
      <c r="F347" s="1044"/>
      <c r="G347" s="222">
        <v>2</v>
      </c>
      <c r="H347" s="139" t="s">
        <v>1048</v>
      </c>
      <c r="I347" s="140" t="s">
        <v>632</v>
      </c>
      <c r="J347" s="370"/>
      <c r="K347" s="373">
        <v>1</v>
      </c>
      <c r="L347" s="373">
        <v>1</v>
      </c>
      <c r="M347" s="375"/>
      <c r="N347" s="566"/>
      <c r="O347" s="566"/>
      <c r="P347" s="566"/>
      <c r="Q347" s="566"/>
      <c r="R347" s="438">
        <v>2</v>
      </c>
      <c r="S347" s="1030"/>
      <c r="T347" s="536"/>
      <c r="U347" s="536"/>
      <c r="V347" s="536"/>
      <c r="W347" s="536">
        <v>3</v>
      </c>
      <c r="X347" s="1130" t="s">
        <v>1049</v>
      </c>
      <c r="Y347" s="846" t="s">
        <v>1055</v>
      </c>
      <c r="Z347" s="122"/>
      <c r="AA347" s="520"/>
      <c r="AB347" s="520"/>
    </row>
    <row r="348" spans="1:28" ht="15.75" customHeight="1" x14ac:dyDescent="0.5">
      <c r="F348" s="180"/>
      <c r="G348" s="1138">
        <v>56</v>
      </c>
      <c r="H348" s="1138"/>
      <c r="I348" s="1135"/>
      <c r="J348" s="180"/>
      <c r="K348" s="180"/>
      <c r="L348" s="180"/>
      <c r="M348" s="180"/>
      <c r="N348" s="180"/>
      <c r="O348" s="180"/>
      <c r="P348" s="180"/>
      <c r="Q348" s="180"/>
      <c r="R348" s="1133"/>
      <c r="S348" s="1138"/>
      <c r="T348" s="536"/>
      <c r="U348" s="536"/>
      <c r="V348" s="536"/>
      <c r="W348" s="536">
        <f>SUM(W336:W347)</f>
        <v>18</v>
      </c>
      <c r="X348" s="1130"/>
      <c r="Y348" s="846"/>
      <c r="Z348" s="122"/>
    </row>
    <row r="349" spans="1:28" ht="15.75" customHeight="1" x14ac:dyDescent="0.5">
      <c r="A349" s="1428" t="s">
        <v>531</v>
      </c>
      <c r="B349" s="1412"/>
      <c r="C349" s="1412"/>
      <c r="D349" s="1412"/>
      <c r="E349" s="1412"/>
      <c r="F349" s="180"/>
      <c r="G349" s="1138"/>
      <c r="H349" s="1138"/>
      <c r="I349" s="1135"/>
      <c r="J349" s="1428" t="s">
        <v>639</v>
      </c>
      <c r="K349" s="1412"/>
      <c r="L349" s="1412"/>
      <c r="M349" s="1412"/>
      <c r="N349" s="1412"/>
      <c r="O349" s="1412"/>
      <c r="P349" s="1412"/>
      <c r="Q349" s="1412"/>
      <c r="R349" s="1412"/>
      <c r="S349" s="1412"/>
      <c r="T349" s="536"/>
      <c r="U349" s="536"/>
      <c r="V349" s="536"/>
      <c r="W349" s="536"/>
      <c r="X349" s="1130"/>
      <c r="Y349" s="846"/>
      <c r="Z349" s="550"/>
      <c r="AA349" s="318"/>
      <c r="AB349" s="318"/>
    </row>
    <row r="350" spans="1:28" ht="15.75" customHeight="1" x14ac:dyDescent="0.5">
      <c r="A350" s="1428" t="s">
        <v>945</v>
      </c>
      <c r="B350" s="1428"/>
      <c r="C350" s="1428"/>
      <c r="D350" s="1428"/>
      <c r="E350" s="1428"/>
      <c r="F350" s="1428"/>
      <c r="G350" s="297"/>
      <c r="H350" s="1145"/>
      <c r="I350" s="1049"/>
      <c r="J350" s="1428" t="s">
        <v>640</v>
      </c>
      <c r="K350" s="1412"/>
      <c r="L350" s="1412"/>
      <c r="M350" s="1412"/>
      <c r="N350" s="1412"/>
      <c r="O350" s="1412"/>
      <c r="P350" s="1412"/>
      <c r="Q350" s="1412"/>
      <c r="R350" s="1412"/>
      <c r="S350" s="1412"/>
      <c r="T350" s="536"/>
      <c r="U350" s="536"/>
      <c r="V350" s="536"/>
      <c r="W350" s="536"/>
      <c r="X350" s="1130"/>
      <c r="Y350" s="846"/>
      <c r="Z350" s="550"/>
      <c r="AA350" s="318"/>
      <c r="AB350" s="318"/>
    </row>
    <row r="351" spans="1:28" ht="18.75" customHeight="1" x14ac:dyDescent="0.5">
      <c r="A351" s="1373" t="s">
        <v>0</v>
      </c>
      <c r="B351" s="1412"/>
      <c r="C351" s="1412"/>
      <c r="D351" s="1412"/>
      <c r="E351" s="1412"/>
      <c r="F351" s="1412"/>
      <c r="G351" s="1412"/>
      <c r="H351" s="1412"/>
      <c r="I351" s="1412"/>
      <c r="J351" s="1412"/>
      <c r="K351" s="1412"/>
      <c r="L351" s="1412"/>
      <c r="M351" s="1412"/>
      <c r="N351" s="1412"/>
      <c r="O351" s="1412"/>
      <c r="P351" s="1412"/>
      <c r="Q351" s="1412"/>
      <c r="R351" s="1412"/>
      <c r="S351" s="1412"/>
      <c r="T351" s="538"/>
      <c r="U351" s="538"/>
      <c r="V351" s="538"/>
      <c r="W351" s="538"/>
      <c r="X351" s="1123"/>
      <c r="Y351" s="845"/>
    </row>
    <row r="352" spans="1:28" ht="18.75" customHeight="1" x14ac:dyDescent="0.5">
      <c r="A352" s="1373" t="s">
        <v>641</v>
      </c>
      <c r="B352" s="1412"/>
      <c r="C352" s="1412"/>
      <c r="D352" s="1412"/>
      <c r="E352" s="1412"/>
      <c r="F352" s="1412"/>
      <c r="G352" s="1412"/>
      <c r="H352" s="1412"/>
      <c r="I352" s="1412"/>
      <c r="J352" s="1412"/>
      <c r="K352" s="1412"/>
      <c r="L352" s="1412"/>
      <c r="M352" s="1412"/>
      <c r="N352" s="1412"/>
      <c r="O352" s="1412"/>
      <c r="P352" s="1412"/>
      <c r="Q352" s="1412"/>
      <c r="R352" s="1412"/>
      <c r="S352" s="1412"/>
      <c r="T352" s="538"/>
      <c r="U352" s="538"/>
      <c r="V352" s="538"/>
      <c r="W352" s="538"/>
      <c r="X352" s="1123"/>
      <c r="Y352" s="845"/>
    </row>
    <row r="353" spans="1:26" ht="18.75" customHeight="1" x14ac:dyDescent="0.5">
      <c r="A353" s="1373" t="s">
        <v>501</v>
      </c>
      <c r="B353" s="1412"/>
      <c r="C353" s="1412"/>
      <c r="D353" s="1412"/>
      <c r="E353" s="1412"/>
      <c r="F353" s="1412"/>
      <c r="G353" s="1412"/>
      <c r="H353" s="1412"/>
      <c r="I353" s="1412"/>
      <c r="J353" s="1412"/>
      <c r="K353" s="1412"/>
      <c r="L353" s="1412"/>
      <c r="M353" s="1412"/>
      <c r="N353" s="1412"/>
      <c r="O353" s="1412"/>
      <c r="P353" s="1412"/>
      <c r="Q353" s="1412"/>
      <c r="R353" s="1412"/>
      <c r="S353" s="1412"/>
      <c r="T353" s="538"/>
      <c r="U353" s="538"/>
      <c r="V353" s="538"/>
      <c r="W353" s="538"/>
      <c r="X353" s="1123"/>
      <c r="Y353" s="845"/>
    </row>
    <row r="354" spans="1:26" ht="18.75" customHeight="1" x14ac:dyDescent="0.5">
      <c r="A354" s="1437" t="s">
        <v>5</v>
      </c>
      <c r="B354" s="1405"/>
      <c r="C354" s="1405"/>
      <c r="D354" s="1405"/>
      <c r="E354" s="1405"/>
      <c r="F354" s="1405"/>
      <c r="G354" s="1405"/>
      <c r="H354" s="1405"/>
      <c r="I354" s="1405"/>
      <c r="J354" s="1405"/>
      <c r="K354" s="1405"/>
      <c r="L354" s="1405"/>
      <c r="M354" s="1405"/>
      <c r="N354" s="1405"/>
      <c r="O354" s="1405"/>
      <c r="P354" s="1405"/>
      <c r="Q354" s="1405"/>
      <c r="R354" s="1405"/>
      <c r="S354" s="1414"/>
      <c r="T354" s="538"/>
      <c r="U354" s="538"/>
      <c r="V354" s="538"/>
      <c r="W354" s="538"/>
      <c r="X354" s="1123"/>
      <c r="Y354" s="845"/>
    </row>
    <row r="355" spans="1:26" ht="16.5" customHeight="1" x14ac:dyDescent="0.5">
      <c r="A355" s="1429" t="s">
        <v>502</v>
      </c>
      <c r="B355" s="1429" t="s">
        <v>7</v>
      </c>
      <c r="C355" s="1429" t="s">
        <v>503</v>
      </c>
      <c r="D355" s="1429" t="s">
        <v>340</v>
      </c>
      <c r="E355" s="1401" t="s">
        <v>504</v>
      </c>
      <c r="F355" s="1404" t="s">
        <v>505</v>
      </c>
      <c r="G355" s="1405"/>
      <c r="H355" s="1406" t="s">
        <v>506</v>
      </c>
      <c r="I355" s="1407"/>
      <c r="J355" s="1404" t="s">
        <v>507</v>
      </c>
      <c r="K355" s="1405"/>
      <c r="L355" s="1405"/>
      <c r="M355" s="1405"/>
      <c r="N355" s="1405"/>
      <c r="O355" s="1405"/>
      <c r="P355" s="1405"/>
      <c r="Q355" s="1405"/>
      <c r="R355" s="1438" t="s">
        <v>344</v>
      </c>
      <c r="S355" s="1429" t="s">
        <v>508</v>
      </c>
      <c r="X355" s="1122"/>
      <c r="Y355" s="845"/>
      <c r="Z355" s="524"/>
    </row>
    <row r="356" spans="1:26" ht="16.5" customHeight="1" x14ac:dyDescent="0.5">
      <c r="A356" s="1417"/>
      <c r="B356" s="1417"/>
      <c r="C356" s="1417"/>
      <c r="D356" s="1417"/>
      <c r="E356" s="1402"/>
      <c r="F356" s="120" t="s">
        <v>509</v>
      </c>
      <c r="G356" s="121" t="s">
        <v>510</v>
      </c>
      <c r="H356" s="1408"/>
      <c r="I356" s="1409"/>
      <c r="J356" s="191">
        <v>1</v>
      </c>
      <c r="K356" s="191">
        <v>2</v>
      </c>
      <c r="L356" s="191">
        <v>3</v>
      </c>
      <c r="M356" s="191">
        <v>4</v>
      </c>
      <c r="N356" s="191">
        <v>5</v>
      </c>
      <c r="O356" s="191">
        <v>6</v>
      </c>
      <c r="P356" s="191">
        <v>7</v>
      </c>
      <c r="Q356" s="191">
        <v>8</v>
      </c>
      <c r="R356" s="1439"/>
      <c r="S356" s="1417"/>
      <c r="T356" s="538" t="s">
        <v>511</v>
      </c>
      <c r="U356" s="538" t="s">
        <v>512</v>
      </c>
      <c r="V356" s="538" t="s">
        <v>513</v>
      </c>
      <c r="W356" s="538" t="s">
        <v>536</v>
      </c>
      <c r="X356" s="1123"/>
      <c r="Y356" s="845"/>
      <c r="Z356" s="524"/>
    </row>
    <row r="357" spans="1:26" ht="16.5" customHeight="1" x14ac:dyDescent="0.5">
      <c r="A357" s="1256" t="s">
        <v>515</v>
      </c>
      <c r="B357" s="1256" t="s">
        <v>642</v>
      </c>
      <c r="C357" s="1257" t="s">
        <v>109</v>
      </c>
      <c r="D357" s="1204" t="s">
        <v>658</v>
      </c>
      <c r="E357" s="1224" t="s">
        <v>114</v>
      </c>
      <c r="F357" s="348" t="s">
        <v>348</v>
      </c>
      <c r="G357" s="329">
        <v>8</v>
      </c>
      <c r="H357" s="1228" t="s">
        <v>643</v>
      </c>
      <c r="I357" s="377" t="s">
        <v>644</v>
      </c>
      <c r="J357" s="336">
        <v>1</v>
      </c>
      <c r="K357" s="336">
        <v>1</v>
      </c>
      <c r="L357" s="336">
        <v>1</v>
      </c>
      <c r="M357" s="336">
        <v>1</v>
      </c>
      <c r="N357" s="336">
        <v>1</v>
      </c>
      <c r="O357" s="336">
        <v>1</v>
      </c>
      <c r="P357" s="336">
        <v>1</v>
      </c>
      <c r="Q357" s="336">
        <v>1</v>
      </c>
      <c r="R357" s="336">
        <v>4</v>
      </c>
      <c r="S357" s="377" t="s">
        <v>645</v>
      </c>
      <c r="T357" s="538">
        <f>R357+R360</f>
        <v>5</v>
      </c>
      <c r="U357" s="538">
        <f>R364+R368</f>
        <v>5</v>
      </c>
      <c r="V357" s="538">
        <f>R372+R376</f>
        <v>5</v>
      </c>
      <c r="W357" s="538"/>
      <c r="X357" s="1123">
        <f>SUM(T357:W357)</f>
        <v>15</v>
      </c>
      <c r="Y357" s="845"/>
      <c r="Z357" s="524"/>
    </row>
    <row r="358" spans="1:26" ht="16.5" customHeight="1" x14ac:dyDescent="0.5">
      <c r="A358" s="564"/>
      <c r="B358" s="564"/>
      <c r="C358" s="346" t="s">
        <v>923</v>
      </c>
      <c r="D358" s="379"/>
      <c r="E358" s="180"/>
      <c r="F358" s="348"/>
      <c r="G358" s="329"/>
      <c r="H358" s="1228" t="s">
        <v>651</v>
      </c>
      <c r="I358" s="377" t="s">
        <v>652</v>
      </c>
      <c r="J358" s="336">
        <v>1</v>
      </c>
      <c r="K358" s="336">
        <v>1</v>
      </c>
      <c r="L358" s="336">
        <v>1</v>
      </c>
      <c r="M358" s="336">
        <v>1</v>
      </c>
      <c r="N358" s="336">
        <v>1</v>
      </c>
      <c r="O358" s="336">
        <v>1</v>
      </c>
      <c r="P358" s="336">
        <v>1</v>
      </c>
      <c r="Q358" s="336">
        <v>1</v>
      </c>
      <c r="R358" s="336">
        <v>4</v>
      </c>
      <c r="S358" s="377"/>
      <c r="T358" s="538"/>
      <c r="U358" s="538"/>
      <c r="V358" s="538"/>
      <c r="W358" s="538"/>
      <c r="X358" s="1123"/>
      <c r="Y358" s="845"/>
      <c r="Z358" s="524"/>
    </row>
    <row r="359" spans="1:26" ht="16.5" customHeight="1" x14ac:dyDescent="0.5">
      <c r="A359" s="133"/>
      <c r="B359" s="133"/>
      <c r="C359" s="346"/>
      <c r="D359" s="1258"/>
      <c r="E359" s="180"/>
      <c r="F359" s="427"/>
      <c r="G359" s="408"/>
      <c r="H359" s="139" t="s">
        <v>647</v>
      </c>
      <c r="I359" s="200" t="s">
        <v>589</v>
      </c>
      <c r="J359" s="373">
        <v>1</v>
      </c>
      <c r="K359" s="373">
        <v>1</v>
      </c>
      <c r="L359" s="373">
        <v>1</v>
      </c>
      <c r="M359" s="373">
        <v>1</v>
      </c>
      <c r="N359" s="373">
        <v>1</v>
      </c>
      <c r="O359" s="373">
        <v>1</v>
      </c>
      <c r="P359" s="373">
        <v>1</v>
      </c>
      <c r="Q359" s="373">
        <v>1</v>
      </c>
      <c r="R359" s="373">
        <v>4</v>
      </c>
      <c r="S359" s="200"/>
      <c r="T359" s="538"/>
      <c r="U359" s="538"/>
      <c r="V359" s="538"/>
      <c r="W359" s="538"/>
      <c r="X359" s="1123"/>
      <c r="Y359" s="845"/>
      <c r="Z359" s="524"/>
    </row>
    <row r="360" spans="1:26" ht="16.5" customHeight="1" x14ac:dyDescent="0.5">
      <c r="A360" s="1256"/>
      <c r="B360" s="1256"/>
      <c r="C360" s="346"/>
      <c r="D360" s="347"/>
      <c r="E360" s="329"/>
      <c r="F360" s="348" t="s">
        <v>443</v>
      </c>
      <c r="G360" s="336">
        <v>2</v>
      </c>
      <c r="H360" s="1135" t="s">
        <v>643</v>
      </c>
      <c r="I360" s="377" t="s">
        <v>644</v>
      </c>
      <c r="J360" s="336">
        <v>1</v>
      </c>
      <c r="K360" s="336">
        <v>1</v>
      </c>
      <c r="L360" s="565"/>
      <c r="M360" s="565"/>
      <c r="N360" s="565"/>
      <c r="O360" s="565"/>
      <c r="P360" s="565"/>
      <c r="Q360" s="565"/>
      <c r="R360" s="1230">
        <v>1</v>
      </c>
      <c r="S360" s="377" t="s">
        <v>645</v>
      </c>
      <c r="T360" s="538"/>
      <c r="U360" s="538"/>
      <c r="V360" s="538"/>
      <c r="W360" s="538"/>
      <c r="X360" s="1123"/>
      <c r="Y360" s="845"/>
      <c r="Z360" s="524"/>
    </row>
    <row r="361" spans="1:26" ht="16.5" customHeight="1" x14ac:dyDescent="0.5">
      <c r="A361" s="1259"/>
      <c r="B361" s="1259"/>
      <c r="C361" s="420"/>
      <c r="D361" s="421"/>
      <c r="E361" s="329"/>
      <c r="F361" s="361"/>
      <c r="G361" s="517"/>
      <c r="H361" s="1228" t="s">
        <v>651</v>
      </c>
      <c r="I361" s="377" t="s">
        <v>652</v>
      </c>
      <c r="J361" s="336">
        <v>1</v>
      </c>
      <c r="K361" s="336">
        <v>1</v>
      </c>
      <c r="L361" s="352"/>
      <c r="M361" s="352"/>
      <c r="N361" s="352"/>
      <c r="O361" s="352"/>
      <c r="P361" s="352"/>
      <c r="Q361" s="352"/>
      <c r="R361" s="336">
        <v>1</v>
      </c>
      <c r="S361" s="151"/>
      <c r="T361" s="538"/>
      <c r="U361" s="538"/>
      <c r="V361" s="538"/>
      <c r="W361" s="538"/>
      <c r="X361" s="1123"/>
      <c r="Y361" s="845"/>
      <c r="Z361" s="524"/>
    </row>
    <row r="362" spans="1:26" ht="16.5" customHeight="1" x14ac:dyDescent="0.5">
      <c r="A362" s="1260"/>
      <c r="B362" s="1260"/>
      <c r="C362" s="1261"/>
      <c r="D362" s="374"/>
      <c r="E362" s="1262"/>
      <c r="F362" s="427"/>
      <c r="G362" s="408"/>
      <c r="H362" s="139" t="s">
        <v>647</v>
      </c>
      <c r="I362" s="200" t="s">
        <v>589</v>
      </c>
      <c r="J362" s="373">
        <v>1</v>
      </c>
      <c r="K362" s="373">
        <v>1</v>
      </c>
      <c r="L362" s="375"/>
      <c r="M362" s="375"/>
      <c r="N362" s="375"/>
      <c r="O362" s="375"/>
      <c r="P362" s="375"/>
      <c r="Q362" s="375"/>
      <c r="R362" s="373">
        <v>1</v>
      </c>
      <c r="S362" s="200"/>
      <c r="T362" s="538"/>
      <c r="U362" s="538"/>
      <c r="V362" s="538"/>
      <c r="W362" s="538"/>
      <c r="X362" s="1123"/>
      <c r="Y362" s="845"/>
      <c r="Z362" s="524"/>
    </row>
    <row r="363" spans="1:26" ht="16.5" customHeight="1" x14ac:dyDescent="0.5">
      <c r="A363" s="1263" t="s">
        <v>519</v>
      </c>
      <c r="B363" s="337" t="s">
        <v>650</v>
      </c>
      <c r="C363" s="515" t="s">
        <v>113</v>
      </c>
      <c r="D363" s="1264">
        <v>0.5</v>
      </c>
      <c r="E363" s="517">
        <v>1</v>
      </c>
      <c r="F363" s="361" t="s">
        <v>409</v>
      </c>
      <c r="G363" s="338">
        <v>8</v>
      </c>
      <c r="H363" s="518" t="s">
        <v>651</v>
      </c>
      <c r="I363" s="151" t="s">
        <v>652</v>
      </c>
      <c r="J363" s="338">
        <v>1</v>
      </c>
      <c r="K363" s="338">
        <v>1</v>
      </c>
      <c r="L363" s="338">
        <v>1</v>
      </c>
      <c r="M363" s="466" t="s">
        <v>114</v>
      </c>
      <c r="N363" s="466" t="s">
        <v>114</v>
      </c>
      <c r="O363" s="466" t="s">
        <v>114</v>
      </c>
      <c r="P363" s="466" t="s">
        <v>114</v>
      </c>
      <c r="Q363" s="466" t="s">
        <v>114</v>
      </c>
      <c r="R363" s="338">
        <v>4</v>
      </c>
      <c r="S363" s="151" t="s">
        <v>645</v>
      </c>
      <c r="T363" s="538">
        <f>R358+R361</f>
        <v>5</v>
      </c>
      <c r="U363" s="538">
        <f>R363+R367</f>
        <v>5</v>
      </c>
      <c r="V363" s="538">
        <f>R371+R375</f>
        <v>5</v>
      </c>
      <c r="W363" s="538"/>
      <c r="X363" s="1123">
        <f>SUM(T363:W363)</f>
        <v>15</v>
      </c>
      <c r="Y363" s="845"/>
      <c r="Z363" s="524"/>
    </row>
    <row r="364" spans="1:26" ht="16.5" customHeight="1" x14ac:dyDescent="0.5">
      <c r="A364" s="564"/>
      <c r="B364" s="564"/>
      <c r="C364" s="346" t="s">
        <v>646</v>
      </c>
      <c r="D364" s="378"/>
      <c r="E364" s="332"/>
      <c r="F364" s="379"/>
      <c r="G364" s="332"/>
      <c r="H364" s="1135" t="s">
        <v>643</v>
      </c>
      <c r="I364" s="377" t="s">
        <v>644</v>
      </c>
      <c r="J364" s="336">
        <v>1</v>
      </c>
      <c r="K364" s="336">
        <v>1</v>
      </c>
      <c r="L364" s="336">
        <v>1</v>
      </c>
      <c r="M364" s="1204" t="s">
        <v>114</v>
      </c>
      <c r="N364" s="1204" t="s">
        <v>114</v>
      </c>
      <c r="O364" s="1204" t="s">
        <v>114</v>
      </c>
      <c r="P364" s="1204" t="s">
        <v>114</v>
      </c>
      <c r="Q364" s="1204" t="s">
        <v>114</v>
      </c>
      <c r="R364" s="336">
        <v>4</v>
      </c>
      <c r="S364" s="377"/>
      <c r="T364" s="538"/>
      <c r="U364" s="538"/>
      <c r="V364" s="538"/>
      <c r="W364" s="538"/>
      <c r="X364" s="1123"/>
      <c r="Y364" s="845"/>
      <c r="Z364" s="524"/>
    </row>
    <row r="365" spans="1:26" ht="16.5" customHeight="1" x14ac:dyDescent="0.5">
      <c r="A365" s="564"/>
      <c r="B365" s="564"/>
      <c r="C365" s="1265"/>
      <c r="D365" s="378"/>
      <c r="E365" s="332"/>
      <c r="F365" s="379"/>
      <c r="G365" s="332"/>
      <c r="H365" s="422" t="s">
        <v>647</v>
      </c>
      <c r="I365" s="423" t="s">
        <v>589</v>
      </c>
      <c r="J365" s="338">
        <v>1</v>
      </c>
      <c r="K365" s="338">
        <v>1</v>
      </c>
      <c r="L365" s="338">
        <v>1</v>
      </c>
      <c r="M365" s="338">
        <v>1</v>
      </c>
      <c r="N365" s="338">
        <v>1</v>
      </c>
      <c r="O365" s="338">
        <v>1</v>
      </c>
      <c r="P365" s="338">
        <v>1</v>
      </c>
      <c r="Q365" s="338">
        <v>1</v>
      </c>
      <c r="R365" s="338">
        <v>4</v>
      </c>
      <c r="S365" s="151"/>
      <c r="T365" s="538">
        <v>5</v>
      </c>
      <c r="U365" s="538">
        <f>R365+R369</f>
        <v>5</v>
      </c>
      <c r="V365" s="538">
        <f>R373+R377</f>
        <v>5</v>
      </c>
      <c r="W365" s="538"/>
      <c r="X365" s="1123">
        <f>SUM(T365:W365)</f>
        <v>15</v>
      </c>
      <c r="Y365" s="845"/>
      <c r="Z365" s="524"/>
    </row>
    <row r="366" spans="1:26" ht="16.5" customHeight="1" x14ac:dyDescent="0.5">
      <c r="A366" s="521"/>
      <c r="B366" s="521"/>
      <c r="C366" s="563"/>
      <c r="D366" s="332"/>
      <c r="E366" s="1138"/>
      <c r="F366" s="1174"/>
      <c r="G366" s="1170"/>
      <c r="H366" s="1266" t="s">
        <v>648</v>
      </c>
      <c r="I366" s="341" t="s">
        <v>649</v>
      </c>
      <c r="J366" s="366">
        <v>1</v>
      </c>
      <c r="K366" s="366">
        <v>1</v>
      </c>
      <c r="L366" s="366">
        <v>1</v>
      </c>
      <c r="M366" s="367" t="s">
        <v>114</v>
      </c>
      <c r="N366" s="367" t="s">
        <v>114</v>
      </c>
      <c r="O366" s="367" t="s">
        <v>114</v>
      </c>
      <c r="P366" s="367" t="s">
        <v>114</v>
      </c>
      <c r="Q366" s="367" t="s">
        <v>114</v>
      </c>
      <c r="R366" s="1240">
        <v>4</v>
      </c>
      <c r="S366" s="1030"/>
      <c r="T366" s="538"/>
      <c r="U366" s="538"/>
      <c r="V366" s="538"/>
      <c r="W366" s="1050"/>
      <c r="X366" s="1123"/>
      <c r="Y366" s="845"/>
    </row>
    <row r="367" spans="1:26" ht="16.5" customHeight="1" x14ac:dyDescent="0.5">
      <c r="A367" s="1256"/>
      <c r="B367" s="564"/>
      <c r="C367" s="1257"/>
      <c r="D367" s="378"/>
      <c r="E367" s="1138"/>
      <c r="F367" s="348" t="s">
        <v>524</v>
      </c>
      <c r="G367" s="336">
        <v>3</v>
      </c>
      <c r="H367" s="1135" t="s">
        <v>651</v>
      </c>
      <c r="I367" s="377" t="s">
        <v>652</v>
      </c>
      <c r="J367" s="336">
        <v>1</v>
      </c>
      <c r="K367" s="336">
        <v>1</v>
      </c>
      <c r="L367" s="336">
        <v>1</v>
      </c>
      <c r="M367" s="1203"/>
      <c r="N367" s="1203"/>
      <c r="O367" s="1203"/>
      <c r="P367" s="1203"/>
      <c r="Q367" s="1203"/>
      <c r="R367" s="1230">
        <v>1</v>
      </c>
      <c r="S367" s="377" t="s">
        <v>653</v>
      </c>
      <c r="T367" s="538"/>
      <c r="U367" s="538"/>
      <c r="V367" s="538"/>
      <c r="W367" s="538"/>
      <c r="X367" s="1123"/>
      <c r="Y367" s="845"/>
      <c r="Z367" s="524"/>
    </row>
    <row r="368" spans="1:26" ht="16.5" customHeight="1" x14ac:dyDescent="0.5">
      <c r="A368" s="1256"/>
      <c r="B368" s="564"/>
      <c r="C368" s="1267"/>
      <c r="D368" s="378"/>
      <c r="E368" s="1138"/>
      <c r="F368" s="348"/>
      <c r="G368" s="336"/>
      <c r="H368" s="1135" t="s">
        <v>643</v>
      </c>
      <c r="I368" s="377" t="s">
        <v>644</v>
      </c>
      <c r="J368" s="336">
        <v>1</v>
      </c>
      <c r="K368" s="336">
        <v>1</v>
      </c>
      <c r="L368" s="336">
        <v>1</v>
      </c>
      <c r="M368" s="1203"/>
      <c r="N368" s="1203"/>
      <c r="O368" s="1203"/>
      <c r="P368" s="1203"/>
      <c r="Q368" s="1203"/>
      <c r="R368" s="1230">
        <v>1</v>
      </c>
      <c r="S368" s="377"/>
      <c r="T368" s="538"/>
      <c r="U368" s="538"/>
      <c r="V368" s="538"/>
      <c r="W368" s="538"/>
      <c r="X368" s="1123"/>
      <c r="Y368" s="845"/>
      <c r="Z368" s="524"/>
    </row>
    <row r="369" spans="1:26" ht="16.5" customHeight="1" x14ac:dyDescent="0.5">
      <c r="A369" s="1259"/>
      <c r="B369" s="133"/>
      <c r="C369" s="1268"/>
      <c r="D369" s="1258"/>
      <c r="E369" s="419"/>
      <c r="F369" s="361"/>
      <c r="G369" s="338"/>
      <c r="H369" s="515" t="s">
        <v>647</v>
      </c>
      <c r="I369" s="423" t="s">
        <v>589</v>
      </c>
      <c r="J369" s="338">
        <v>1</v>
      </c>
      <c r="K369" s="338">
        <v>1</v>
      </c>
      <c r="L369" s="338">
        <v>1</v>
      </c>
      <c r="M369" s="1269"/>
      <c r="N369" s="1269"/>
      <c r="O369" s="1269"/>
      <c r="P369" s="1269"/>
      <c r="Q369" s="1269"/>
      <c r="R369" s="1232">
        <v>1</v>
      </c>
      <c r="S369" s="151"/>
      <c r="T369" s="538"/>
      <c r="U369" s="538"/>
      <c r="V369" s="538"/>
      <c r="W369" s="538"/>
      <c r="X369" s="1123"/>
      <c r="Y369" s="845"/>
      <c r="Z369" s="524"/>
    </row>
    <row r="370" spans="1:26" ht="16.5" customHeight="1" x14ac:dyDescent="0.5">
      <c r="A370" s="196"/>
      <c r="B370" s="196"/>
      <c r="C370" s="197"/>
      <c r="D370" s="142"/>
      <c r="E370" s="1153"/>
      <c r="F370" s="427"/>
      <c r="G370" s="408"/>
      <c r="H370" s="139" t="s">
        <v>648</v>
      </c>
      <c r="I370" s="365" t="s">
        <v>649</v>
      </c>
      <c r="J370" s="373">
        <v>1</v>
      </c>
      <c r="K370" s="373">
        <v>1</v>
      </c>
      <c r="L370" s="373">
        <v>1</v>
      </c>
      <c r="M370" s="1270"/>
      <c r="N370" s="1270"/>
      <c r="O370" s="1270"/>
      <c r="P370" s="1270"/>
      <c r="Q370" s="1270"/>
      <c r="R370" s="457">
        <v>1</v>
      </c>
      <c r="S370" s="200"/>
      <c r="T370" s="538"/>
      <c r="U370" s="538"/>
      <c r="V370" s="538"/>
      <c r="W370" s="1050"/>
      <c r="X370" s="1123"/>
      <c r="Y370" s="845"/>
    </row>
    <row r="371" spans="1:26" ht="16.5" customHeight="1" x14ac:dyDescent="0.5">
      <c r="A371" s="133" t="s">
        <v>525</v>
      </c>
      <c r="B371" s="133" t="s">
        <v>654</v>
      </c>
      <c r="C371" s="602" t="s">
        <v>118</v>
      </c>
      <c r="D371" s="421">
        <v>0.5</v>
      </c>
      <c r="E371" s="519">
        <v>1</v>
      </c>
      <c r="F371" s="194" t="s">
        <v>415</v>
      </c>
      <c r="G371" s="519">
        <v>8</v>
      </c>
      <c r="H371" s="422" t="s">
        <v>651</v>
      </c>
      <c r="I371" s="423" t="s">
        <v>652</v>
      </c>
      <c r="J371" s="338">
        <v>1</v>
      </c>
      <c r="K371" s="338">
        <v>1</v>
      </c>
      <c r="L371" s="338">
        <v>1</v>
      </c>
      <c r="M371" s="466" t="s">
        <v>114</v>
      </c>
      <c r="N371" s="466" t="s">
        <v>114</v>
      </c>
      <c r="O371" s="466" t="s">
        <v>114</v>
      </c>
      <c r="P371" s="466" t="s">
        <v>114</v>
      </c>
      <c r="Q371" s="466" t="s">
        <v>114</v>
      </c>
      <c r="R371" s="1271">
        <v>4</v>
      </c>
      <c r="S371" s="215" t="s">
        <v>645</v>
      </c>
      <c r="T371" s="538"/>
      <c r="U371" s="538"/>
      <c r="V371" s="538"/>
      <c r="W371" s="1050"/>
      <c r="X371" s="1123"/>
      <c r="Y371" s="845"/>
      <c r="Z371" s="524"/>
    </row>
    <row r="372" spans="1:26" ht="16.5" customHeight="1" x14ac:dyDescent="0.5">
      <c r="A372" s="521"/>
      <c r="B372" s="521"/>
      <c r="C372" s="331" t="s">
        <v>646</v>
      </c>
      <c r="D372" s="378"/>
      <c r="E372" s="1138"/>
      <c r="F372" s="334"/>
      <c r="G372" s="1138"/>
      <c r="H372" s="1228" t="s">
        <v>643</v>
      </c>
      <c r="I372" s="377" t="s">
        <v>644</v>
      </c>
      <c r="J372" s="336">
        <v>1</v>
      </c>
      <c r="K372" s="336">
        <v>1</v>
      </c>
      <c r="L372" s="336">
        <v>1</v>
      </c>
      <c r="M372" s="1204" t="s">
        <v>114</v>
      </c>
      <c r="N372" s="1204" t="s">
        <v>114</v>
      </c>
      <c r="O372" s="1204" t="s">
        <v>114</v>
      </c>
      <c r="P372" s="1204" t="s">
        <v>114</v>
      </c>
      <c r="Q372" s="1204" t="s">
        <v>114</v>
      </c>
      <c r="R372" s="1230">
        <v>4</v>
      </c>
      <c r="S372" s="377"/>
      <c r="T372" s="538"/>
      <c r="U372" s="538"/>
      <c r="V372" s="538"/>
      <c r="W372" s="1050"/>
      <c r="X372" s="1123"/>
      <c r="Y372" s="845"/>
      <c r="Z372" s="524"/>
    </row>
    <row r="373" spans="1:26" ht="16.5" customHeight="1" x14ac:dyDescent="0.5">
      <c r="A373" s="521"/>
      <c r="B373" s="521"/>
      <c r="C373" s="563"/>
      <c r="D373" s="332"/>
      <c r="E373" s="1138"/>
      <c r="F373" s="334"/>
      <c r="G373" s="1138"/>
      <c r="H373" s="1272" t="s">
        <v>647</v>
      </c>
      <c r="I373" s="360" t="s">
        <v>589</v>
      </c>
      <c r="J373" s="336">
        <v>1</v>
      </c>
      <c r="K373" s="336">
        <v>1</v>
      </c>
      <c r="L373" s="336">
        <v>1</v>
      </c>
      <c r="M373" s="1204" t="s">
        <v>114</v>
      </c>
      <c r="N373" s="1204" t="s">
        <v>114</v>
      </c>
      <c r="O373" s="1204" t="s">
        <v>114</v>
      </c>
      <c r="P373" s="1204" t="s">
        <v>114</v>
      </c>
      <c r="Q373" s="1204" t="s">
        <v>114</v>
      </c>
      <c r="R373" s="1230">
        <v>4</v>
      </c>
      <c r="S373" s="377"/>
      <c r="T373" s="538"/>
      <c r="U373" s="538"/>
      <c r="V373" s="538"/>
      <c r="W373" s="1050"/>
      <c r="X373" s="1123"/>
      <c r="Y373" s="845"/>
    </row>
    <row r="374" spans="1:26" ht="16.5" customHeight="1" x14ac:dyDescent="0.5">
      <c r="A374" s="521"/>
      <c r="B374" s="521"/>
      <c r="C374" s="563"/>
      <c r="D374" s="332"/>
      <c r="E374" s="1138"/>
      <c r="F374" s="1174"/>
      <c r="G374" s="1170"/>
      <c r="H374" s="1266" t="s">
        <v>648</v>
      </c>
      <c r="I374" s="341" t="s">
        <v>649</v>
      </c>
      <c r="J374" s="366">
        <v>1</v>
      </c>
      <c r="K374" s="366">
        <v>1</v>
      </c>
      <c r="L374" s="366">
        <v>1</v>
      </c>
      <c r="M374" s="367" t="s">
        <v>114</v>
      </c>
      <c r="N374" s="367" t="s">
        <v>114</v>
      </c>
      <c r="O374" s="367" t="s">
        <v>114</v>
      </c>
      <c r="P374" s="367" t="s">
        <v>114</v>
      </c>
      <c r="Q374" s="367" t="s">
        <v>114</v>
      </c>
      <c r="R374" s="1240">
        <v>4</v>
      </c>
      <c r="S374" s="1030"/>
      <c r="T374" s="538"/>
      <c r="U374" s="538">
        <f>R366+R370</f>
        <v>5</v>
      </c>
      <c r="V374" s="538">
        <f>R374+R378</f>
        <v>5</v>
      </c>
      <c r="W374" s="1050"/>
      <c r="X374" s="1123">
        <f>SUM(T374:W374)</f>
        <v>10</v>
      </c>
      <c r="Y374" s="845"/>
    </row>
    <row r="375" spans="1:26" ht="16.5" customHeight="1" x14ac:dyDescent="0.5">
      <c r="A375" s="521"/>
      <c r="B375" s="521"/>
      <c r="C375" s="563"/>
      <c r="D375" s="332"/>
      <c r="E375" s="1138"/>
      <c r="F375" s="334" t="s">
        <v>530</v>
      </c>
      <c r="G375" s="297">
        <v>3</v>
      </c>
      <c r="H375" s="1273" t="s">
        <v>651</v>
      </c>
      <c r="I375" s="360" t="s">
        <v>652</v>
      </c>
      <c r="J375" s="336">
        <v>1</v>
      </c>
      <c r="K375" s="336">
        <v>1</v>
      </c>
      <c r="L375" s="336">
        <v>1</v>
      </c>
      <c r="M375" s="1203"/>
      <c r="N375" s="1203"/>
      <c r="O375" s="1203"/>
      <c r="P375" s="1203"/>
      <c r="Q375" s="1203"/>
      <c r="R375" s="1133">
        <v>1</v>
      </c>
      <c r="S375" s="331" t="s">
        <v>653</v>
      </c>
      <c r="T375" s="538"/>
      <c r="U375" s="538"/>
      <c r="V375" s="538"/>
      <c r="W375" s="538"/>
      <c r="X375" s="1123"/>
      <c r="Y375" s="845"/>
    </row>
    <row r="376" spans="1:26" ht="16.5" customHeight="1" x14ac:dyDescent="0.5">
      <c r="A376" s="521"/>
      <c r="B376" s="521"/>
      <c r="C376" s="563"/>
      <c r="D376" s="332"/>
      <c r="E376" s="1138"/>
      <c r="F376" s="334"/>
      <c r="G376" s="297"/>
      <c r="H376" s="1274" t="s">
        <v>643</v>
      </c>
      <c r="I376" s="377" t="s">
        <v>644</v>
      </c>
      <c r="J376" s="336">
        <v>1</v>
      </c>
      <c r="K376" s="336">
        <v>1</v>
      </c>
      <c r="L376" s="336">
        <v>1</v>
      </c>
      <c r="M376" s="1203"/>
      <c r="N376" s="1203"/>
      <c r="O376" s="1203"/>
      <c r="P376" s="1203"/>
      <c r="Q376" s="1203"/>
      <c r="R376" s="1133">
        <v>1</v>
      </c>
      <c r="S376" s="331"/>
      <c r="T376" s="538"/>
      <c r="U376" s="538"/>
      <c r="V376" s="538"/>
      <c r="W376" s="538"/>
      <c r="X376" s="1123"/>
      <c r="Y376" s="845"/>
    </row>
    <row r="377" spans="1:26" ht="16.5" customHeight="1" x14ac:dyDescent="0.5">
      <c r="A377" s="521"/>
      <c r="B377" s="521"/>
      <c r="C377" s="563"/>
      <c r="D377" s="332"/>
      <c r="E377" s="1138"/>
      <c r="F377" s="334"/>
      <c r="G377" s="297"/>
      <c r="H377" s="1273" t="s">
        <v>647</v>
      </c>
      <c r="I377" s="360" t="s">
        <v>589</v>
      </c>
      <c r="J377" s="336">
        <v>1</v>
      </c>
      <c r="K377" s="336">
        <v>1</v>
      </c>
      <c r="L377" s="336">
        <v>1</v>
      </c>
      <c r="M377" s="1203"/>
      <c r="N377" s="1203"/>
      <c r="O377" s="1203"/>
      <c r="P377" s="1203"/>
      <c r="Q377" s="1203"/>
      <c r="R377" s="1133">
        <v>1</v>
      </c>
      <c r="S377" s="331"/>
      <c r="T377" s="538"/>
      <c r="U377" s="538"/>
      <c r="V377" s="538"/>
      <c r="W377" s="1050"/>
      <c r="X377" s="1123"/>
      <c r="Y377" s="845"/>
    </row>
    <row r="378" spans="1:26" ht="16.5" customHeight="1" x14ac:dyDescent="0.5">
      <c r="A378" s="1024"/>
      <c r="B378" s="1024"/>
      <c r="C378" s="1137"/>
      <c r="D378" s="351"/>
      <c r="E378" s="234"/>
      <c r="F378" s="225"/>
      <c r="G378" s="1275"/>
      <c r="H378" s="1276" t="s">
        <v>648</v>
      </c>
      <c r="I378" s="341" t="s">
        <v>649</v>
      </c>
      <c r="J378" s="366">
        <v>1</v>
      </c>
      <c r="K378" s="366">
        <v>1</v>
      </c>
      <c r="L378" s="366">
        <v>1</v>
      </c>
      <c r="M378" s="1179"/>
      <c r="N378" s="1179"/>
      <c r="O378" s="1179"/>
      <c r="P378" s="1179"/>
      <c r="Q378" s="1179"/>
      <c r="R378" s="1277">
        <v>1</v>
      </c>
      <c r="S378" s="219"/>
      <c r="T378" s="538"/>
      <c r="U378" s="538"/>
      <c r="V378" s="538"/>
      <c r="W378" s="538"/>
      <c r="X378" s="1123"/>
      <c r="Y378" s="845"/>
      <c r="Z378" s="124"/>
    </row>
    <row r="379" spans="1:26" ht="16.5" customHeight="1" x14ac:dyDescent="0.5">
      <c r="A379" s="1138"/>
      <c r="B379" s="1138" t="s">
        <v>531</v>
      </c>
      <c r="F379" s="1135"/>
      <c r="G379" s="1135"/>
      <c r="H379" s="1135"/>
      <c r="I379" s="1135"/>
      <c r="J379" s="1138"/>
      <c r="K379" s="1138"/>
      <c r="L379" s="1138"/>
      <c r="M379" s="1138"/>
      <c r="N379" s="1138"/>
      <c r="O379" s="1138"/>
      <c r="P379" s="1138"/>
      <c r="Q379" s="1138"/>
      <c r="R379" s="1138"/>
      <c r="T379" s="538"/>
      <c r="U379" s="538"/>
      <c r="V379" s="538"/>
      <c r="W379" s="538"/>
      <c r="X379" s="1123"/>
      <c r="Y379" s="845"/>
    </row>
    <row r="380" spans="1:26" ht="16.5" customHeight="1" x14ac:dyDescent="0.5">
      <c r="A380" s="1428" t="s">
        <v>655</v>
      </c>
      <c r="B380" s="1412"/>
      <c r="C380" s="1412"/>
      <c r="D380" s="1412"/>
      <c r="E380" s="1412"/>
      <c r="F380" s="1135"/>
      <c r="G380" s="1135"/>
      <c r="H380" s="1135"/>
      <c r="I380" s="1135"/>
      <c r="J380" s="1428" t="s">
        <v>656</v>
      </c>
      <c r="K380" s="1412"/>
      <c r="L380" s="1412"/>
      <c r="M380" s="1412"/>
      <c r="N380" s="1412"/>
      <c r="O380" s="1412"/>
      <c r="P380" s="1412"/>
      <c r="Q380" s="1412"/>
      <c r="R380" s="1412"/>
      <c r="T380" s="538"/>
      <c r="U380" s="538"/>
      <c r="V380" s="538"/>
      <c r="W380" s="538"/>
      <c r="X380" s="1123"/>
      <c r="Y380" s="845"/>
    </row>
    <row r="381" spans="1:26" ht="16.5" customHeight="1" x14ac:dyDescent="0.5">
      <c r="A381" s="1138"/>
      <c r="B381" s="1138"/>
      <c r="C381" s="1138"/>
      <c r="D381" s="1138"/>
      <c r="E381" s="1138"/>
      <c r="F381" s="1135"/>
      <c r="G381" s="1135"/>
      <c r="H381" s="1135"/>
      <c r="I381" s="1135"/>
      <c r="J381" s="1428" t="s">
        <v>657</v>
      </c>
      <c r="K381" s="1412"/>
      <c r="L381" s="1412"/>
      <c r="M381" s="1412"/>
      <c r="N381" s="1412"/>
      <c r="O381" s="1412"/>
      <c r="P381" s="1412"/>
      <c r="Q381" s="1412"/>
      <c r="R381" s="1412"/>
      <c r="T381" s="538"/>
      <c r="U381" s="538"/>
      <c r="V381" s="538"/>
      <c r="W381" s="538"/>
      <c r="X381" s="1123"/>
      <c r="Y381" s="845"/>
    </row>
    <row r="382" spans="1:26" ht="16.5" customHeight="1" x14ac:dyDescent="0.5">
      <c r="A382" s="1138"/>
      <c r="B382" s="1138"/>
      <c r="C382" s="1138"/>
      <c r="D382" s="1138"/>
      <c r="E382" s="1138"/>
      <c r="F382" s="1135"/>
      <c r="G382" s="1135"/>
      <c r="H382" s="1135"/>
      <c r="I382" s="1135"/>
      <c r="J382" s="1138"/>
      <c r="R382" s="1141"/>
      <c r="T382" s="538"/>
      <c r="U382" s="538"/>
      <c r="V382" s="538"/>
      <c r="W382" s="538"/>
      <c r="X382" s="1123"/>
      <c r="Y382" s="845"/>
    </row>
    <row r="383" spans="1:26" ht="16.5" customHeight="1" x14ac:dyDescent="0.5">
      <c r="A383" s="1138"/>
      <c r="B383" s="1138"/>
      <c r="C383" s="1138"/>
      <c r="D383" s="1138"/>
      <c r="E383" s="1138"/>
      <c r="F383" s="1135"/>
      <c r="G383" s="1135"/>
      <c r="H383" s="1135"/>
      <c r="I383" s="1135"/>
      <c r="J383" s="1138"/>
      <c r="R383" s="1141"/>
      <c r="T383" s="538"/>
      <c r="U383" s="538"/>
      <c r="V383" s="538"/>
      <c r="W383" s="538"/>
      <c r="X383" s="1123"/>
      <c r="Y383" s="845"/>
    </row>
    <row r="384" spans="1:26" ht="16.5" customHeight="1" x14ac:dyDescent="0.5">
      <c r="A384" s="1138"/>
      <c r="B384" s="1138"/>
      <c r="C384" s="1138"/>
      <c r="D384" s="1138"/>
      <c r="E384" s="1138"/>
      <c r="F384" s="1135"/>
      <c r="G384" s="1135"/>
      <c r="H384" s="1135"/>
      <c r="I384" s="1135"/>
      <c r="J384" s="1138"/>
      <c r="R384" s="1141"/>
      <c r="T384" s="538"/>
      <c r="U384" s="538"/>
      <c r="V384" s="538"/>
      <c r="W384" s="538"/>
      <c r="X384" s="1123"/>
      <c r="Y384" s="845"/>
    </row>
    <row r="385" spans="1:26" ht="16.5" customHeight="1" x14ac:dyDescent="0.5">
      <c r="A385" s="1138"/>
      <c r="B385" s="1138"/>
      <c r="C385" s="1138"/>
      <c r="D385" s="1138"/>
      <c r="E385" s="1138"/>
      <c r="F385" s="1135"/>
      <c r="G385" s="1135"/>
      <c r="H385" s="1135"/>
      <c r="I385" s="1135"/>
      <c r="J385" s="1138"/>
      <c r="R385" s="1141"/>
      <c r="T385" s="538"/>
      <c r="U385" s="538"/>
      <c r="V385" s="538"/>
      <c r="W385" s="538"/>
      <c r="X385" s="1123"/>
      <c r="Y385" s="845"/>
    </row>
    <row r="386" spans="1:26" ht="16.5" customHeight="1" x14ac:dyDescent="0.5">
      <c r="A386" s="1373" t="s">
        <v>0</v>
      </c>
      <c r="B386" s="1412"/>
      <c r="C386" s="1412"/>
      <c r="D386" s="1412"/>
      <c r="E386" s="1412"/>
      <c r="F386" s="1412"/>
      <c r="G386" s="1412"/>
      <c r="H386" s="1412"/>
      <c r="I386" s="1412"/>
      <c r="J386" s="1412"/>
      <c r="K386" s="1412"/>
      <c r="L386" s="1412"/>
      <c r="M386" s="1412"/>
      <c r="N386" s="1412"/>
      <c r="O386" s="1412"/>
      <c r="P386" s="1412"/>
      <c r="Q386" s="1412"/>
      <c r="R386" s="1412"/>
      <c r="S386" s="1412"/>
      <c r="T386" s="538"/>
      <c r="U386" s="538"/>
      <c r="V386" s="538"/>
      <c r="W386" s="538"/>
      <c r="X386" s="1123"/>
      <c r="Y386" s="845"/>
    </row>
    <row r="387" spans="1:26" ht="16.5" customHeight="1" x14ac:dyDescent="0.5">
      <c r="A387" s="1373" t="s">
        <v>641</v>
      </c>
      <c r="B387" s="1412"/>
      <c r="C387" s="1412"/>
      <c r="D387" s="1412"/>
      <c r="E387" s="1412"/>
      <c r="F387" s="1412"/>
      <c r="G387" s="1412"/>
      <c r="H387" s="1412"/>
      <c r="I387" s="1412"/>
      <c r="J387" s="1412"/>
      <c r="K387" s="1412"/>
      <c r="L387" s="1412"/>
      <c r="M387" s="1412"/>
      <c r="N387" s="1412"/>
      <c r="O387" s="1412"/>
      <c r="P387" s="1412"/>
      <c r="Q387" s="1412"/>
      <c r="R387" s="1412"/>
      <c r="S387" s="1412"/>
      <c r="T387" s="538"/>
      <c r="U387" s="538"/>
      <c r="V387" s="538"/>
      <c r="W387" s="538"/>
      <c r="X387" s="1123"/>
      <c r="Y387" s="845"/>
    </row>
    <row r="388" spans="1:26" ht="16.5" customHeight="1" x14ac:dyDescent="0.5">
      <c r="A388" s="1373" t="s">
        <v>501</v>
      </c>
      <c r="B388" s="1412"/>
      <c r="C388" s="1412"/>
      <c r="D388" s="1412"/>
      <c r="E388" s="1412"/>
      <c r="F388" s="1412"/>
      <c r="G388" s="1412"/>
      <c r="H388" s="1412"/>
      <c r="I388" s="1412"/>
      <c r="J388" s="1412"/>
      <c r="K388" s="1412"/>
      <c r="L388" s="1412"/>
      <c r="M388" s="1412"/>
      <c r="N388" s="1412"/>
      <c r="O388" s="1412"/>
      <c r="P388" s="1412"/>
      <c r="Q388" s="1412"/>
      <c r="R388" s="1412"/>
      <c r="S388" s="1412"/>
      <c r="T388" s="538"/>
      <c r="U388" s="538"/>
      <c r="V388" s="538"/>
      <c r="W388" s="538"/>
      <c r="X388" s="1123"/>
      <c r="Y388" s="845"/>
    </row>
    <row r="389" spans="1:26" ht="16.5" customHeight="1" x14ac:dyDescent="0.5">
      <c r="A389" s="1437" t="s">
        <v>6</v>
      </c>
      <c r="B389" s="1405"/>
      <c r="C389" s="1405"/>
      <c r="D389" s="1405"/>
      <c r="E389" s="1405"/>
      <c r="F389" s="1405"/>
      <c r="G389" s="1405"/>
      <c r="H389" s="1405"/>
      <c r="I389" s="1405"/>
      <c r="J389" s="1405"/>
      <c r="K389" s="1405"/>
      <c r="L389" s="1405"/>
      <c r="M389" s="1405"/>
      <c r="N389" s="1405"/>
      <c r="O389" s="1405"/>
      <c r="P389" s="1405"/>
      <c r="Q389" s="1405"/>
      <c r="R389" s="1405"/>
      <c r="S389" s="1414"/>
      <c r="T389" s="538"/>
      <c r="U389" s="538"/>
      <c r="V389" s="538"/>
      <c r="W389" s="538"/>
      <c r="X389" s="1123"/>
      <c r="Y389" s="845"/>
    </row>
    <row r="390" spans="1:26" ht="16.5" customHeight="1" x14ac:dyDescent="0.5">
      <c r="A390" s="1429" t="s">
        <v>502</v>
      </c>
      <c r="B390" s="1429" t="s">
        <v>7</v>
      </c>
      <c r="C390" s="1429" t="s">
        <v>503</v>
      </c>
      <c r="D390" s="1429" t="s">
        <v>340</v>
      </c>
      <c r="E390" s="1401" t="s">
        <v>504</v>
      </c>
      <c r="F390" s="1404" t="s">
        <v>505</v>
      </c>
      <c r="G390" s="1405"/>
      <c r="H390" s="1406" t="s">
        <v>506</v>
      </c>
      <c r="I390" s="1407"/>
      <c r="J390" s="1404" t="s">
        <v>507</v>
      </c>
      <c r="K390" s="1405"/>
      <c r="L390" s="1405"/>
      <c r="M390" s="1405"/>
      <c r="N390" s="1405"/>
      <c r="O390" s="1405"/>
      <c r="P390" s="1405"/>
      <c r="Q390" s="1405"/>
      <c r="R390" s="1438" t="s">
        <v>344</v>
      </c>
      <c r="S390" s="1429" t="s">
        <v>508</v>
      </c>
      <c r="X390" s="1122"/>
      <c r="Y390" s="845"/>
    </row>
    <row r="391" spans="1:26" ht="16.5" customHeight="1" x14ac:dyDescent="0.5">
      <c r="A391" s="1417"/>
      <c r="B391" s="1417"/>
      <c r="C391" s="1417"/>
      <c r="D391" s="1417"/>
      <c r="E391" s="1402"/>
      <c r="F391" s="120" t="s">
        <v>509</v>
      </c>
      <c r="G391" s="121" t="s">
        <v>510</v>
      </c>
      <c r="H391" s="1408"/>
      <c r="I391" s="1409"/>
      <c r="J391" s="191">
        <v>1</v>
      </c>
      <c r="K391" s="191">
        <v>2</v>
      </c>
      <c r="L391" s="191">
        <v>3</v>
      </c>
      <c r="M391" s="191">
        <v>4</v>
      </c>
      <c r="N391" s="191">
        <v>5</v>
      </c>
      <c r="O391" s="191">
        <v>6</v>
      </c>
      <c r="P391" s="191">
        <v>7</v>
      </c>
      <c r="Q391" s="191">
        <v>8</v>
      </c>
      <c r="R391" s="1439"/>
      <c r="S391" s="1417"/>
      <c r="T391" s="538" t="s">
        <v>511</v>
      </c>
      <c r="U391" s="538" t="s">
        <v>512</v>
      </c>
      <c r="V391" s="538" t="s">
        <v>513</v>
      </c>
      <c r="W391" s="538" t="s">
        <v>536</v>
      </c>
      <c r="X391" s="1123"/>
      <c r="Y391" s="845"/>
    </row>
    <row r="392" spans="1:26" ht="16.5" customHeight="1" x14ac:dyDescent="0.5">
      <c r="A392" s="1278" t="s">
        <v>515</v>
      </c>
      <c r="B392" s="1278" t="s">
        <v>435</v>
      </c>
      <c r="C392" s="346" t="s">
        <v>111</v>
      </c>
      <c r="D392" s="347">
        <v>0.5</v>
      </c>
      <c r="E392" s="329">
        <v>1</v>
      </c>
      <c r="F392" s="348" t="s">
        <v>348</v>
      </c>
      <c r="G392" s="329">
        <v>8</v>
      </c>
      <c r="H392" s="1228" t="s">
        <v>643</v>
      </c>
      <c r="I392" s="377" t="s">
        <v>644</v>
      </c>
      <c r="J392" s="336">
        <v>1</v>
      </c>
      <c r="K392" s="336">
        <v>1</v>
      </c>
      <c r="L392" s="336">
        <v>1</v>
      </c>
      <c r="M392" s="336">
        <v>1</v>
      </c>
      <c r="N392" s="336">
        <v>1</v>
      </c>
      <c r="O392" s="336">
        <v>1</v>
      </c>
      <c r="P392" s="336">
        <v>1</v>
      </c>
      <c r="Q392" s="336">
        <v>1</v>
      </c>
      <c r="R392" s="336">
        <v>4</v>
      </c>
      <c r="S392" s="377" t="s">
        <v>645</v>
      </c>
      <c r="T392" s="538">
        <f>R392+R396</f>
        <v>5</v>
      </c>
      <c r="U392" s="538">
        <f>R401+R404</f>
        <v>5</v>
      </c>
      <c r="V392" s="538">
        <f>R407+R411</f>
        <v>5</v>
      </c>
      <c r="W392" s="538"/>
      <c r="X392" s="1123">
        <f>SUM(T392:W392)</f>
        <v>15</v>
      </c>
      <c r="Y392" s="845"/>
      <c r="Z392" s="524"/>
    </row>
    <row r="393" spans="1:26" ht="16.5" customHeight="1" x14ac:dyDescent="0.5">
      <c r="A393" s="1263"/>
      <c r="B393" s="1263"/>
      <c r="C393" s="346" t="s">
        <v>646</v>
      </c>
      <c r="D393" s="421"/>
      <c r="E393" s="329"/>
      <c r="F393" s="361"/>
      <c r="G393" s="329"/>
      <c r="H393" s="1228" t="s">
        <v>651</v>
      </c>
      <c r="I393" s="377" t="s">
        <v>652</v>
      </c>
      <c r="J393" s="336">
        <v>1</v>
      </c>
      <c r="K393" s="336">
        <v>1</v>
      </c>
      <c r="L393" s="336">
        <v>1</v>
      </c>
      <c r="M393" s="336">
        <v>1</v>
      </c>
      <c r="N393" s="336">
        <v>1</v>
      </c>
      <c r="O393" s="336">
        <v>1</v>
      </c>
      <c r="P393" s="336">
        <v>1</v>
      </c>
      <c r="Q393" s="336">
        <v>1</v>
      </c>
      <c r="R393" s="336">
        <v>4</v>
      </c>
      <c r="S393" s="151"/>
      <c r="T393" s="538"/>
      <c r="U393" s="538"/>
      <c r="V393" s="538"/>
      <c r="W393" s="538"/>
      <c r="X393" s="1123"/>
      <c r="Z393" s="524"/>
    </row>
    <row r="394" spans="1:26" ht="16.5" customHeight="1" x14ac:dyDescent="0.5">
      <c r="A394" s="1263"/>
      <c r="B394" s="1263"/>
      <c r="C394" s="420"/>
      <c r="D394" s="421"/>
      <c r="E394" s="329"/>
      <c r="F394" s="361"/>
      <c r="G394" s="329"/>
      <c r="H394" s="1228" t="s">
        <v>647</v>
      </c>
      <c r="I394" s="377" t="s">
        <v>589</v>
      </c>
      <c r="J394" s="336">
        <v>1</v>
      </c>
      <c r="K394" s="336">
        <v>1</v>
      </c>
      <c r="L394" s="336">
        <v>1</v>
      </c>
      <c r="M394" s="336">
        <v>1</v>
      </c>
      <c r="N394" s="336">
        <v>1</v>
      </c>
      <c r="O394" s="336">
        <v>1</v>
      </c>
      <c r="P394" s="336">
        <v>1</v>
      </c>
      <c r="Q394" s="336">
        <v>1</v>
      </c>
      <c r="R394" s="336">
        <v>4</v>
      </c>
      <c r="S394" s="151"/>
      <c r="T394" s="538"/>
      <c r="U394" s="538"/>
      <c r="V394" s="538"/>
      <c r="W394" s="538"/>
      <c r="X394" s="1123"/>
      <c r="Z394" s="524"/>
    </row>
    <row r="395" spans="1:26" ht="16.5" customHeight="1" x14ac:dyDescent="0.5">
      <c r="A395" s="521"/>
      <c r="B395" s="521"/>
      <c r="C395" s="346"/>
      <c r="D395" s="378"/>
      <c r="E395" s="1138"/>
      <c r="F395" s="334"/>
      <c r="G395" s="332"/>
      <c r="H395" s="437" t="s">
        <v>648</v>
      </c>
      <c r="I395" s="1030" t="s">
        <v>649</v>
      </c>
      <c r="J395" s="366">
        <v>1</v>
      </c>
      <c r="K395" s="366">
        <v>1</v>
      </c>
      <c r="L395" s="367" t="s">
        <v>114</v>
      </c>
      <c r="M395" s="367" t="s">
        <v>114</v>
      </c>
      <c r="N395" s="367" t="s">
        <v>114</v>
      </c>
      <c r="O395" s="367" t="s">
        <v>114</v>
      </c>
      <c r="P395" s="367" t="s">
        <v>114</v>
      </c>
      <c r="Q395" s="367" t="s">
        <v>114</v>
      </c>
      <c r="R395" s="366">
        <v>4</v>
      </c>
      <c r="S395" s="1030"/>
      <c r="X395" s="1122"/>
      <c r="Y395" s="845"/>
      <c r="Z395" s="524"/>
    </row>
    <row r="396" spans="1:26" ht="16.5" customHeight="1" x14ac:dyDescent="0.5">
      <c r="A396" s="1278"/>
      <c r="B396" s="1278"/>
      <c r="C396" s="346"/>
      <c r="D396" s="347"/>
      <c r="E396" s="329"/>
      <c r="F396" s="348" t="s">
        <v>443</v>
      </c>
      <c r="G396" s="336">
        <v>2</v>
      </c>
      <c r="H396" s="1135" t="s">
        <v>643</v>
      </c>
      <c r="I396" s="377" t="s">
        <v>644</v>
      </c>
      <c r="J396" s="336">
        <v>1</v>
      </c>
      <c r="K396" s="336">
        <v>1</v>
      </c>
      <c r="L396" s="565"/>
      <c r="M396" s="565"/>
      <c r="N396" s="565"/>
      <c r="O396" s="565"/>
      <c r="P396" s="565"/>
      <c r="Q396" s="565"/>
      <c r="R396" s="1230">
        <v>1</v>
      </c>
      <c r="S396" s="377" t="s">
        <v>645</v>
      </c>
      <c r="T396" s="538"/>
      <c r="U396" s="538"/>
      <c r="V396" s="538"/>
      <c r="W396" s="538"/>
      <c r="X396" s="1123"/>
      <c r="Y396" s="845"/>
      <c r="Z396" s="524"/>
    </row>
    <row r="397" spans="1:26" ht="16.5" customHeight="1" x14ac:dyDescent="0.5">
      <c r="A397" s="1263"/>
      <c r="B397" s="1263"/>
      <c r="C397" s="420"/>
      <c r="D397" s="421"/>
      <c r="E397" s="329"/>
      <c r="F397" s="361"/>
      <c r="G397" s="517"/>
      <c r="H397" s="1228" t="s">
        <v>651</v>
      </c>
      <c r="I397" s="377" t="s">
        <v>652</v>
      </c>
      <c r="J397" s="336">
        <v>1</v>
      </c>
      <c r="K397" s="336">
        <v>1</v>
      </c>
      <c r="L397" s="352"/>
      <c r="M397" s="352"/>
      <c r="N397" s="352"/>
      <c r="O397" s="352"/>
      <c r="P397" s="352"/>
      <c r="Q397" s="352"/>
      <c r="R397" s="336">
        <v>1</v>
      </c>
      <c r="S397" s="151"/>
      <c r="T397" s="538"/>
      <c r="U397" s="538"/>
      <c r="V397" s="538"/>
      <c r="W397" s="538"/>
      <c r="X397" s="1123"/>
      <c r="Y397" s="845"/>
      <c r="Z397" s="524"/>
    </row>
    <row r="398" spans="1:26" ht="16.5" customHeight="1" x14ac:dyDescent="0.5">
      <c r="A398" s="1278"/>
      <c r="B398" s="1278"/>
      <c r="C398" s="1265"/>
      <c r="D398" s="347"/>
      <c r="E398" s="329"/>
      <c r="F398" s="348"/>
      <c r="G398" s="329"/>
      <c r="H398" s="1228" t="s">
        <v>647</v>
      </c>
      <c r="I398" s="377" t="s">
        <v>589</v>
      </c>
      <c r="J398" s="336">
        <v>1</v>
      </c>
      <c r="K398" s="336">
        <v>1</v>
      </c>
      <c r="L398" s="352"/>
      <c r="M398" s="352"/>
      <c r="N398" s="352"/>
      <c r="O398" s="352"/>
      <c r="P398" s="352"/>
      <c r="Q398" s="352"/>
      <c r="R398" s="336">
        <v>1</v>
      </c>
      <c r="S398" s="377"/>
      <c r="T398" s="538"/>
      <c r="U398" s="538"/>
      <c r="V398" s="538"/>
      <c r="W398" s="538"/>
      <c r="X398" s="1123"/>
      <c r="Y398" s="845"/>
      <c r="Z398" s="524"/>
    </row>
    <row r="399" spans="1:26" ht="16.5" customHeight="1" x14ac:dyDescent="0.5">
      <c r="A399" s="1024"/>
      <c r="B399" s="1024"/>
      <c r="C399" s="1171"/>
      <c r="D399" s="350"/>
      <c r="E399" s="234"/>
      <c r="F399" s="225"/>
      <c r="G399" s="351"/>
      <c r="H399" s="437" t="s">
        <v>648</v>
      </c>
      <c r="I399" s="1030" t="s">
        <v>649</v>
      </c>
      <c r="J399" s="336">
        <v>1</v>
      </c>
      <c r="K399" s="336">
        <v>1</v>
      </c>
      <c r="L399" s="1179"/>
      <c r="M399" s="1179"/>
      <c r="N399" s="1179"/>
      <c r="O399" s="1179"/>
      <c r="P399" s="1179"/>
      <c r="Q399" s="1179"/>
      <c r="R399" s="1240">
        <v>1</v>
      </c>
      <c r="S399" s="1030"/>
      <c r="T399" s="538"/>
      <c r="U399" s="538"/>
      <c r="V399" s="538"/>
      <c r="W399" s="538"/>
      <c r="X399" s="1123"/>
      <c r="Y399" s="845"/>
      <c r="Z399" s="524"/>
    </row>
    <row r="400" spans="1:26" ht="16.5" customHeight="1" x14ac:dyDescent="0.5">
      <c r="A400" s="1278" t="s">
        <v>519</v>
      </c>
      <c r="B400" s="335" t="s">
        <v>659</v>
      </c>
      <c r="C400" s="349" t="s">
        <v>116</v>
      </c>
      <c r="D400" s="1279">
        <v>0.5</v>
      </c>
      <c r="E400" s="329">
        <v>1</v>
      </c>
      <c r="F400" s="348" t="s">
        <v>409</v>
      </c>
      <c r="G400" s="336">
        <v>8</v>
      </c>
      <c r="H400" s="1135" t="s">
        <v>651</v>
      </c>
      <c r="I400" s="377" t="s">
        <v>652</v>
      </c>
      <c r="J400" s="369">
        <v>1</v>
      </c>
      <c r="K400" s="369">
        <v>1</v>
      </c>
      <c r="L400" s="336">
        <v>1</v>
      </c>
      <c r="M400" s="1204" t="s">
        <v>114</v>
      </c>
      <c r="N400" s="1204" t="s">
        <v>114</v>
      </c>
      <c r="O400" s="1204" t="s">
        <v>114</v>
      </c>
      <c r="P400" s="1204" t="s">
        <v>114</v>
      </c>
      <c r="Q400" s="1204" t="s">
        <v>114</v>
      </c>
      <c r="R400" s="336">
        <v>4</v>
      </c>
      <c r="S400" s="377" t="s">
        <v>645</v>
      </c>
      <c r="T400" s="538">
        <f>R393+R397</f>
        <v>5</v>
      </c>
      <c r="U400" s="538">
        <f>R400+R403</f>
        <v>5</v>
      </c>
      <c r="V400" s="538">
        <f>R406+R410</f>
        <v>5</v>
      </c>
      <c r="W400" s="538"/>
      <c r="X400" s="1123">
        <f>SUM(T400:W400)</f>
        <v>15</v>
      </c>
      <c r="Y400" s="845"/>
      <c r="Z400" s="524"/>
    </row>
    <row r="401" spans="1:26" ht="16.5" customHeight="1" x14ac:dyDescent="0.5">
      <c r="A401" s="521"/>
      <c r="B401" s="521"/>
      <c r="C401" s="346" t="s">
        <v>922</v>
      </c>
      <c r="D401" s="378"/>
      <c r="E401" s="332"/>
      <c r="F401" s="379"/>
      <c r="G401" s="332"/>
      <c r="H401" s="1135" t="s">
        <v>643</v>
      </c>
      <c r="I401" s="377" t="s">
        <v>644</v>
      </c>
      <c r="J401" s="336">
        <v>1</v>
      </c>
      <c r="K401" s="336">
        <v>1</v>
      </c>
      <c r="L401" s="336">
        <v>1</v>
      </c>
      <c r="M401" s="1204" t="s">
        <v>114</v>
      </c>
      <c r="N401" s="1204" t="s">
        <v>114</v>
      </c>
      <c r="O401" s="1204" t="s">
        <v>114</v>
      </c>
      <c r="P401" s="1204" t="s">
        <v>114</v>
      </c>
      <c r="Q401" s="1204" t="s">
        <v>114</v>
      </c>
      <c r="R401" s="336">
        <v>4</v>
      </c>
      <c r="S401" s="377"/>
      <c r="T401" s="538"/>
      <c r="U401" s="538"/>
      <c r="V401" s="538"/>
      <c r="W401" s="538"/>
      <c r="X401" s="1123"/>
      <c r="Y401" s="845"/>
      <c r="Z401" s="524"/>
    </row>
    <row r="402" spans="1:26" ht="16.5" customHeight="1" x14ac:dyDescent="0.5">
      <c r="A402" s="521"/>
      <c r="B402" s="521"/>
      <c r="C402" s="1265"/>
      <c r="D402" s="378"/>
      <c r="E402" s="332"/>
      <c r="F402" s="379"/>
      <c r="G402" s="332"/>
      <c r="H402" s="1146" t="s">
        <v>647</v>
      </c>
      <c r="I402" s="341" t="s">
        <v>589</v>
      </c>
      <c r="J402" s="366">
        <v>1</v>
      </c>
      <c r="K402" s="366">
        <v>1</v>
      </c>
      <c r="L402" s="366">
        <v>1</v>
      </c>
      <c r="M402" s="366">
        <v>1</v>
      </c>
      <c r="N402" s="366">
        <v>1</v>
      </c>
      <c r="O402" s="366">
        <v>1</v>
      </c>
      <c r="P402" s="366">
        <v>1</v>
      </c>
      <c r="Q402" s="366">
        <v>1</v>
      </c>
      <c r="R402" s="366">
        <v>4</v>
      </c>
      <c r="S402" s="1030"/>
      <c r="T402" s="538">
        <v>5</v>
      </c>
      <c r="U402" s="538">
        <f>R402+R405</f>
        <v>5</v>
      </c>
      <c r="V402" s="538">
        <f>R408+R412</f>
        <v>5</v>
      </c>
      <c r="W402" s="538"/>
      <c r="X402" s="1123">
        <f>SUM(T402:W402)</f>
        <v>15</v>
      </c>
      <c r="Y402" s="845"/>
      <c r="Z402" s="524"/>
    </row>
    <row r="403" spans="1:26" ht="16.5" customHeight="1" x14ac:dyDescent="0.5">
      <c r="A403" s="1278"/>
      <c r="B403" s="521"/>
      <c r="C403" s="346"/>
      <c r="D403" s="378"/>
      <c r="E403" s="1138"/>
      <c r="F403" s="348" t="s">
        <v>524</v>
      </c>
      <c r="G403" s="336">
        <v>3</v>
      </c>
      <c r="H403" s="1135" t="s">
        <v>651</v>
      </c>
      <c r="I403" s="377" t="s">
        <v>652</v>
      </c>
      <c r="J403" s="336">
        <v>1</v>
      </c>
      <c r="K403" s="336">
        <v>1</v>
      </c>
      <c r="L403" s="336">
        <v>1</v>
      </c>
      <c r="M403" s="1203"/>
      <c r="N403" s="1203"/>
      <c r="O403" s="1203"/>
      <c r="P403" s="1203"/>
      <c r="Q403" s="1203"/>
      <c r="R403" s="1230">
        <v>1</v>
      </c>
      <c r="S403" s="377" t="s">
        <v>653</v>
      </c>
      <c r="T403" s="538"/>
      <c r="U403" s="538"/>
      <c r="V403" s="538"/>
      <c r="W403" s="538"/>
      <c r="X403" s="1123"/>
      <c r="Y403" s="845"/>
      <c r="Z403" s="524"/>
    </row>
    <row r="404" spans="1:26" ht="16.5" customHeight="1" x14ac:dyDescent="0.5">
      <c r="A404" s="1278"/>
      <c r="B404" s="521"/>
      <c r="C404" s="1265"/>
      <c r="D404" s="378"/>
      <c r="E404" s="1138"/>
      <c r="F404" s="348"/>
      <c r="G404" s="336"/>
      <c r="H404" s="1135" t="s">
        <v>643</v>
      </c>
      <c r="I404" s="377" t="s">
        <v>644</v>
      </c>
      <c r="J404" s="336">
        <v>1</v>
      </c>
      <c r="K404" s="336">
        <v>1</v>
      </c>
      <c r="L404" s="336">
        <v>1</v>
      </c>
      <c r="M404" s="1203"/>
      <c r="N404" s="1203"/>
      <c r="O404" s="1203"/>
      <c r="P404" s="1203"/>
      <c r="Q404" s="1203"/>
      <c r="R404" s="1230">
        <v>1</v>
      </c>
      <c r="S404" s="377"/>
      <c r="T404" s="538"/>
      <c r="U404" s="538"/>
      <c r="V404" s="538"/>
      <c r="W404" s="538"/>
      <c r="X404" s="1123"/>
      <c r="Y404" s="845"/>
      <c r="Z404" s="524"/>
    </row>
    <row r="405" spans="1:26" ht="16.5" customHeight="1" x14ac:dyDescent="0.5">
      <c r="A405" s="1280"/>
      <c r="B405" s="1024"/>
      <c r="C405" s="1171"/>
      <c r="D405" s="350"/>
      <c r="E405" s="234"/>
      <c r="F405" s="1174"/>
      <c r="G405" s="366"/>
      <c r="H405" s="1146" t="s">
        <v>647</v>
      </c>
      <c r="I405" s="341" t="s">
        <v>589</v>
      </c>
      <c r="J405" s="336">
        <v>1</v>
      </c>
      <c r="K405" s="336">
        <v>1</v>
      </c>
      <c r="L405" s="336">
        <v>1</v>
      </c>
      <c r="M405" s="1179"/>
      <c r="N405" s="1179"/>
      <c r="O405" s="1179"/>
      <c r="P405" s="1179"/>
      <c r="Q405" s="1179"/>
      <c r="R405" s="1240">
        <v>1</v>
      </c>
      <c r="S405" s="1030"/>
      <c r="T405" s="538"/>
      <c r="U405" s="538"/>
      <c r="V405" s="538"/>
      <c r="W405" s="538"/>
      <c r="X405" s="1123"/>
      <c r="Y405" s="845"/>
      <c r="Z405" s="524"/>
    </row>
    <row r="406" spans="1:26" ht="16.5" customHeight="1" x14ac:dyDescent="0.5">
      <c r="A406" s="521" t="s">
        <v>525</v>
      </c>
      <c r="B406" s="521" t="s">
        <v>917</v>
      </c>
      <c r="C406" s="331" t="s">
        <v>120</v>
      </c>
      <c r="D406" s="347">
        <v>0.5</v>
      </c>
      <c r="E406" s="1138">
        <v>1</v>
      </c>
      <c r="F406" s="334" t="s">
        <v>415</v>
      </c>
      <c r="G406" s="1138">
        <v>8</v>
      </c>
      <c r="H406" s="1272" t="s">
        <v>651</v>
      </c>
      <c r="I406" s="360" t="s">
        <v>652</v>
      </c>
      <c r="J406" s="369">
        <v>1</v>
      </c>
      <c r="K406" s="369">
        <v>1</v>
      </c>
      <c r="L406" s="369">
        <v>1</v>
      </c>
      <c r="M406" s="1204" t="s">
        <v>114</v>
      </c>
      <c r="N406" s="1204" t="s">
        <v>114</v>
      </c>
      <c r="O406" s="1204" t="s">
        <v>114</v>
      </c>
      <c r="P406" s="1204" t="s">
        <v>114</v>
      </c>
      <c r="Q406" s="1204" t="s">
        <v>114</v>
      </c>
      <c r="R406" s="1133">
        <v>4</v>
      </c>
      <c r="S406" s="331" t="s">
        <v>645</v>
      </c>
      <c r="T406" s="538"/>
      <c r="U406" s="538"/>
      <c r="V406" s="538"/>
      <c r="W406" s="1050"/>
      <c r="X406" s="1123"/>
      <c r="Y406" s="845"/>
      <c r="Z406" s="524"/>
    </row>
    <row r="407" spans="1:26" ht="16.5" customHeight="1" x14ac:dyDescent="0.5">
      <c r="A407" s="521"/>
      <c r="B407" s="521"/>
      <c r="C407" s="331" t="s">
        <v>646</v>
      </c>
      <c r="D407" s="378"/>
      <c r="E407" s="1138"/>
      <c r="F407" s="334"/>
      <c r="G407" s="1138"/>
      <c r="H407" s="1228" t="s">
        <v>643</v>
      </c>
      <c r="I407" s="377" t="s">
        <v>644</v>
      </c>
      <c r="J407" s="336">
        <v>1</v>
      </c>
      <c r="K407" s="336">
        <v>1</v>
      </c>
      <c r="L407" s="336">
        <v>1</v>
      </c>
      <c r="M407" s="1204" t="s">
        <v>114</v>
      </c>
      <c r="N407" s="1204" t="s">
        <v>114</v>
      </c>
      <c r="O407" s="1204" t="s">
        <v>114</v>
      </c>
      <c r="P407" s="1204" t="s">
        <v>114</v>
      </c>
      <c r="Q407" s="1204" t="s">
        <v>114</v>
      </c>
      <c r="R407" s="1230">
        <v>4</v>
      </c>
      <c r="S407" s="377"/>
      <c r="T407" s="538"/>
      <c r="U407" s="538"/>
      <c r="V407" s="538"/>
      <c r="W407" s="1050"/>
      <c r="X407" s="1123"/>
      <c r="Y407" s="845"/>
      <c r="Z407" s="524"/>
    </row>
    <row r="408" spans="1:26" ht="16.5" customHeight="1" x14ac:dyDescent="0.5">
      <c r="A408" s="521"/>
      <c r="B408" s="521"/>
      <c r="C408" s="563"/>
      <c r="D408" s="378"/>
      <c r="E408" s="1138"/>
      <c r="F408" s="334"/>
      <c r="G408" s="1138"/>
      <c r="H408" s="1272" t="s">
        <v>647</v>
      </c>
      <c r="I408" s="360" t="s">
        <v>589</v>
      </c>
      <c r="J408" s="336">
        <v>1</v>
      </c>
      <c r="K408" s="336">
        <v>1</v>
      </c>
      <c r="L408" s="336">
        <v>1</v>
      </c>
      <c r="M408" s="1204" t="s">
        <v>114</v>
      </c>
      <c r="N408" s="1204" t="s">
        <v>114</v>
      </c>
      <c r="O408" s="1204" t="s">
        <v>114</v>
      </c>
      <c r="P408" s="1204" t="s">
        <v>114</v>
      </c>
      <c r="Q408" s="1204" t="s">
        <v>114</v>
      </c>
      <c r="R408" s="1230">
        <v>4</v>
      </c>
      <c r="S408" s="377"/>
      <c r="T408" s="538"/>
      <c r="U408" s="538"/>
      <c r="V408" s="538"/>
      <c r="W408" s="1050"/>
      <c r="X408" s="1123"/>
      <c r="Y408" s="845"/>
      <c r="Z408" s="122"/>
    </row>
    <row r="409" spans="1:26" ht="16.5" customHeight="1" x14ac:dyDescent="0.5">
      <c r="A409" s="521"/>
      <c r="B409" s="521"/>
      <c r="C409" s="563"/>
      <c r="D409" s="378"/>
      <c r="E409" s="1138"/>
      <c r="F409" s="361"/>
      <c r="G409" s="338"/>
      <c r="H409" s="1266" t="s">
        <v>648</v>
      </c>
      <c r="I409" s="341" t="s">
        <v>649</v>
      </c>
      <c r="J409" s="366">
        <v>1</v>
      </c>
      <c r="K409" s="366">
        <v>1</v>
      </c>
      <c r="L409" s="366">
        <v>1</v>
      </c>
      <c r="M409" s="367" t="s">
        <v>114</v>
      </c>
      <c r="N409" s="367" t="s">
        <v>114</v>
      </c>
      <c r="O409" s="367" t="s">
        <v>114</v>
      </c>
      <c r="P409" s="367" t="s">
        <v>114</v>
      </c>
      <c r="Q409" s="367" t="s">
        <v>114</v>
      </c>
      <c r="R409" s="1240">
        <v>4</v>
      </c>
      <c r="S409" s="1030"/>
      <c r="T409" s="538">
        <f>R395+R399</f>
        <v>5</v>
      </c>
      <c r="U409" s="538"/>
      <c r="V409" s="538">
        <f>R409+R413</f>
        <v>5</v>
      </c>
      <c r="W409" s="1050"/>
      <c r="X409" s="1123">
        <f>SUM(T409:W409)</f>
        <v>10</v>
      </c>
      <c r="Y409" s="845"/>
      <c r="Z409" s="122"/>
    </row>
    <row r="410" spans="1:26" ht="16.5" customHeight="1" x14ac:dyDescent="0.5">
      <c r="A410" s="521"/>
      <c r="B410" s="521"/>
      <c r="C410" s="563"/>
      <c r="D410" s="332"/>
      <c r="E410" s="1138"/>
      <c r="F410" s="334" t="s">
        <v>530</v>
      </c>
      <c r="G410" s="336">
        <v>3</v>
      </c>
      <c r="H410" s="1273" t="s">
        <v>651</v>
      </c>
      <c r="I410" s="360" t="s">
        <v>652</v>
      </c>
      <c r="J410" s="336">
        <v>1</v>
      </c>
      <c r="K410" s="336">
        <v>1</v>
      </c>
      <c r="L410" s="336">
        <v>1</v>
      </c>
      <c r="M410" s="1203"/>
      <c r="N410" s="1203"/>
      <c r="O410" s="1203"/>
      <c r="P410" s="1203"/>
      <c r="Q410" s="1203"/>
      <c r="R410" s="1133">
        <v>1</v>
      </c>
      <c r="S410" s="331" t="s">
        <v>653</v>
      </c>
      <c r="T410" s="538"/>
      <c r="U410" s="538"/>
      <c r="V410" s="538"/>
      <c r="W410" s="538"/>
      <c r="X410" s="1123"/>
      <c r="Y410" s="845"/>
    </row>
    <row r="411" spans="1:26" ht="16.5" customHeight="1" x14ac:dyDescent="0.5">
      <c r="A411" s="521"/>
      <c r="B411" s="521"/>
      <c r="C411" s="563"/>
      <c r="D411" s="332"/>
      <c r="E411" s="1138"/>
      <c r="F411" s="334"/>
      <c r="G411" s="297"/>
      <c r="H411" s="1274" t="s">
        <v>643</v>
      </c>
      <c r="I411" s="377" t="s">
        <v>644</v>
      </c>
      <c r="J411" s="336">
        <v>1</v>
      </c>
      <c r="K411" s="336">
        <v>1</v>
      </c>
      <c r="L411" s="336">
        <v>1</v>
      </c>
      <c r="M411" s="1203"/>
      <c r="N411" s="1203"/>
      <c r="O411" s="1203"/>
      <c r="P411" s="1203"/>
      <c r="Q411" s="1203"/>
      <c r="R411" s="1133">
        <v>1</v>
      </c>
      <c r="S411" s="331"/>
      <c r="T411" s="538"/>
      <c r="U411" s="538"/>
      <c r="V411" s="538"/>
      <c r="W411" s="538"/>
      <c r="X411" s="1123"/>
      <c r="Y411" s="845"/>
    </row>
    <row r="412" spans="1:26" ht="16.5" customHeight="1" x14ac:dyDescent="0.5">
      <c r="A412" s="521"/>
      <c r="B412" s="521"/>
      <c r="C412" s="563"/>
      <c r="D412" s="332"/>
      <c r="E412" s="1138"/>
      <c r="F412" s="334"/>
      <c r="G412" s="297"/>
      <c r="H412" s="1273" t="s">
        <v>647</v>
      </c>
      <c r="I412" s="360" t="s">
        <v>589</v>
      </c>
      <c r="J412" s="336">
        <v>1</v>
      </c>
      <c r="K412" s="336">
        <v>1</v>
      </c>
      <c r="L412" s="336">
        <v>1</v>
      </c>
      <c r="M412" s="1203"/>
      <c r="N412" s="1203"/>
      <c r="O412" s="1203"/>
      <c r="P412" s="1203"/>
      <c r="Q412" s="1203"/>
      <c r="R412" s="1133">
        <v>1</v>
      </c>
      <c r="S412" s="331"/>
      <c r="T412" s="538"/>
      <c r="U412" s="538"/>
      <c r="V412" s="538"/>
      <c r="W412" s="1050"/>
      <c r="X412" s="1123"/>
      <c r="Y412" s="845"/>
    </row>
    <row r="413" spans="1:26" ht="16.5" customHeight="1" x14ac:dyDescent="0.5">
      <c r="A413" s="1024"/>
      <c r="B413" s="1024"/>
      <c r="C413" s="1137"/>
      <c r="D413" s="351"/>
      <c r="E413" s="234"/>
      <c r="F413" s="225"/>
      <c r="G413" s="1275"/>
      <c r="H413" s="1276" t="s">
        <v>648</v>
      </c>
      <c r="I413" s="341" t="s">
        <v>649</v>
      </c>
      <c r="J413" s="366">
        <v>1</v>
      </c>
      <c r="K413" s="366">
        <v>1</v>
      </c>
      <c r="L413" s="366">
        <v>1</v>
      </c>
      <c r="M413" s="1179"/>
      <c r="N413" s="1179"/>
      <c r="O413" s="1179"/>
      <c r="P413" s="1179"/>
      <c r="Q413" s="1179"/>
      <c r="R413" s="1277">
        <v>1</v>
      </c>
      <c r="S413" s="219"/>
      <c r="T413" s="538"/>
      <c r="U413" s="538"/>
      <c r="V413" s="538"/>
      <c r="W413" s="538"/>
      <c r="X413" s="1123"/>
      <c r="Y413" s="845"/>
    </row>
    <row r="414" spans="1:26" ht="19.5" customHeight="1" x14ac:dyDescent="0.5">
      <c r="A414" s="1138"/>
      <c r="B414" s="1138" t="s">
        <v>531</v>
      </c>
      <c r="F414" s="1281"/>
      <c r="G414" s="1282"/>
      <c r="H414" s="226"/>
      <c r="I414" s="1135"/>
      <c r="J414" s="1138"/>
      <c r="K414" s="1138"/>
      <c r="L414" s="1138"/>
      <c r="M414" s="1138"/>
      <c r="N414" s="1138"/>
      <c r="O414" s="1138"/>
      <c r="P414" s="1138"/>
      <c r="Q414" s="1138"/>
      <c r="R414" s="1138"/>
      <c r="T414" s="538"/>
      <c r="U414" s="538"/>
      <c r="V414" s="538"/>
      <c r="W414" s="538"/>
      <c r="X414" s="1123"/>
      <c r="Y414" s="845"/>
    </row>
    <row r="415" spans="1:26" ht="19.5" customHeight="1" x14ac:dyDescent="0.5">
      <c r="A415" s="1428" t="s">
        <v>655</v>
      </c>
      <c r="B415" s="1412"/>
      <c r="C415" s="1412"/>
      <c r="D415" s="1412"/>
      <c r="E415" s="1412"/>
      <c r="F415" s="1135"/>
      <c r="G415" s="1135"/>
      <c r="H415" s="1135"/>
      <c r="I415" s="1135"/>
      <c r="J415" s="1428" t="s">
        <v>656</v>
      </c>
      <c r="K415" s="1412"/>
      <c r="L415" s="1412"/>
      <c r="M415" s="1412"/>
      <c r="N415" s="1412"/>
      <c r="O415" s="1412"/>
      <c r="P415" s="1412"/>
      <c r="Q415" s="1412"/>
      <c r="R415" s="1412"/>
      <c r="T415" s="538"/>
      <c r="U415" s="538"/>
      <c r="V415" s="538"/>
      <c r="W415" s="538"/>
      <c r="X415" s="1123"/>
      <c r="Y415" s="845"/>
    </row>
    <row r="416" spans="1:26" ht="19.5" customHeight="1" x14ac:dyDescent="0.5">
      <c r="A416" s="1138"/>
      <c r="B416" s="1138"/>
      <c r="C416" s="1138"/>
      <c r="D416" s="1138"/>
      <c r="E416" s="1138"/>
      <c r="F416" s="1135"/>
      <c r="G416" s="1135"/>
      <c r="H416" s="1135"/>
      <c r="I416" s="1135"/>
      <c r="J416" s="1428" t="s">
        <v>657</v>
      </c>
      <c r="K416" s="1412"/>
      <c r="L416" s="1412"/>
      <c r="M416" s="1412"/>
      <c r="N416" s="1412"/>
      <c r="O416" s="1412"/>
      <c r="P416" s="1412"/>
      <c r="Q416" s="1412"/>
      <c r="R416" s="1412"/>
      <c r="T416" s="538"/>
      <c r="U416" s="538"/>
      <c r="V416" s="538"/>
      <c r="W416" s="538"/>
      <c r="X416" s="1123"/>
      <c r="Y416" s="845"/>
    </row>
    <row r="417" spans="1:26" ht="15.75" customHeight="1" x14ac:dyDescent="0.5">
      <c r="T417" s="538"/>
      <c r="U417" s="538"/>
      <c r="V417" s="538"/>
      <c r="W417" s="538"/>
      <c r="X417" s="1122"/>
    </row>
    <row r="418" spans="1:26" ht="15.75" customHeight="1" x14ac:dyDescent="0.5">
      <c r="T418" s="538"/>
      <c r="U418" s="538"/>
      <c r="V418" s="538"/>
      <c r="W418" s="538"/>
      <c r="X418" s="1122"/>
    </row>
    <row r="419" spans="1:26" ht="15.75" customHeight="1" x14ac:dyDescent="0.5">
      <c r="T419" s="538"/>
      <c r="U419" s="538"/>
      <c r="V419" s="538"/>
      <c r="W419" s="538"/>
      <c r="X419" s="1122"/>
    </row>
    <row r="420" spans="1:26" ht="15.75" customHeight="1" x14ac:dyDescent="0.5">
      <c r="T420" s="538"/>
      <c r="U420" s="538"/>
      <c r="V420" s="538"/>
      <c r="W420" s="538"/>
      <c r="X420" s="1122"/>
    </row>
    <row r="421" spans="1:26" s="119" customFormat="1" ht="19.5" customHeight="1" x14ac:dyDescent="0.5">
      <c r="A421" s="1373" t="s">
        <v>0</v>
      </c>
      <c r="B421" s="1412"/>
      <c r="C421" s="1412"/>
      <c r="D421" s="1412"/>
      <c r="E421" s="1412"/>
      <c r="F421" s="1412"/>
      <c r="G421" s="1412"/>
      <c r="H421" s="1412"/>
      <c r="I421" s="1412"/>
      <c r="J421" s="1412"/>
      <c r="K421" s="1412"/>
      <c r="L421" s="1412"/>
      <c r="M421" s="1412"/>
      <c r="N421" s="1412"/>
      <c r="O421" s="1412"/>
      <c r="P421" s="1412"/>
      <c r="Q421" s="1412"/>
      <c r="R421" s="1412"/>
      <c r="S421" s="1412"/>
      <c r="T421" s="536"/>
      <c r="U421" s="536"/>
      <c r="V421" s="536"/>
      <c r="W421" s="536"/>
      <c r="X421" s="1130"/>
      <c r="Y421" s="845"/>
      <c r="Z421" s="530"/>
    </row>
    <row r="422" spans="1:26" s="119" customFormat="1" ht="19.5" customHeight="1" x14ac:dyDescent="0.5">
      <c r="A422" s="1373" t="s">
        <v>661</v>
      </c>
      <c r="B422" s="1412"/>
      <c r="C422" s="1412"/>
      <c r="D422" s="1412"/>
      <c r="E422" s="1412"/>
      <c r="F422" s="1412"/>
      <c r="G422" s="1412"/>
      <c r="H422" s="1412"/>
      <c r="I422" s="1412"/>
      <c r="J422" s="1412"/>
      <c r="K422" s="1412"/>
      <c r="L422" s="1412"/>
      <c r="M422" s="1412"/>
      <c r="N422" s="1412"/>
      <c r="O422" s="1412"/>
      <c r="P422" s="1412"/>
      <c r="Q422" s="1412"/>
      <c r="R422" s="1412"/>
      <c r="S422" s="1412"/>
      <c r="T422" s="536"/>
      <c r="U422" s="536"/>
      <c r="V422" s="536"/>
      <c r="W422" s="536"/>
      <c r="X422" s="1130"/>
      <c r="Y422" s="845"/>
      <c r="Z422" s="530"/>
    </row>
    <row r="423" spans="1:26" s="119" customFormat="1" ht="19.5" customHeight="1" x14ac:dyDescent="0.5">
      <c r="A423" s="1373" t="s">
        <v>501</v>
      </c>
      <c r="B423" s="1412"/>
      <c r="C423" s="1412"/>
      <c r="D423" s="1412"/>
      <c r="E423" s="1412"/>
      <c r="F423" s="1412"/>
      <c r="G423" s="1412"/>
      <c r="H423" s="1412"/>
      <c r="I423" s="1412"/>
      <c r="J423" s="1412"/>
      <c r="K423" s="1412"/>
      <c r="L423" s="1412"/>
      <c r="M423" s="1412"/>
      <c r="N423" s="1412"/>
      <c r="O423" s="1412"/>
      <c r="P423" s="1412"/>
      <c r="Q423" s="1412"/>
      <c r="R423" s="1412"/>
      <c r="S423" s="1412"/>
      <c r="T423" s="536"/>
      <c r="U423" s="536"/>
      <c r="V423" s="536"/>
      <c r="W423" s="536"/>
      <c r="X423" s="1130"/>
      <c r="Y423" s="845"/>
      <c r="Z423" s="530"/>
    </row>
    <row r="424" spans="1:26" s="119" customFormat="1" ht="18.75" customHeight="1" x14ac:dyDescent="0.5">
      <c r="A424" s="1437" t="s">
        <v>5</v>
      </c>
      <c r="B424" s="1405"/>
      <c r="C424" s="1405"/>
      <c r="D424" s="1405"/>
      <c r="E424" s="1405"/>
      <c r="F424" s="1405"/>
      <c r="G424" s="1405"/>
      <c r="H424" s="1405"/>
      <c r="I424" s="1405"/>
      <c r="J424" s="1405"/>
      <c r="K424" s="1405"/>
      <c r="L424" s="1405"/>
      <c r="M424" s="1405"/>
      <c r="N424" s="1405"/>
      <c r="O424" s="1405"/>
      <c r="P424" s="1405"/>
      <c r="Q424" s="1405"/>
      <c r="R424" s="1405"/>
      <c r="S424" s="1414"/>
      <c r="T424" s="536"/>
      <c r="U424" s="536"/>
      <c r="V424" s="536"/>
      <c r="W424" s="536"/>
      <c r="X424" s="1130"/>
      <c r="Y424" s="845"/>
      <c r="Z424" s="530"/>
    </row>
    <row r="425" spans="1:26" s="119" customFormat="1" ht="18.75" customHeight="1" x14ac:dyDescent="0.5">
      <c r="A425" s="1429" t="s">
        <v>502</v>
      </c>
      <c r="B425" s="1429" t="s">
        <v>7</v>
      </c>
      <c r="C425" s="1429" t="s">
        <v>503</v>
      </c>
      <c r="D425" s="1429" t="s">
        <v>340</v>
      </c>
      <c r="E425" s="1401" t="s">
        <v>504</v>
      </c>
      <c r="F425" s="1404" t="s">
        <v>505</v>
      </c>
      <c r="G425" s="1405"/>
      <c r="H425" s="1406" t="s">
        <v>506</v>
      </c>
      <c r="I425" s="1448"/>
      <c r="J425" s="1450" t="s">
        <v>507</v>
      </c>
      <c r="K425" s="1430"/>
      <c r="L425" s="1430"/>
      <c r="M425" s="1430"/>
      <c r="N425" s="1430"/>
      <c r="O425" s="1430"/>
      <c r="P425" s="1430"/>
      <c r="Q425" s="1423"/>
      <c r="R425" s="1438" t="s">
        <v>344</v>
      </c>
      <c r="S425" s="1429" t="s">
        <v>508</v>
      </c>
      <c r="T425" s="544"/>
      <c r="U425" s="544"/>
      <c r="V425" s="544"/>
      <c r="W425" s="544"/>
      <c r="X425" s="1126"/>
      <c r="Y425" s="845"/>
      <c r="Z425" s="530"/>
    </row>
    <row r="426" spans="1:26" s="119" customFormat="1" ht="18.75" customHeight="1" x14ac:dyDescent="0.5">
      <c r="A426" s="1417"/>
      <c r="B426" s="1417"/>
      <c r="C426" s="1417"/>
      <c r="D426" s="1417"/>
      <c r="E426" s="1402"/>
      <c r="F426" s="120" t="s">
        <v>509</v>
      </c>
      <c r="G426" s="121" t="s">
        <v>510</v>
      </c>
      <c r="H426" s="1408"/>
      <c r="I426" s="1449"/>
      <c r="J426" s="504">
        <v>1</v>
      </c>
      <c r="K426" s="505">
        <v>2</v>
      </c>
      <c r="L426" s="505">
        <v>3</v>
      </c>
      <c r="M426" s="505">
        <v>4</v>
      </c>
      <c r="N426" s="505">
        <v>5</v>
      </c>
      <c r="O426" s="505">
        <v>6</v>
      </c>
      <c r="P426" s="505">
        <v>7</v>
      </c>
      <c r="Q426" s="505">
        <v>8</v>
      </c>
      <c r="R426" s="1439"/>
      <c r="S426" s="1417"/>
      <c r="T426" s="536" t="s">
        <v>511</v>
      </c>
      <c r="U426" s="536" t="s">
        <v>512</v>
      </c>
      <c r="V426" s="536" t="s">
        <v>513</v>
      </c>
      <c r="W426" s="1442" t="s">
        <v>536</v>
      </c>
      <c r="X426" s="1443"/>
      <c r="Y426" s="845"/>
      <c r="Z426" s="530"/>
    </row>
    <row r="427" spans="1:26" s="119" customFormat="1" ht="18.75" customHeight="1" x14ac:dyDescent="0.5">
      <c r="A427" s="192" t="s">
        <v>515</v>
      </c>
      <c r="B427" s="441" t="s">
        <v>121</v>
      </c>
      <c r="C427" s="442" t="s">
        <v>122</v>
      </c>
      <c r="D427" s="227">
        <v>0.5</v>
      </c>
      <c r="E427" s="132">
        <v>1</v>
      </c>
      <c r="F427" s="233" t="s">
        <v>942</v>
      </c>
      <c r="G427" s="152">
        <v>3</v>
      </c>
      <c r="H427" s="442" t="s">
        <v>662</v>
      </c>
      <c r="I427" s="442" t="s">
        <v>859</v>
      </c>
      <c r="J427" s="1051"/>
      <c r="K427" s="1052">
        <v>1</v>
      </c>
      <c r="L427" s="1052">
        <v>1</v>
      </c>
      <c r="M427" s="1052">
        <v>1</v>
      </c>
      <c r="N427" s="1052"/>
      <c r="O427" s="1052"/>
      <c r="P427" s="1053"/>
      <c r="Q427" s="1053"/>
      <c r="R427" s="1054">
        <f t="shared" ref="R427:R430" si="21">SUM(J427:Q427)</f>
        <v>3</v>
      </c>
      <c r="S427" s="1444" t="s">
        <v>1012</v>
      </c>
      <c r="T427" s="536"/>
      <c r="U427" s="536"/>
      <c r="V427" s="536"/>
      <c r="W427" s="536"/>
      <c r="X427" s="1130"/>
      <c r="Y427" s="849"/>
      <c r="Z427" s="530"/>
    </row>
    <row r="428" spans="1:26" s="119" customFormat="1" ht="18.75" customHeight="1" x14ac:dyDescent="0.5">
      <c r="A428" s="195"/>
      <c r="B428" s="384"/>
      <c r="C428" s="518"/>
      <c r="D428" s="209"/>
      <c r="E428" s="519"/>
      <c r="F428" s="194"/>
      <c r="G428" s="137">
        <v>2</v>
      </c>
      <c r="H428" s="518" t="s">
        <v>663</v>
      </c>
      <c r="I428" s="518" t="s">
        <v>860</v>
      </c>
      <c r="J428" s="1055"/>
      <c r="K428" s="338"/>
      <c r="L428" s="338"/>
      <c r="M428" s="338"/>
      <c r="N428" s="338">
        <v>1</v>
      </c>
      <c r="O428" s="338">
        <v>1</v>
      </c>
      <c r="P428" s="339"/>
      <c r="Q428" s="339"/>
      <c r="R428" s="327">
        <f>SUM(J428:Q428)</f>
        <v>2</v>
      </c>
      <c r="S428" s="1447"/>
      <c r="T428" s="536"/>
      <c r="U428" s="536"/>
      <c r="V428" s="536"/>
      <c r="W428" s="536"/>
      <c r="X428" s="1130"/>
      <c r="Y428" s="849"/>
      <c r="Z428" s="530"/>
    </row>
    <row r="429" spans="1:26" s="119" customFormat="1" ht="18.75" customHeight="1" x14ac:dyDescent="0.5">
      <c r="A429" s="195"/>
      <c r="B429" s="1041"/>
      <c r="C429" s="1117"/>
      <c r="D429" s="1118"/>
      <c r="E429" s="1155"/>
      <c r="F429" s="1119" t="s">
        <v>443</v>
      </c>
      <c r="G429" s="1046">
        <v>2</v>
      </c>
      <c r="H429" s="575" t="s">
        <v>664</v>
      </c>
      <c r="I429" s="575" t="s">
        <v>861</v>
      </c>
      <c r="J429" s="1120">
        <v>1</v>
      </c>
      <c r="K429" s="991">
        <v>1</v>
      </c>
      <c r="L429" s="1121"/>
      <c r="M429" s="1121"/>
      <c r="N429" s="1121"/>
      <c r="O429" s="1121"/>
      <c r="P429" s="1121"/>
      <c r="Q429" s="1121"/>
      <c r="R429" s="998">
        <f t="shared" si="21"/>
        <v>2</v>
      </c>
      <c r="S429" s="1447"/>
      <c r="T429" s="536">
        <f>R429</f>
        <v>2</v>
      </c>
      <c r="U429" s="536"/>
      <c r="V429" s="536"/>
      <c r="W429" s="536">
        <v>12</v>
      </c>
      <c r="X429" s="1130">
        <f>SUM(T429:W429)</f>
        <v>14</v>
      </c>
      <c r="Y429" s="845"/>
      <c r="Z429" s="530"/>
    </row>
    <row r="430" spans="1:26" s="119" customFormat="1" ht="18.75" customHeight="1" x14ac:dyDescent="0.5">
      <c r="A430" s="195"/>
      <c r="B430" s="384" t="s">
        <v>127</v>
      </c>
      <c r="C430" s="518" t="s">
        <v>128</v>
      </c>
      <c r="D430" s="209">
        <v>0.5</v>
      </c>
      <c r="E430" s="519">
        <v>1</v>
      </c>
      <c r="F430" s="194" t="s">
        <v>942</v>
      </c>
      <c r="G430" s="137">
        <v>3</v>
      </c>
      <c r="H430" s="518" t="s">
        <v>662</v>
      </c>
      <c r="I430" s="518" t="s">
        <v>859</v>
      </c>
      <c r="J430" s="1055"/>
      <c r="K430" s="338">
        <v>1</v>
      </c>
      <c r="L430" s="338">
        <v>1</v>
      </c>
      <c r="M430" s="338">
        <v>1</v>
      </c>
      <c r="N430" s="338"/>
      <c r="O430" s="338"/>
      <c r="P430" s="1056"/>
      <c r="Q430" s="1056"/>
      <c r="R430" s="327">
        <f t="shared" si="21"/>
        <v>3</v>
      </c>
      <c r="S430" s="1447"/>
      <c r="T430" s="536"/>
      <c r="U430" s="536"/>
      <c r="V430" s="536"/>
      <c r="W430" s="536"/>
      <c r="X430" s="1130"/>
      <c r="Y430" s="845"/>
      <c r="Z430" s="530"/>
    </row>
    <row r="431" spans="1:26" s="119" customFormat="1" ht="18.75" customHeight="1" x14ac:dyDescent="0.5">
      <c r="A431" s="196"/>
      <c r="B431" s="400"/>
      <c r="C431" s="140"/>
      <c r="D431" s="198"/>
      <c r="E431" s="1153"/>
      <c r="F431" s="199"/>
      <c r="G431" s="142">
        <v>2</v>
      </c>
      <c r="H431" s="140" t="s">
        <v>663</v>
      </c>
      <c r="I431" s="140" t="s">
        <v>860</v>
      </c>
      <c r="J431" s="1057"/>
      <c r="K431" s="373"/>
      <c r="L431" s="373"/>
      <c r="M431" s="373"/>
      <c r="N431" s="373">
        <v>1</v>
      </c>
      <c r="O431" s="373">
        <v>1</v>
      </c>
      <c r="P431" s="1058"/>
      <c r="Q431" s="1058"/>
      <c r="R431" s="376">
        <f>SUM(J431:Q431)</f>
        <v>2</v>
      </c>
      <c r="S431" s="1445"/>
      <c r="T431" s="536"/>
      <c r="U431" s="536"/>
      <c r="V431" s="536"/>
      <c r="W431" s="536"/>
      <c r="X431" s="1130"/>
      <c r="Y431" s="845"/>
      <c r="Z431" s="530"/>
    </row>
    <row r="432" spans="1:26" s="119" customFormat="1" ht="18.75" customHeight="1" x14ac:dyDescent="0.5">
      <c r="A432" s="195" t="s">
        <v>519</v>
      </c>
      <c r="B432" s="384" t="s">
        <v>445</v>
      </c>
      <c r="C432" s="1135" t="s">
        <v>124</v>
      </c>
      <c r="D432" s="436">
        <v>0.5</v>
      </c>
      <c r="E432" s="1138">
        <v>1</v>
      </c>
      <c r="F432" s="334" t="s">
        <v>395</v>
      </c>
      <c r="G432" s="332">
        <v>3</v>
      </c>
      <c r="H432" s="1135" t="s">
        <v>662</v>
      </c>
      <c r="I432" s="518" t="s">
        <v>859</v>
      </c>
      <c r="J432" s="391">
        <v>1</v>
      </c>
      <c r="K432" s="339"/>
      <c r="L432" s="339"/>
      <c r="M432" s="339"/>
      <c r="N432" s="339"/>
      <c r="O432" s="339"/>
      <c r="P432" s="338">
        <v>1</v>
      </c>
      <c r="Q432" s="338">
        <v>1</v>
      </c>
      <c r="R432" s="327">
        <f>SUM(J432:Q432)</f>
        <v>3</v>
      </c>
      <c r="S432" s="1445"/>
      <c r="T432" s="536">
        <f>R427+R430</f>
        <v>6</v>
      </c>
      <c r="U432" s="536">
        <f>R432+R433</f>
        <v>6</v>
      </c>
      <c r="V432" s="536"/>
      <c r="W432" s="536">
        <v>4</v>
      </c>
      <c r="X432" s="1130">
        <f>SUM(T432:W432)</f>
        <v>16</v>
      </c>
      <c r="Y432" s="849" t="s">
        <v>921</v>
      </c>
      <c r="Z432" s="530"/>
    </row>
    <row r="433" spans="1:26" s="119" customFormat="1" ht="18.75" customHeight="1" x14ac:dyDescent="0.5">
      <c r="A433" s="196"/>
      <c r="B433" s="400" t="s">
        <v>446</v>
      </c>
      <c r="C433" s="140" t="s">
        <v>130</v>
      </c>
      <c r="D433" s="198">
        <v>0.5</v>
      </c>
      <c r="E433" s="1153">
        <v>1</v>
      </c>
      <c r="F433" s="199" t="s">
        <v>395</v>
      </c>
      <c r="G433" s="142">
        <v>3</v>
      </c>
      <c r="H433" s="140" t="s">
        <v>662</v>
      </c>
      <c r="I433" s="140" t="s">
        <v>859</v>
      </c>
      <c r="J433" s="397">
        <v>1</v>
      </c>
      <c r="K433" s="375"/>
      <c r="L433" s="375"/>
      <c r="M433" s="375"/>
      <c r="N433" s="375"/>
      <c r="O433" s="375"/>
      <c r="P433" s="373">
        <v>1</v>
      </c>
      <c r="Q433" s="373">
        <v>1</v>
      </c>
      <c r="R433" s="376">
        <f t="shared" ref="R433:R435" si="22">SUM(J433:Q433)</f>
        <v>3</v>
      </c>
      <c r="S433" s="1445"/>
      <c r="T433" s="536"/>
      <c r="U433" s="536"/>
      <c r="V433" s="536"/>
      <c r="W433" s="536"/>
      <c r="X433" s="1130"/>
      <c r="Y433" s="845"/>
      <c r="Z433" s="530"/>
    </row>
    <row r="434" spans="1:26" s="119" customFormat="1" ht="18.75" customHeight="1" x14ac:dyDescent="0.5">
      <c r="A434" s="195" t="s">
        <v>525</v>
      </c>
      <c r="B434" s="384" t="s">
        <v>447</v>
      </c>
      <c r="C434" s="1135" t="s">
        <v>126</v>
      </c>
      <c r="D434" s="436">
        <v>0.5</v>
      </c>
      <c r="E434" s="1138">
        <v>1</v>
      </c>
      <c r="F434" s="334" t="s">
        <v>399</v>
      </c>
      <c r="G434" s="332">
        <v>4</v>
      </c>
      <c r="H434" s="439" t="s">
        <v>663</v>
      </c>
      <c r="I434" s="518" t="s">
        <v>860</v>
      </c>
      <c r="J434" s="391">
        <v>1</v>
      </c>
      <c r="K434" s="339"/>
      <c r="L434" s="339"/>
      <c r="M434" s="339"/>
      <c r="N434" s="339"/>
      <c r="O434" s="338">
        <v>1</v>
      </c>
      <c r="P434" s="338">
        <v>1</v>
      </c>
      <c r="Q434" s="338">
        <v>1</v>
      </c>
      <c r="R434" s="322">
        <f t="shared" si="22"/>
        <v>4</v>
      </c>
      <c r="S434" s="1445"/>
      <c r="T434" s="536">
        <f>R428+R431</f>
        <v>4</v>
      </c>
      <c r="U434" s="536"/>
      <c r="V434" s="536">
        <f>R434+R435</f>
        <v>8</v>
      </c>
      <c r="W434" s="536"/>
      <c r="X434" s="1132">
        <f>SUM(T434:W434)</f>
        <v>12</v>
      </c>
      <c r="Y434" s="845"/>
      <c r="Z434" s="530"/>
    </row>
    <row r="435" spans="1:26" s="119" customFormat="1" ht="18.75" customHeight="1" x14ac:dyDescent="0.5">
      <c r="A435" s="218"/>
      <c r="B435" s="388" t="s">
        <v>449</v>
      </c>
      <c r="C435" s="437" t="s">
        <v>132</v>
      </c>
      <c r="D435" s="220">
        <v>0.5</v>
      </c>
      <c r="E435" s="234">
        <v>1</v>
      </c>
      <c r="F435" s="225" t="s">
        <v>399</v>
      </c>
      <c r="G435" s="351">
        <v>4</v>
      </c>
      <c r="H435" s="440" t="s">
        <v>663</v>
      </c>
      <c r="I435" s="393" t="s">
        <v>860</v>
      </c>
      <c r="J435" s="506">
        <v>1</v>
      </c>
      <c r="K435" s="344"/>
      <c r="L435" s="344"/>
      <c r="M435" s="344"/>
      <c r="N435" s="344"/>
      <c r="O435" s="343">
        <v>1</v>
      </c>
      <c r="P435" s="343">
        <v>1</v>
      </c>
      <c r="Q435" s="343">
        <v>1</v>
      </c>
      <c r="R435" s="438">
        <f t="shared" si="22"/>
        <v>4</v>
      </c>
      <c r="S435" s="1446"/>
      <c r="T435" s="536"/>
      <c r="U435" s="536"/>
      <c r="V435" s="536"/>
      <c r="W435" s="536"/>
      <c r="X435" s="1130"/>
      <c r="Y435" s="845"/>
      <c r="Z435" s="530"/>
    </row>
    <row r="436" spans="1:26" s="119" customFormat="1" ht="18.75" customHeight="1" x14ac:dyDescent="0.5">
      <c r="A436" s="1428" t="s">
        <v>531</v>
      </c>
      <c r="B436" s="1412"/>
      <c r="C436" s="1412"/>
      <c r="D436" s="1412"/>
      <c r="E436" s="1412"/>
      <c r="F436" s="1412"/>
      <c r="G436" s="1138">
        <f>SUM(G427:G435)</f>
        <v>26</v>
      </c>
      <c r="H436" s="1135"/>
      <c r="I436" s="1135"/>
      <c r="J436" s="1135"/>
      <c r="K436" s="1135"/>
      <c r="L436" s="1135"/>
      <c r="M436" s="1135"/>
      <c r="N436" s="1135"/>
      <c r="O436" s="1135"/>
      <c r="P436" s="1141"/>
      <c r="Q436" s="1141"/>
      <c r="R436" s="1133">
        <f>SUM(R427:R435)</f>
        <v>26</v>
      </c>
      <c r="S436" s="1138"/>
      <c r="T436" s="536"/>
      <c r="U436" s="536"/>
      <c r="V436" s="536"/>
      <c r="W436" s="536"/>
      <c r="X436" s="1130"/>
      <c r="Y436" s="845"/>
      <c r="Z436" s="530"/>
    </row>
    <row r="437" spans="1:26" s="119" customFormat="1" ht="18.75" customHeight="1" x14ac:dyDescent="0.5">
      <c r="A437" s="1428" t="s">
        <v>665</v>
      </c>
      <c r="B437" s="1412"/>
      <c r="C437" s="1412"/>
      <c r="D437" s="1412"/>
      <c r="E437" s="1412"/>
      <c r="F437" s="1412"/>
      <c r="G437" s="306">
        <v>12</v>
      </c>
      <c r="H437" s="296"/>
      <c r="I437" s="226"/>
      <c r="J437" s="1138"/>
      <c r="K437" s="1138"/>
      <c r="L437" s="1138"/>
      <c r="M437" s="1138"/>
      <c r="N437" s="1138"/>
      <c r="O437" s="1138"/>
      <c r="P437" s="1138"/>
      <c r="Q437" s="1138"/>
      <c r="R437" s="1133"/>
      <c r="S437" s="1138"/>
      <c r="T437" s="536"/>
      <c r="U437" s="536"/>
      <c r="V437" s="536"/>
      <c r="W437" s="536"/>
      <c r="X437" s="1130"/>
      <c r="Y437" s="845"/>
      <c r="Z437" s="530"/>
    </row>
    <row r="438" spans="1:26" s="119" customFormat="1" ht="18.75" customHeight="1" x14ac:dyDescent="0.5">
      <c r="A438" s="1437" t="s">
        <v>6</v>
      </c>
      <c r="B438" s="1405"/>
      <c r="C438" s="1405"/>
      <c r="D438" s="1405"/>
      <c r="E438" s="1405"/>
      <c r="F438" s="1405"/>
      <c r="G438" s="1405"/>
      <c r="H438" s="1405"/>
      <c r="I438" s="1405"/>
      <c r="J438" s="1405"/>
      <c r="K438" s="1405"/>
      <c r="L438" s="1405"/>
      <c r="M438" s="1405"/>
      <c r="N438" s="1405"/>
      <c r="O438" s="1405"/>
      <c r="P438" s="1405"/>
      <c r="Q438" s="1405"/>
      <c r="R438" s="1405"/>
      <c r="S438" s="1414"/>
      <c r="T438" s="536"/>
      <c r="U438" s="536"/>
      <c r="V438" s="536"/>
      <c r="W438" s="536"/>
      <c r="X438" s="1130"/>
      <c r="Y438" s="845"/>
      <c r="Z438" s="530"/>
    </row>
    <row r="439" spans="1:26" s="119" customFormat="1" ht="18.75" customHeight="1" x14ac:dyDescent="0.5">
      <c r="A439" s="1429" t="s">
        <v>502</v>
      </c>
      <c r="B439" s="1429" t="s">
        <v>7</v>
      </c>
      <c r="C439" s="1429" t="s">
        <v>503</v>
      </c>
      <c r="D439" s="1429" t="s">
        <v>340</v>
      </c>
      <c r="E439" s="1401" t="s">
        <v>504</v>
      </c>
      <c r="F439" s="1404" t="s">
        <v>505</v>
      </c>
      <c r="G439" s="1405"/>
      <c r="H439" s="1406" t="s">
        <v>506</v>
      </c>
      <c r="I439" s="1407"/>
      <c r="J439" s="1404" t="s">
        <v>507</v>
      </c>
      <c r="K439" s="1405"/>
      <c r="L439" s="1405"/>
      <c r="M439" s="1405"/>
      <c r="N439" s="1405"/>
      <c r="O439" s="1405"/>
      <c r="P439" s="1405"/>
      <c r="Q439" s="1405"/>
      <c r="R439" s="1438" t="s">
        <v>344</v>
      </c>
      <c r="S439" s="1429" t="s">
        <v>508</v>
      </c>
      <c r="T439" s="544"/>
      <c r="U439" s="544"/>
      <c r="V439" s="544"/>
      <c r="W439" s="544"/>
      <c r="X439" s="1126"/>
      <c r="Y439" s="845"/>
      <c r="Z439" s="530"/>
    </row>
    <row r="440" spans="1:26" s="119" customFormat="1" ht="18.75" customHeight="1" x14ac:dyDescent="0.5">
      <c r="A440" s="1417"/>
      <c r="B440" s="1417"/>
      <c r="C440" s="1417"/>
      <c r="D440" s="1417"/>
      <c r="E440" s="1402"/>
      <c r="F440" s="120" t="s">
        <v>509</v>
      </c>
      <c r="G440" s="121" t="s">
        <v>510</v>
      </c>
      <c r="H440" s="1408"/>
      <c r="I440" s="1409"/>
      <c r="J440" s="191">
        <v>1</v>
      </c>
      <c r="K440" s="191">
        <v>2</v>
      </c>
      <c r="L440" s="191">
        <v>3</v>
      </c>
      <c r="M440" s="191">
        <v>4</v>
      </c>
      <c r="N440" s="191">
        <v>5</v>
      </c>
      <c r="O440" s="191">
        <v>6</v>
      </c>
      <c r="P440" s="191">
        <v>7</v>
      </c>
      <c r="Q440" s="191">
        <v>8</v>
      </c>
      <c r="R440" s="1439"/>
      <c r="S440" s="1417"/>
      <c r="T440" s="536" t="s">
        <v>511</v>
      </c>
      <c r="U440" s="536" t="s">
        <v>512</v>
      </c>
      <c r="V440" s="536" t="s">
        <v>513</v>
      </c>
      <c r="W440" s="1442" t="s">
        <v>536</v>
      </c>
      <c r="X440" s="1443"/>
      <c r="Y440" s="845"/>
      <c r="Z440" s="530"/>
    </row>
    <row r="441" spans="1:26" s="119" customFormat="1" ht="18.75" customHeight="1" x14ac:dyDescent="0.5">
      <c r="A441" s="195" t="s">
        <v>515</v>
      </c>
      <c r="B441" s="1032" t="s">
        <v>121</v>
      </c>
      <c r="C441" s="567" t="s">
        <v>122</v>
      </c>
      <c r="D441" s="1112">
        <v>0.5</v>
      </c>
      <c r="E441" s="1113">
        <v>1</v>
      </c>
      <c r="F441" s="1114" t="s">
        <v>941</v>
      </c>
      <c r="G441" s="1115">
        <v>3</v>
      </c>
      <c r="H441" s="567" t="s">
        <v>663</v>
      </c>
      <c r="I441" s="567" t="s">
        <v>860</v>
      </c>
      <c r="J441" s="568">
        <v>1</v>
      </c>
      <c r="K441" s="1116"/>
      <c r="L441" s="1116"/>
      <c r="M441" s="1116"/>
      <c r="N441" s="1116"/>
      <c r="O441" s="1116"/>
      <c r="P441" s="569">
        <v>1</v>
      </c>
      <c r="Q441" s="569">
        <v>1</v>
      </c>
      <c r="R441" s="570">
        <f>SUM(J441:Q441)</f>
        <v>3</v>
      </c>
      <c r="S441" s="1444" t="s">
        <v>1012</v>
      </c>
      <c r="T441" s="536"/>
      <c r="U441" s="536"/>
      <c r="V441" s="536"/>
      <c r="W441" s="536"/>
      <c r="X441" s="1130"/>
      <c r="Y441" s="845"/>
      <c r="Z441" s="530"/>
    </row>
    <row r="442" spans="1:26" s="119" customFormat="1" ht="18.75" customHeight="1" x14ac:dyDescent="0.5">
      <c r="A442" s="195"/>
      <c r="B442" s="384" t="s">
        <v>127</v>
      </c>
      <c r="C442" s="1135" t="s">
        <v>128</v>
      </c>
      <c r="D442" s="1059">
        <v>0.5</v>
      </c>
      <c r="E442" s="521">
        <v>1</v>
      </c>
      <c r="F442" s="334" t="s">
        <v>941</v>
      </c>
      <c r="G442" s="332">
        <v>3</v>
      </c>
      <c r="H442" s="1135" t="s">
        <v>663</v>
      </c>
      <c r="I442" s="1135" t="s">
        <v>860</v>
      </c>
      <c r="J442" s="337">
        <v>1</v>
      </c>
      <c r="K442" s="339"/>
      <c r="L442" s="339"/>
      <c r="M442" s="339"/>
      <c r="N442" s="339"/>
      <c r="O442" s="339"/>
      <c r="P442" s="338">
        <v>1</v>
      </c>
      <c r="Q442" s="338">
        <v>1</v>
      </c>
      <c r="R442" s="327">
        <f>SUM(J442:Q442)</f>
        <v>3</v>
      </c>
      <c r="S442" s="1445"/>
      <c r="T442" s="536"/>
      <c r="U442" s="536"/>
      <c r="V442" s="536"/>
      <c r="W442" s="536"/>
      <c r="X442" s="1130"/>
      <c r="Y442" s="849"/>
      <c r="Z442" s="530"/>
    </row>
    <row r="443" spans="1:26" s="119" customFormat="1" ht="18.75" customHeight="1" x14ac:dyDescent="0.5">
      <c r="A443" s="218"/>
      <c r="B443" s="388"/>
      <c r="C443" s="1147"/>
      <c r="D443" s="1060"/>
      <c r="E443" s="1024"/>
      <c r="F443" s="225" t="s">
        <v>443</v>
      </c>
      <c r="G443" s="351">
        <v>2</v>
      </c>
      <c r="H443" s="437" t="s">
        <v>664</v>
      </c>
      <c r="I443" s="437" t="s">
        <v>861</v>
      </c>
      <c r="J443" s="391">
        <v>1</v>
      </c>
      <c r="K443" s="336">
        <v>1</v>
      </c>
      <c r="L443" s="352"/>
      <c r="M443" s="352"/>
      <c r="N443" s="352"/>
      <c r="O443" s="352"/>
      <c r="P443" s="352"/>
      <c r="Q443" s="352"/>
      <c r="R443" s="336">
        <f t="shared" ref="R443:R445" si="23">SUM(J443:Q443)</f>
        <v>2</v>
      </c>
      <c r="S443" s="1445"/>
      <c r="T443" s="536">
        <f>R443</f>
        <v>2</v>
      </c>
      <c r="U443" s="536"/>
      <c r="V443" s="536"/>
      <c r="W443" s="536">
        <v>14</v>
      </c>
      <c r="X443" s="1130">
        <f>SUM(T443:W443)</f>
        <v>16</v>
      </c>
      <c r="Y443" s="845"/>
      <c r="Z443" s="530"/>
    </row>
    <row r="444" spans="1:26" s="119" customFormat="1" ht="18.75" customHeight="1" x14ac:dyDescent="0.5">
      <c r="A444" s="192" t="s">
        <v>519</v>
      </c>
      <c r="B444" s="130" t="s">
        <v>445</v>
      </c>
      <c r="C444" s="442" t="s">
        <v>124</v>
      </c>
      <c r="D444" s="1061">
        <v>0.5</v>
      </c>
      <c r="E444" s="192">
        <v>1</v>
      </c>
      <c r="F444" s="233" t="s">
        <v>584</v>
      </c>
      <c r="G444" s="152">
        <v>5</v>
      </c>
      <c r="H444" s="1062" t="s">
        <v>662</v>
      </c>
      <c r="I444" s="442" t="s">
        <v>859</v>
      </c>
      <c r="J444" s="1053"/>
      <c r="K444" s="1052">
        <v>1</v>
      </c>
      <c r="L444" s="1052">
        <v>1</v>
      </c>
      <c r="M444" s="1052">
        <v>1</v>
      </c>
      <c r="N444" s="1052">
        <v>1</v>
      </c>
      <c r="O444" s="1063">
        <v>1</v>
      </c>
      <c r="P444" s="1064"/>
      <c r="Q444" s="1064"/>
      <c r="R444" s="1054">
        <f t="shared" si="23"/>
        <v>5</v>
      </c>
      <c r="S444" s="1445"/>
      <c r="T444" s="536"/>
      <c r="U444" s="536">
        <f>R444+R445</f>
        <v>10</v>
      </c>
      <c r="V444" s="536"/>
      <c r="W444" s="536">
        <v>6</v>
      </c>
      <c r="X444" s="1130">
        <f>SUM(T444:W444)</f>
        <v>16</v>
      </c>
      <c r="Y444" s="845" t="s">
        <v>982</v>
      </c>
      <c r="Z444" s="530"/>
    </row>
    <row r="445" spans="1:26" s="119" customFormat="1" ht="18.75" customHeight="1" x14ac:dyDescent="0.5">
      <c r="A445" s="196"/>
      <c r="B445" s="138" t="s">
        <v>446</v>
      </c>
      <c r="C445" s="140" t="s">
        <v>130</v>
      </c>
      <c r="D445" s="1065">
        <v>0.5</v>
      </c>
      <c r="E445" s="196">
        <v>1</v>
      </c>
      <c r="F445" s="199" t="s">
        <v>584</v>
      </c>
      <c r="G445" s="142">
        <v>5</v>
      </c>
      <c r="H445" s="139" t="s">
        <v>662</v>
      </c>
      <c r="I445" s="140" t="s">
        <v>859</v>
      </c>
      <c r="J445" s="1066"/>
      <c r="K445" s="373">
        <v>1</v>
      </c>
      <c r="L445" s="373">
        <v>1</v>
      </c>
      <c r="M445" s="373">
        <v>1</v>
      </c>
      <c r="N445" s="373">
        <v>1</v>
      </c>
      <c r="O445" s="478">
        <v>1</v>
      </c>
      <c r="P445" s="375"/>
      <c r="Q445" s="375"/>
      <c r="R445" s="376">
        <f t="shared" si="23"/>
        <v>5</v>
      </c>
      <c r="S445" s="1445"/>
      <c r="T445" s="536"/>
      <c r="U445" s="536"/>
      <c r="V445" s="536"/>
      <c r="W445" s="536"/>
      <c r="X445" s="1130"/>
      <c r="Y445" s="845"/>
      <c r="Z445" s="530"/>
    </row>
    <row r="446" spans="1:26" s="119" customFormat="1" ht="18.75" customHeight="1" x14ac:dyDescent="0.5">
      <c r="A446" s="521" t="s">
        <v>525</v>
      </c>
      <c r="B446" s="330" t="s">
        <v>447</v>
      </c>
      <c r="C446" s="1135" t="s">
        <v>126</v>
      </c>
      <c r="D446" s="1059">
        <v>0.5</v>
      </c>
      <c r="E446" s="521">
        <v>1</v>
      </c>
      <c r="F446" s="334" t="s">
        <v>398</v>
      </c>
      <c r="G446" s="332">
        <v>4</v>
      </c>
      <c r="H446" s="1135" t="s">
        <v>663</v>
      </c>
      <c r="I446" s="1135" t="s">
        <v>860</v>
      </c>
      <c r="J446" s="1067"/>
      <c r="K446" s="336">
        <v>1</v>
      </c>
      <c r="L446" s="336">
        <v>1</v>
      </c>
      <c r="M446" s="336">
        <v>1</v>
      </c>
      <c r="N446" s="336">
        <v>1</v>
      </c>
      <c r="O446" s="352"/>
      <c r="P446" s="352"/>
      <c r="Q446" s="352"/>
      <c r="R446" s="322">
        <f>SUM(K446:Q446)</f>
        <v>4</v>
      </c>
      <c r="S446" s="1445"/>
      <c r="T446" s="536">
        <f>R441+R442</f>
        <v>6</v>
      </c>
      <c r="U446" s="536"/>
      <c r="V446" s="536">
        <f>R446+R447</f>
        <v>8</v>
      </c>
      <c r="W446" s="536"/>
      <c r="X446" s="1130">
        <f>SUM(T446:W446)</f>
        <v>14</v>
      </c>
      <c r="Y446" s="845"/>
      <c r="Z446" s="530"/>
    </row>
    <row r="447" spans="1:26" s="119" customFormat="1" ht="18.75" customHeight="1" x14ac:dyDescent="0.5">
      <c r="A447" s="1024"/>
      <c r="B447" s="222" t="s">
        <v>449</v>
      </c>
      <c r="C447" s="437" t="s">
        <v>132</v>
      </c>
      <c r="D447" s="1060">
        <v>0.5</v>
      </c>
      <c r="E447" s="1024">
        <v>1</v>
      </c>
      <c r="F447" s="225" t="s">
        <v>398</v>
      </c>
      <c r="G447" s="351">
        <v>4</v>
      </c>
      <c r="H447" s="1146" t="s">
        <v>663</v>
      </c>
      <c r="I447" s="1146" t="s">
        <v>860</v>
      </c>
      <c r="J447" s="1068"/>
      <c r="K447" s="366">
        <v>1</v>
      </c>
      <c r="L447" s="366">
        <v>1</v>
      </c>
      <c r="M447" s="366">
        <v>1</v>
      </c>
      <c r="N447" s="366">
        <v>1</v>
      </c>
      <c r="O447" s="566"/>
      <c r="P447" s="566"/>
      <c r="Q447" s="566"/>
      <c r="R447" s="438">
        <f>SUM(K447:Q447)</f>
        <v>4</v>
      </c>
      <c r="S447" s="1446"/>
      <c r="T447" s="536"/>
      <c r="U447" s="536"/>
      <c r="V447" s="536"/>
      <c r="W447" s="536"/>
      <c r="X447" s="1130"/>
      <c r="Y447" s="845"/>
      <c r="Z447" s="530"/>
    </row>
    <row r="448" spans="1:26" s="119" customFormat="1" ht="18.75" customHeight="1" x14ac:dyDescent="0.5">
      <c r="A448" s="1428" t="s">
        <v>531</v>
      </c>
      <c r="B448" s="1412"/>
      <c r="C448" s="1412"/>
      <c r="D448" s="1412"/>
      <c r="E448" s="1412"/>
      <c r="F448" s="1412"/>
      <c r="G448" s="1138">
        <v>28</v>
      </c>
      <c r="H448" s="296"/>
      <c r="I448" s="226"/>
      <c r="J448" s="1138"/>
      <c r="K448" s="1138"/>
      <c r="L448" s="1138"/>
      <c r="M448" s="1138"/>
      <c r="N448" s="1138"/>
      <c r="O448" s="1138"/>
      <c r="P448" s="1138"/>
      <c r="Q448" s="1138"/>
      <c r="R448" s="1133"/>
      <c r="S448" s="1138"/>
      <c r="T448" s="536"/>
      <c r="U448" s="536"/>
      <c r="V448" s="536"/>
      <c r="W448" s="536"/>
      <c r="X448" s="1130"/>
      <c r="Y448" s="845"/>
      <c r="Z448" s="530"/>
    </row>
    <row r="449" spans="1:27" s="119" customFormat="1" ht="18.75" customHeight="1" x14ac:dyDescent="0.5">
      <c r="A449" s="1428" t="s">
        <v>665</v>
      </c>
      <c r="B449" s="1412"/>
      <c r="C449" s="1412"/>
      <c r="D449" s="1412"/>
      <c r="E449" s="1412"/>
      <c r="F449" s="1412"/>
      <c r="G449" s="297">
        <v>14.5</v>
      </c>
      <c r="H449" s="296"/>
      <c r="I449" s="226"/>
      <c r="J449" s="1428" t="s">
        <v>666</v>
      </c>
      <c r="K449" s="1412"/>
      <c r="L449" s="1412"/>
      <c r="M449" s="1412"/>
      <c r="N449" s="1412"/>
      <c r="O449" s="1412"/>
      <c r="P449" s="1412"/>
      <c r="Q449" s="1412"/>
      <c r="R449" s="1412"/>
      <c r="S449" s="1412"/>
      <c r="T449" s="536"/>
      <c r="U449" s="536"/>
      <c r="V449" s="536"/>
      <c r="W449" s="536"/>
      <c r="X449" s="1130"/>
      <c r="Y449" s="845"/>
      <c r="Z449" s="530"/>
    </row>
    <row r="450" spans="1:27" s="119" customFormat="1" ht="18.75" customHeight="1" x14ac:dyDescent="0.5">
      <c r="A450" s="1377" t="s">
        <v>667</v>
      </c>
      <c r="B450" s="1412"/>
      <c r="C450" s="1412"/>
      <c r="D450" s="1412"/>
      <c r="E450" s="1412"/>
      <c r="F450" s="1412"/>
      <c r="G450" s="297"/>
      <c r="H450" s="1141"/>
      <c r="I450" s="226"/>
      <c r="J450" s="1428" t="s">
        <v>668</v>
      </c>
      <c r="K450" s="1412"/>
      <c r="L450" s="1412"/>
      <c r="M450" s="1412"/>
      <c r="N450" s="1412"/>
      <c r="O450" s="1412"/>
      <c r="P450" s="1412"/>
      <c r="Q450" s="1412"/>
      <c r="R450" s="1412"/>
      <c r="S450" s="1412"/>
      <c r="T450" s="544"/>
      <c r="U450" s="544"/>
      <c r="V450" s="544"/>
      <c r="W450" s="544"/>
      <c r="X450" s="1126"/>
      <c r="Y450" s="845"/>
      <c r="Z450" s="530"/>
    </row>
    <row r="451" spans="1:27" ht="15.75" customHeight="1" x14ac:dyDescent="0.5">
      <c r="T451" s="538"/>
      <c r="U451" s="538"/>
      <c r="V451" s="538"/>
      <c r="W451" s="538"/>
      <c r="X451" s="1122"/>
    </row>
    <row r="452" spans="1:27" ht="15.75" customHeight="1" x14ac:dyDescent="0.5">
      <c r="T452" s="538"/>
      <c r="U452" s="538"/>
      <c r="V452" s="538"/>
      <c r="W452" s="538"/>
      <c r="X452" s="1122"/>
    </row>
    <row r="453" spans="1:27" ht="20.100000000000001" customHeight="1" x14ac:dyDescent="0.5">
      <c r="A453" s="1373" t="s">
        <v>0</v>
      </c>
      <c r="B453" s="1412"/>
      <c r="C453" s="1412"/>
      <c r="D453" s="1412"/>
      <c r="E453" s="1412"/>
      <c r="F453" s="1412"/>
      <c r="G453" s="1412"/>
      <c r="H453" s="1412"/>
      <c r="I453" s="1412"/>
      <c r="J453" s="1412"/>
      <c r="K453" s="1412"/>
      <c r="L453" s="1412"/>
      <c r="M453" s="1412"/>
      <c r="N453" s="1412"/>
      <c r="O453" s="1412"/>
      <c r="P453" s="1412"/>
      <c r="Q453" s="1412"/>
      <c r="R453" s="1412"/>
      <c r="S453" s="1412"/>
      <c r="T453" s="538"/>
      <c r="U453" s="538"/>
      <c r="V453" s="538"/>
      <c r="W453" s="538"/>
      <c r="X453" s="1123"/>
    </row>
    <row r="454" spans="1:27" ht="20.100000000000001" customHeight="1" x14ac:dyDescent="0.5">
      <c r="A454" s="1373" t="s">
        <v>669</v>
      </c>
      <c r="B454" s="1412"/>
      <c r="C454" s="1412"/>
      <c r="D454" s="1412"/>
      <c r="E454" s="1412"/>
      <c r="F454" s="1412"/>
      <c r="G454" s="1412"/>
      <c r="H454" s="1412"/>
      <c r="I454" s="1412"/>
      <c r="J454" s="1412"/>
      <c r="K454" s="1412"/>
      <c r="L454" s="1412"/>
      <c r="M454" s="1412"/>
      <c r="N454" s="1412"/>
      <c r="O454" s="1412"/>
      <c r="P454" s="1412"/>
      <c r="Q454" s="1412"/>
      <c r="R454" s="1412"/>
      <c r="S454" s="1412"/>
      <c r="T454" s="538"/>
      <c r="U454" s="538"/>
      <c r="V454" s="538"/>
      <c r="W454" s="538"/>
      <c r="X454" s="1123"/>
    </row>
    <row r="455" spans="1:27" ht="20.100000000000001" customHeight="1" x14ac:dyDescent="0.5">
      <c r="A455" s="1440" t="s">
        <v>501</v>
      </c>
      <c r="B455" s="1441"/>
      <c r="C455" s="1441"/>
      <c r="D455" s="1441"/>
      <c r="E455" s="1441"/>
      <c r="F455" s="1441"/>
      <c r="G455" s="1441"/>
      <c r="H455" s="1441"/>
      <c r="I455" s="1441"/>
      <c r="J455" s="1441"/>
      <c r="K455" s="1441"/>
      <c r="L455" s="1441"/>
      <c r="M455" s="1441"/>
      <c r="N455" s="1441"/>
      <c r="O455" s="1441"/>
      <c r="P455" s="1441"/>
      <c r="Q455" s="1441"/>
      <c r="R455" s="1441"/>
      <c r="S455" s="1441"/>
      <c r="T455" s="538"/>
      <c r="U455" s="538"/>
      <c r="V455" s="538"/>
      <c r="W455" s="538"/>
      <c r="X455" s="1123"/>
    </row>
    <row r="456" spans="1:27" ht="20.100000000000001" customHeight="1" x14ac:dyDescent="0.5">
      <c r="A456" s="1437" t="s">
        <v>5</v>
      </c>
      <c r="B456" s="1405"/>
      <c r="C456" s="1405"/>
      <c r="D456" s="1405"/>
      <c r="E456" s="1405"/>
      <c r="F456" s="1405"/>
      <c r="G456" s="1405"/>
      <c r="H456" s="1405"/>
      <c r="I456" s="1405"/>
      <c r="J456" s="1405"/>
      <c r="K456" s="1405"/>
      <c r="L456" s="1405"/>
      <c r="M456" s="1405"/>
      <c r="N456" s="1405"/>
      <c r="O456" s="1405"/>
      <c r="P456" s="1405"/>
      <c r="Q456" s="1405"/>
      <c r="R456" s="1405"/>
      <c r="S456" s="1414"/>
      <c r="T456" s="538"/>
      <c r="U456" s="538"/>
      <c r="V456" s="538"/>
      <c r="W456" s="538"/>
      <c r="X456" s="1123"/>
    </row>
    <row r="457" spans="1:27" ht="20.100000000000001" customHeight="1" x14ac:dyDescent="0.5">
      <c r="A457" s="1429" t="s">
        <v>502</v>
      </c>
      <c r="B457" s="1429" t="s">
        <v>7</v>
      </c>
      <c r="C457" s="1429" t="s">
        <v>503</v>
      </c>
      <c r="D457" s="1429" t="s">
        <v>340</v>
      </c>
      <c r="E457" s="1401" t="s">
        <v>504</v>
      </c>
      <c r="F457" s="1404" t="s">
        <v>505</v>
      </c>
      <c r="G457" s="1405"/>
      <c r="H457" s="1406" t="s">
        <v>506</v>
      </c>
      <c r="I457" s="1407"/>
      <c r="J457" s="1404" t="s">
        <v>507</v>
      </c>
      <c r="K457" s="1405"/>
      <c r="L457" s="1405"/>
      <c r="M457" s="1405"/>
      <c r="N457" s="1405"/>
      <c r="O457" s="1405"/>
      <c r="P457" s="1405"/>
      <c r="Q457" s="1405"/>
      <c r="R457" s="1438" t="s">
        <v>344</v>
      </c>
      <c r="S457" s="1429" t="s">
        <v>508</v>
      </c>
      <c r="X457" s="1122"/>
    </row>
    <row r="458" spans="1:27" ht="20.100000000000001" customHeight="1" x14ac:dyDescent="0.5">
      <c r="A458" s="1417"/>
      <c r="B458" s="1417"/>
      <c r="C458" s="1417"/>
      <c r="D458" s="1417"/>
      <c r="E458" s="1402"/>
      <c r="F458" s="120" t="s">
        <v>509</v>
      </c>
      <c r="G458" s="121" t="s">
        <v>510</v>
      </c>
      <c r="H458" s="1408"/>
      <c r="I458" s="1409"/>
      <c r="J458" s="191">
        <v>1</v>
      </c>
      <c r="K458" s="191">
        <v>2</v>
      </c>
      <c r="L458" s="191">
        <v>3</v>
      </c>
      <c r="M458" s="191">
        <v>4</v>
      </c>
      <c r="N458" s="191">
        <v>5</v>
      </c>
      <c r="O458" s="191">
        <v>6</v>
      </c>
      <c r="P458" s="191">
        <v>7</v>
      </c>
      <c r="Q458" s="191">
        <v>8</v>
      </c>
      <c r="R458" s="1439"/>
      <c r="S458" s="1417"/>
      <c r="T458" s="538" t="s">
        <v>511</v>
      </c>
      <c r="U458" s="538" t="s">
        <v>512</v>
      </c>
      <c r="V458" s="538" t="s">
        <v>513</v>
      </c>
      <c r="W458" s="538" t="s">
        <v>536</v>
      </c>
      <c r="X458" s="1123"/>
    </row>
    <row r="459" spans="1:27" ht="20.100000000000001" customHeight="1" x14ac:dyDescent="0.5">
      <c r="A459" s="330" t="s">
        <v>515</v>
      </c>
      <c r="B459" s="332" t="s">
        <v>670</v>
      </c>
      <c r="C459" s="377" t="s">
        <v>134</v>
      </c>
      <c r="D459" s="332">
        <v>1.5</v>
      </c>
      <c r="E459" s="180" t="s">
        <v>452</v>
      </c>
      <c r="F459" s="334" t="s">
        <v>348</v>
      </c>
      <c r="G459" s="336">
        <v>1</v>
      </c>
      <c r="H459" s="349" t="s">
        <v>671</v>
      </c>
      <c r="I459" s="360" t="s">
        <v>672</v>
      </c>
      <c r="J459" s="336">
        <v>1</v>
      </c>
      <c r="K459" s="336">
        <v>1</v>
      </c>
      <c r="L459" s="336">
        <v>1</v>
      </c>
      <c r="M459" s="336">
        <v>1</v>
      </c>
      <c r="N459" s="336"/>
      <c r="O459" s="336"/>
      <c r="P459" s="336"/>
      <c r="Q459" s="336"/>
      <c r="R459" s="322">
        <v>4</v>
      </c>
      <c r="S459" s="377"/>
      <c r="T459" s="538">
        <f>R459</f>
        <v>4</v>
      </c>
      <c r="U459" s="538"/>
      <c r="V459" s="538"/>
      <c r="W459" s="538">
        <v>10</v>
      </c>
      <c r="X459" s="1123">
        <f>SUM(T459:W459)</f>
        <v>14</v>
      </c>
      <c r="Z459" s="524"/>
      <c r="AA459" s="134"/>
    </row>
    <row r="460" spans="1:27" ht="20.100000000000001" customHeight="1" x14ac:dyDescent="0.5">
      <c r="A460" s="330"/>
      <c r="B460" s="332"/>
      <c r="D460" s="330"/>
      <c r="E460" s="180"/>
      <c r="F460" s="334"/>
      <c r="G460" s="1204" t="s">
        <v>565</v>
      </c>
      <c r="H460" s="349" t="s">
        <v>674</v>
      </c>
      <c r="I460" s="360" t="s">
        <v>679</v>
      </c>
      <c r="J460" s="336"/>
      <c r="K460" s="336"/>
      <c r="L460" s="336"/>
      <c r="M460" s="336"/>
      <c r="N460" s="336">
        <v>1</v>
      </c>
      <c r="O460" s="336">
        <v>1</v>
      </c>
      <c r="P460" s="336"/>
      <c r="Q460" s="336"/>
      <c r="R460" s="322">
        <f>SUM(J460:Q460)</f>
        <v>2</v>
      </c>
      <c r="S460" s="377"/>
      <c r="T460" s="538"/>
      <c r="U460" s="538"/>
      <c r="V460" s="538"/>
      <c r="W460" s="538"/>
      <c r="X460" s="1123"/>
      <c r="Z460" s="524"/>
      <c r="AA460" s="134"/>
    </row>
    <row r="461" spans="1:27" ht="20.100000000000001" customHeight="1" x14ac:dyDescent="0.5">
      <c r="A461" s="138"/>
      <c r="B461" s="142"/>
      <c r="C461" s="514"/>
      <c r="D461" s="138"/>
      <c r="E461" s="462"/>
      <c r="F461" s="199"/>
      <c r="G461" s="373">
        <v>2</v>
      </c>
      <c r="H461" s="1368" t="s">
        <v>777</v>
      </c>
      <c r="I461" s="1339"/>
      <c r="J461" s="373">
        <v>2</v>
      </c>
      <c r="K461" s="373">
        <v>2</v>
      </c>
      <c r="L461" s="373">
        <v>2</v>
      </c>
      <c r="M461" s="373">
        <v>2</v>
      </c>
      <c r="N461" s="373">
        <v>2</v>
      </c>
      <c r="O461" s="373">
        <v>2</v>
      </c>
      <c r="P461" s="1345">
        <v>3</v>
      </c>
      <c r="Q461" s="1345">
        <v>3</v>
      </c>
      <c r="R461" s="376">
        <f>SUM(J461:Q461)</f>
        <v>18</v>
      </c>
      <c r="S461" s="299" t="s">
        <v>773</v>
      </c>
      <c r="T461" s="538">
        <f>R461</f>
        <v>18</v>
      </c>
      <c r="U461" s="538"/>
      <c r="V461" s="538"/>
      <c r="W461" s="538"/>
      <c r="X461" s="1123">
        <f t="shared" ref="X461:X466" si="24">SUM(T461:W461)</f>
        <v>18</v>
      </c>
      <c r="Z461" s="524"/>
      <c r="AA461" s="134"/>
    </row>
    <row r="462" spans="1:27" ht="20.100000000000001" customHeight="1" x14ac:dyDescent="0.5">
      <c r="A462" s="330" t="s">
        <v>519</v>
      </c>
      <c r="B462" s="332" t="s">
        <v>454</v>
      </c>
      <c r="C462" s="1135" t="s">
        <v>138</v>
      </c>
      <c r="D462" s="330">
        <v>1.5</v>
      </c>
      <c r="E462" s="180" t="s">
        <v>452</v>
      </c>
      <c r="F462" s="334" t="s">
        <v>409</v>
      </c>
      <c r="G462" s="336">
        <v>1</v>
      </c>
      <c r="H462" s="349" t="s">
        <v>677</v>
      </c>
      <c r="I462" s="360" t="s">
        <v>678</v>
      </c>
      <c r="J462" s="336">
        <v>1</v>
      </c>
      <c r="K462" s="336">
        <v>1</v>
      </c>
      <c r="L462" s="336">
        <v>1</v>
      </c>
      <c r="M462" s="336">
        <v>1</v>
      </c>
      <c r="N462" s="336">
        <v>1</v>
      </c>
      <c r="O462" s="336">
        <v>1</v>
      </c>
      <c r="P462" s="336">
        <v>1</v>
      </c>
      <c r="Q462" s="336">
        <v>1</v>
      </c>
      <c r="R462" s="322">
        <v>8</v>
      </c>
      <c r="S462" s="1213"/>
      <c r="T462" s="538"/>
      <c r="U462" s="538">
        <f>R462</f>
        <v>8</v>
      </c>
      <c r="V462" s="538"/>
      <c r="W462" s="538">
        <v>9</v>
      </c>
      <c r="X462" s="1123">
        <f t="shared" si="24"/>
        <v>17</v>
      </c>
      <c r="Z462" s="524"/>
      <c r="AA462" s="134"/>
    </row>
    <row r="463" spans="1:27" ht="20.100000000000001" customHeight="1" x14ac:dyDescent="0.5">
      <c r="A463" s="138"/>
      <c r="B463" s="142"/>
      <c r="C463" s="514"/>
      <c r="D463" s="138"/>
      <c r="E463" s="462"/>
      <c r="F463" s="199"/>
      <c r="G463" s="373">
        <v>2</v>
      </c>
      <c r="H463" s="364" t="s">
        <v>674</v>
      </c>
      <c r="I463" s="365" t="s">
        <v>679</v>
      </c>
      <c r="J463" s="373">
        <v>2</v>
      </c>
      <c r="K463" s="373">
        <v>2</v>
      </c>
      <c r="L463" s="373">
        <v>2</v>
      </c>
      <c r="M463" s="373">
        <v>2</v>
      </c>
      <c r="N463" s="373">
        <v>2</v>
      </c>
      <c r="O463" s="373">
        <v>2</v>
      </c>
      <c r="P463" s="373">
        <v>2</v>
      </c>
      <c r="Q463" s="373">
        <v>2</v>
      </c>
      <c r="R463" s="376">
        <v>16</v>
      </c>
      <c r="S463" s="299" t="s">
        <v>773</v>
      </c>
      <c r="T463" s="538">
        <f>+R460</f>
        <v>2</v>
      </c>
      <c r="U463" s="538">
        <f>R463</f>
        <v>16</v>
      </c>
      <c r="V463" s="538"/>
      <c r="W463" s="538"/>
      <c r="X463" s="1123">
        <f t="shared" si="24"/>
        <v>18</v>
      </c>
      <c r="Z463" s="524"/>
      <c r="AA463" s="134"/>
    </row>
    <row r="464" spans="1:27" ht="20.100000000000001" customHeight="1" x14ac:dyDescent="0.5">
      <c r="A464" s="330" t="s">
        <v>525</v>
      </c>
      <c r="B464" s="1138" t="s">
        <v>457</v>
      </c>
      <c r="C464" s="331" t="s">
        <v>142</v>
      </c>
      <c r="D464" s="332">
        <v>1.5</v>
      </c>
      <c r="E464" s="1224" t="s">
        <v>452</v>
      </c>
      <c r="F464" s="334" t="s">
        <v>415</v>
      </c>
      <c r="G464" s="336">
        <v>1</v>
      </c>
      <c r="H464" s="349" t="s">
        <v>680</v>
      </c>
      <c r="I464" s="360" t="s">
        <v>681</v>
      </c>
      <c r="J464" s="336">
        <v>1</v>
      </c>
      <c r="K464" s="336"/>
      <c r="L464" s="336"/>
      <c r="M464" s="336"/>
      <c r="N464" s="336"/>
      <c r="O464" s="336">
        <v>1</v>
      </c>
      <c r="P464" s="336">
        <v>1</v>
      </c>
      <c r="Q464" s="336">
        <v>1</v>
      </c>
      <c r="R464" s="322">
        <f>SUM(J464:Q464)</f>
        <v>4</v>
      </c>
      <c r="S464" s="377"/>
      <c r="T464" s="538"/>
      <c r="U464" s="542"/>
      <c r="V464" s="542">
        <f>R464</f>
        <v>4</v>
      </c>
      <c r="W464" s="538">
        <v>9</v>
      </c>
      <c r="X464" s="1123">
        <f t="shared" si="24"/>
        <v>13</v>
      </c>
      <c r="Z464" s="524"/>
      <c r="AA464" s="134"/>
    </row>
    <row r="465" spans="1:27" ht="20.100000000000001" customHeight="1" x14ac:dyDescent="0.5">
      <c r="A465" s="135"/>
      <c r="B465" s="1138"/>
      <c r="C465" s="215"/>
      <c r="D465" s="137"/>
      <c r="E465" s="1224"/>
      <c r="F465" s="194"/>
      <c r="G465" s="1204" t="s">
        <v>565</v>
      </c>
      <c r="H465" s="1299" t="s">
        <v>1181</v>
      </c>
      <c r="I465" s="1367" t="s">
        <v>1182</v>
      </c>
      <c r="J465" s="338"/>
      <c r="K465" s="338">
        <v>1</v>
      </c>
      <c r="L465" s="338">
        <v>1</v>
      </c>
      <c r="M465" s="338"/>
      <c r="N465" s="338">
        <v>1</v>
      </c>
      <c r="O465" s="338"/>
      <c r="P465" s="338"/>
      <c r="Q465" s="338"/>
      <c r="R465" s="327">
        <f>SUM(J465:Q465)</f>
        <v>3</v>
      </c>
      <c r="S465" s="151"/>
      <c r="T465" s="538"/>
      <c r="U465" s="542"/>
      <c r="V465" s="542">
        <v>3</v>
      </c>
      <c r="W465" s="538">
        <v>14</v>
      </c>
      <c r="X465" s="1123">
        <f t="shared" si="24"/>
        <v>17</v>
      </c>
      <c r="Z465" s="524"/>
      <c r="AA465" s="1134"/>
    </row>
    <row r="466" spans="1:27" ht="20.100000000000001" customHeight="1" x14ac:dyDescent="0.5">
      <c r="A466" s="222"/>
      <c r="B466" s="234"/>
      <c r="C466" s="1137"/>
      <c r="D466" s="351"/>
      <c r="E466" s="1173"/>
      <c r="F466" s="225"/>
      <c r="G466" s="366">
        <v>2</v>
      </c>
      <c r="H466" s="1146" t="s">
        <v>673</v>
      </c>
      <c r="I466" s="341" t="s">
        <v>682</v>
      </c>
      <c r="J466" s="366">
        <v>2</v>
      </c>
      <c r="K466" s="366">
        <v>2</v>
      </c>
      <c r="L466" s="366">
        <v>2</v>
      </c>
      <c r="M466" s="1340">
        <v>3</v>
      </c>
      <c r="N466" s="366">
        <v>2</v>
      </c>
      <c r="O466" s="366">
        <v>2</v>
      </c>
      <c r="P466" s="366">
        <v>2</v>
      </c>
      <c r="Q466" s="366">
        <v>2</v>
      </c>
      <c r="R466" s="438">
        <f>SUM(J466:Q466)</f>
        <v>17</v>
      </c>
      <c r="S466" s="1030"/>
      <c r="T466" s="542"/>
      <c r="U466" s="538"/>
      <c r="V466" s="542">
        <f>R466</f>
        <v>17</v>
      </c>
      <c r="W466" s="538"/>
      <c r="X466" s="1128">
        <f t="shared" si="24"/>
        <v>17</v>
      </c>
      <c r="Z466" s="524"/>
      <c r="AA466" s="134"/>
    </row>
    <row r="467" spans="1:27" ht="20.100000000000001" customHeight="1" x14ac:dyDescent="0.5">
      <c r="A467" s="1138"/>
      <c r="B467" s="1138"/>
      <c r="C467" s="1138" t="s">
        <v>531</v>
      </c>
      <c r="D467" s="1138"/>
      <c r="E467" s="1138"/>
      <c r="F467" s="180"/>
      <c r="G467" s="329">
        <v>72</v>
      </c>
      <c r="H467" s="349"/>
      <c r="I467" s="349"/>
      <c r="J467" s="1138"/>
      <c r="K467" s="1138"/>
      <c r="L467" s="1138"/>
      <c r="M467" s="1138"/>
      <c r="N467" s="1138"/>
      <c r="O467" s="1138"/>
      <c r="P467" s="1138"/>
      <c r="Q467" s="1138"/>
      <c r="R467" s="1145">
        <v>72</v>
      </c>
      <c r="S467" s="1135"/>
      <c r="T467" s="538"/>
      <c r="U467" s="538"/>
      <c r="V467" s="538"/>
      <c r="W467" s="538"/>
      <c r="X467" s="1123"/>
    </row>
    <row r="468" spans="1:27" ht="20.100000000000001" customHeight="1" x14ac:dyDescent="0.5">
      <c r="A468" s="1413" t="s">
        <v>6</v>
      </c>
      <c r="B468" s="1405"/>
      <c r="C468" s="1405"/>
      <c r="D468" s="1405"/>
      <c r="E468" s="1405"/>
      <c r="F468" s="1405"/>
      <c r="G468" s="1405"/>
      <c r="H468" s="1405"/>
      <c r="I468" s="1405"/>
      <c r="J468" s="1405"/>
      <c r="K468" s="1405"/>
      <c r="L468" s="1405"/>
      <c r="M468" s="1405"/>
      <c r="N468" s="1405"/>
      <c r="O468" s="1405"/>
      <c r="P468" s="1405"/>
      <c r="Q468" s="1405"/>
      <c r="R468" s="1405"/>
      <c r="S468" s="1414"/>
      <c r="T468" s="538"/>
      <c r="U468" s="538"/>
      <c r="V468" s="538"/>
      <c r="W468" s="538"/>
      <c r="X468" s="1123"/>
    </row>
    <row r="469" spans="1:27" ht="20.100000000000001" customHeight="1" x14ac:dyDescent="0.5">
      <c r="A469" s="1429" t="s">
        <v>502</v>
      </c>
      <c r="B469" s="1429" t="s">
        <v>7</v>
      </c>
      <c r="C469" s="1429" t="s">
        <v>503</v>
      </c>
      <c r="D469" s="1429" t="s">
        <v>340</v>
      </c>
      <c r="E469" s="1401" t="s">
        <v>504</v>
      </c>
      <c r="F469" s="1404" t="s">
        <v>505</v>
      </c>
      <c r="G469" s="1405"/>
      <c r="H469" s="1406" t="s">
        <v>506</v>
      </c>
      <c r="I469" s="1407"/>
      <c r="J469" s="1404" t="s">
        <v>507</v>
      </c>
      <c r="K469" s="1405"/>
      <c r="L469" s="1405"/>
      <c r="M469" s="1405"/>
      <c r="N469" s="1405"/>
      <c r="O469" s="1405"/>
      <c r="P469" s="1405"/>
      <c r="Q469" s="1405"/>
      <c r="R469" s="1438" t="s">
        <v>344</v>
      </c>
      <c r="S469" s="1429" t="s">
        <v>508</v>
      </c>
      <c r="X469" s="1122"/>
    </row>
    <row r="470" spans="1:27" ht="20.100000000000001" customHeight="1" x14ac:dyDescent="0.5">
      <c r="A470" s="1417"/>
      <c r="B470" s="1417"/>
      <c r="C470" s="1417"/>
      <c r="D470" s="1417"/>
      <c r="E470" s="1402"/>
      <c r="F470" s="120" t="s">
        <v>509</v>
      </c>
      <c r="G470" s="121" t="s">
        <v>510</v>
      </c>
      <c r="H470" s="1408"/>
      <c r="I470" s="1409"/>
      <c r="J470" s="191">
        <v>1</v>
      </c>
      <c r="K470" s="191">
        <v>2</v>
      </c>
      <c r="L470" s="191">
        <v>3</v>
      </c>
      <c r="M470" s="191">
        <v>4</v>
      </c>
      <c r="N470" s="191">
        <v>5</v>
      </c>
      <c r="O470" s="191">
        <v>6</v>
      </c>
      <c r="P470" s="191">
        <v>7</v>
      </c>
      <c r="Q470" s="191">
        <v>8</v>
      </c>
      <c r="R470" s="1439"/>
      <c r="S470" s="1417"/>
      <c r="T470" s="538" t="s">
        <v>511</v>
      </c>
      <c r="U470" s="538" t="s">
        <v>512</v>
      </c>
      <c r="V470" s="538" t="s">
        <v>513</v>
      </c>
      <c r="W470" s="538" t="s">
        <v>536</v>
      </c>
      <c r="X470" s="1123"/>
    </row>
    <row r="471" spans="1:27" ht="20.100000000000001" customHeight="1" x14ac:dyDescent="0.5">
      <c r="A471" s="330" t="s">
        <v>515</v>
      </c>
      <c r="B471" s="332" t="s">
        <v>453</v>
      </c>
      <c r="C471" s="377" t="s">
        <v>136</v>
      </c>
      <c r="D471" s="332">
        <v>1.5</v>
      </c>
      <c r="E471" s="180" t="s">
        <v>452</v>
      </c>
      <c r="F471" s="334" t="s">
        <v>348</v>
      </c>
      <c r="G471" s="336">
        <v>1</v>
      </c>
      <c r="H471" s="349" t="s">
        <v>671</v>
      </c>
      <c r="I471" s="360" t="s">
        <v>672</v>
      </c>
      <c r="J471" s="336">
        <v>1</v>
      </c>
      <c r="K471" s="336">
        <v>1</v>
      </c>
      <c r="L471" s="336">
        <v>1</v>
      </c>
      <c r="M471" s="336">
        <v>1</v>
      </c>
      <c r="N471" s="336"/>
      <c r="O471" s="336"/>
      <c r="P471" s="336"/>
      <c r="Q471" s="336"/>
      <c r="R471" s="322">
        <v>4</v>
      </c>
      <c r="S471" s="377"/>
      <c r="T471" s="538">
        <f>R471</f>
        <v>4</v>
      </c>
      <c r="U471" s="538"/>
      <c r="V471" s="538"/>
      <c r="W471" s="538">
        <v>10</v>
      </c>
      <c r="X471" s="1123">
        <f>SUM(T471:W471)</f>
        <v>14</v>
      </c>
      <c r="Z471" s="524"/>
      <c r="AA471" s="134"/>
    </row>
    <row r="472" spans="1:27" ht="20.100000000000001" customHeight="1" x14ac:dyDescent="0.5">
      <c r="A472" s="330"/>
      <c r="B472" s="332"/>
      <c r="D472" s="330"/>
      <c r="E472" s="180"/>
      <c r="F472" s="334"/>
      <c r="G472" s="1204" t="s">
        <v>565</v>
      </c>
      <c r="H472" s="349" t="s">
        <v>674</v>
      </c>
      <c r="I472" s="360" t="s">
        <v>679</v>
      </c>
      <c r="J472" s="336"/>
      <c r="K472" s="336"/>
      <c r="L472" s="336"/>
      <c r="M472" s="336"/>
      <c r="N472" s="336">
        <v>1</v>
      </c>
      <c r="O472" s="336">
        <v>1</v>
      </c>
      <c r="P472" s="336"/>
      <c r="Q472" s="336"/>
      <c r="R472" s="322">
        <f>SUM(J472:Q472)</f>
        <v>2</v>
      </c>
      <c r="S472" s="377"/>
      <c r="T472" s="538"/>
      <c r="U472" s="538"/>
      <c r="V472" s="538"/>
      <c r="W472" s="538"/>
      <c r="X472" s="1123"/>
      <c r="Z472" s="524"/>
      <c r="AA472" s="134"/>
    </row>
    <row r="473" spans="1:27" ht="20.100000000000001" customHeight="1" x14ac:dyDescent="0.5">
      <c r="A473" s="138"/>
      <c r="B473" s="142"/>
      <c r="C473" s="514"/>
      <c r="D473" s="138"/>
      <c r="E473" s="462"/>
      <c r="F473" s="199"/>
      <c r="G473" s="373">
        <v>2</v>
      </c>
      <c r="H473" s="1368" t="s">
        <v>777</v>
      </c>
      <c r="I473" s="1339"/>
      <c r="J473" s="373">
        <v>2</v>
      </c>
      <c r="K473" s="373">
        <v>2</v>
      </c>
      <c r="L473" s="373">
        <v>2</v>
      </c>
      <c r="M473" s="373">
        <v>2</v>
      </c>
      <c r="N473" s="373">
        <v>2</v>
      </c>
      <c r="O473" s="373">
        <v>2</v>
      </c>
      <c r="P473" s="373">
        <v>3</v>
      </c>
      <c r="Q473" s="373">
        <v>3</v>
      </c>
      <c r="R473" s="376">
        <f>SUM(J473:Q473)</f>
        <v>18</v>
      </c>
      <c r="S473" s="299" t="s">
        <v>773</v>
      </c>
      <c r="T473" s="538">
        <f>R473</f>
        <v>18</v>
      </c>
      <c r="U473" s="538"/>
      <c r="V473" s="538"/>
      <c r="W473" s="538"/>
      <c r="X473" s="1123">
        <f t="shared" ref="X473:X478" si="25">SUM(T473:W473)</f>
        <v>18</v>
      </c>
      <c r="Z473" s="524"/>
      <c r="AA473" s="134"/>
    </row>
    <row r="474" spans="1:27" ht="20.100000000000001" customHeight="1" x14ac:dyDescent="0.5">
      <c r="A474" s="330" t="s">
        <v>519</v>
      </c>
      <c r="B474" s="332" t="s">
        <v>456</v>
      </c>
      <c r="C474" s="1135" t="s">
        <v>140</v>
      </c>
      <c r="D474" s="330">
        <v>1.5</v>
      </c>
      <c r="E474" s="180" t="s">
        <v>452</v>
      </c>
      <c r="F474" s="334" t="s">
        <v>409</v>
      </c>
      <c r="G474" s="336">
        <v>1</v>
      </c>
      <c r="H474" s="349" t="s">
        <v>677</v>
      </c>
      <c r="I474" s="360" t="s">
        <v>678</v>
      </c>
      <c r="J474" s="336">
        <v>1</v>
      </c>
      <c r="K474" s="336">
        <v>1</v>
      </c>
      <c r="L474" s="336">
        <v>1</v>
      </c>
      <c r="M474" s="336">
        <v>1</v>
      </c>
      <c r="N474" s="336">
        <v>1</v>
      </c>
      <c r="O474" s="336">
        <v>1</v>
      </c>
      <c r="P474" s="336">
        <v>1</v>
      </c>
      <c r="Q474" s="336">
        <v>1</v>
      </c>
      <c r="R474" s="322">
        <v>8</v>
      </c>
      <c r="S474" s="1213"/>
      <c r="T474" s="538"/>
      <c r="U474" s="538">
        <f>R474</f>
        <v>8</v>
      </c>
      <c r="V474" s="538"/>
      <c r="W474" s="538">
        <v>9</v>
      </c>
      <c r="X474" s="1123">
        <f t="shared" si="25"/>
        <v>17</v>
      </c>
      <c r="Z474" s="524"/>
      <c r="AA474" s="134"/>
    </row>
    <row r="475" spans="1:27" ht="20.100000000000001" customHeight="1" x14ac:dyDescent="0.5">
      <c r="A475" s="138"/>
      <c r="B475" s="142"/>
      <c r="C475" s="514"/>
      <c r="D475" s="138"/>
      <c r="E475" s="462"/>
      <c r="F475" s="199"/>
      <c r="G475" s="373">
        <v>2</v>
      </c>
      <c r="H475" s="364" t="s">
        <v>674</v>
      </c>
      <c r="I475" s="365" t="s">
        <v>679</v>
      </c>
      <c r="J475" s="373">
        <v>2</v>
      </c>
      <c r="K475" s="373">
        <v>2</v>
      </c>
      <c r="L475" s="373">
        <v>2</v>
      </c>
      <c r="M475" s="373">
        <v>2</v>
      </c>
      <c r="N475" s="373">
        <v>2</v>
      </c>
      <c r="O475" s="373">
        <v>2</v>
      </c>
      <c r="P475" s="373">
        <v>2</v>
      </c>
      <c r="Q475" s="373">
        <v>2</v>
      </c>
      <c r="R475" s="376">
        <v>16</v>
      </c>
      <c r="S475" s="299" t="s">
        <v>773</v>
      </c>
      <c r="T475" s="538">
        <f>+R472</f>
        <v>2</v>
      </c>
      <c r="U475" s="538">
        <f>R475</f>
        <v>16</v>
      </c>
      <c r="V475" s="538"/>
      <c r="W475" s="538"/>
      <c r="X475" s="1123">
        <f t="shared" si="25"/>
        <v>18</v>
      </c>
      <c r="Z475" s="524"/>
      <c r="AA475" s="134"/>
    </row>
    <row r="476" spans="1:27" ht="20.100000000000001" customHeight="1" x14ac:dyDescent="0.5">
      <c r="A476" s="330" t="s">
        <v>525</v>
      </c>
      <c r="B476" s="1138" t="s">
        <v>458</v>
      </c>
      <c r="C476" s="331" t="s">
        <v>144</v>
      </c>
      <c r="D476" s="332">
        <v>1.5</v>
      </c>
      <c r="E476" s="1224" t="s">
        <v>452</v>
      </c>
      <c r="F476" s="334" t="s">
        <v>415</v>
      </c>
      <c r="G476" s="336">
        <v>1</v>
      </c>
      <c r="H476" s="349" t="s">
        <v>680</v>
      </c>
      <c r="I476" s="360" t="s">
        <v>681</v>
      </c>
      <c r="J476" s="336">
        <v>1</v>
      </c>
      <c r="K476" s="336"/>
      <c r="L476" s="336"/>
      <c r="M476" s="336"/>
      <c r="N476" s="336"/>
      <c r="O476" s="336">
        <v>1</v>
      </c>
      <c r="P476" s="336">
        <v>1</v>
      </c>
      <c r="Q476" s="336">
        <v>1</v>
      </c>
      <c r="R476" s="322">
        <f>SUM(J476:Q476)</f>
        <v>4</v>
      </c>
      <c r="S476" s="377"/>
      <c r="T476" s="538"/>
      <c r="U476" s="542"/>
      <c r="V476" s="542">
        <f>R476</f>
        <v>4</v>
      </c>
      <c r="W476" s="538">
        <v>9</v>
      </c>
      <c r="X476" s="1123">
        <f t="shared" si="25"/>
        <v>13</v>
      </c>
      <c r="Z476" s="524"/>
      <c r="AA476" s="134"/>
    </row>
    <row r="477" spans="1:27" ht="20.100000000000001" customHeight="1" x14ac:dyDescent="0.5">
      <c r="A477" s="135"/>
      <c r="B477" s="1138"/>
      <c r="C477" s="215"/>
      <c r="D477" s="137"/>
      <c r="E477" s="1224"/>
      <c r="F477" s="194"/>
      <c r="G477" s="1204" t="s">
        <v>565</v>
      </c>
      <c r="H477" s="1299" t="s">
        <v>1181</v>
      </c>
      <c r="I477" s="1367" t="s">
        <v>1182</v>
      </c>
      <c r="J477" s="338"/>
      <c r="K477" s="338">
        <v>1</v>
      </c>
      <c r="L477" s="338">
        <v>1</v>
      </c>
      <c r="M477" s="338"/>
      <c r="N477" s="338">
        <v>1</v>
      </c>
      <c r="O477" s="338"/>
      <c r="P477" s="338"/>
      <c r="Q477" s="338"/>
      <c r="R477" s="327">
        <f>SUM(J477:Q477)</f>
        <v>3</v>
      </c>
      <c r="S477" s="151"/>
      <c r="T477" s="538"/>
      <c r="U477" s="542"/>
      <c r="V477" s="542">
        <v>3</v>
      </c>
      <c r="W477" s="538">
        <v>14</v>
      </c>
      <c r="X477" s="1123">
        <f t="shared" si="25"/>
        <v>17</v>
      </c>
      <c r="Z477" s="524"/>
      <c r="AA477" s="1134"/>
    </row>
    <row r="478" spans="1:27" ht="20.100000000000001" customHeight="1" x14ac:dyDescent="0.5">
      <c r="A478" s="342"/>
      <c r="B478" s="1170"/>
      <c r="C478" s="1283"/>
      <c r="D478" s="366"/>
      <c r="E478" s="363"/>
      <c r="F478" s="225"/>
      <c r="G478" s="366">
        <v>2</v>
      </c>
      <c r="H478" s="1146" t="s">
        <v>673</v>
      </c>
      <c r="I478" s="341" t="s">
        <v>682</v>
      </c>
      <c r="J478" s="366">
        <v>2</v>
      </c>
      <c r="K478" s="366">
        <v>2</v>
      </c>
      <c r="L478" s="366">
        <v>2</v>
      </c>
      <c r="M478" s="1340">
        <v>3</v>
      </c>
      <c r="N478" s="366">
        <v>2</v>
      </c>
      <c r="O478" s="366">
        <v>2</v>
      </c>
      <c r="P478" s="366">
        <v>2</v>
      </c>
      <c r="Q478" s="366">
        <v>2</v>
      </c>
      <c r="R478" s="438">
        <f>SUM(J478:Q478)</f>
        <v>17</v>
      </c>
      <c r="S478" s="1030"/>
      <c r="T478" s="542"/>
      <c r="U478" s="538"/>
      <c r="V478" s="542">
        <f>R478</f>
        <v>17</v>
      </c>
      <c r="W478" s="538"/>
      <c r="X478" s="1128">
        <f t="shared" si="25"/>
        <v>17</v>
      </c>
    </row>
    <row r="479" spans="1:27" ht="20.100000000000001" customHeight="1" x14ac:dyDescent="0.5">
      <c r="A479" s="1138"/>
      <c r="B479" s="1138"/>
      <c r="C479" s="1138" t="s">
        <v>531</v>
      </c>
      <c r="D479" s="1138"/>
      <c r="E479" s="1138"/>
      <c r="F479" s="180"/>
      <c r="G479" s="329">
        <v>72</v>
      </c>
      <c r="H479" s="349"/>
      <c r="I479" s="349"/>
      <c r="J479" s="1138"/>
      <c r="K479" s="1138"/>
      <c r="L479" s="1138"/>
      <c r="M479" s="1138"/>
      <c r="N479" s="1138"/>
      <c r="O479" s="1138"/>
      <c r="P479" s="1138"/>
      <c r="Q479" s="1138"/>
      <c r="R479" s="1145">
        <v>72</v>
      </c>
      <c r="S479" s="1135"/>
      <c r="T479" s="538"/>
      <c r="U479" s="538"/>
      <c r="V479" s="538"/>
      <c r="W479" s="538"/>
      <c r="X479" s="1123"/>
    </row>
    <row r="480" spans="1:27" ht="20.100000000000001" customHeight="1" x14ac:dyDescent="0.5">
      <c r="A480" s="1138"/>
      <c r="B480" s="1138"/>
      <c r="C480" s="1138" t="s">
        <v>683</v>
      </c>
      <c r="D480" s="1138"/>
      <c r="E480" s="1138"/>
      <c r="F480" s="180"/>
      <c r="G480" s="1138"/>
      <c r="H480" s="329"/>
      <c r="I480" s="349"/>
      <c r="J480" s="1428" t="s">
        <v>684</v>
      </c>
      <c r="K480" s="1412"/>
      <c r="L480" s="1412"/>
      <c r="M480" s="1412"/>
      <c r="N480" s="1412"/>
      <c r="O480" s="1412"/>
      <c r="P480" s="1412"/>
      <c r="Q480" s="1412"/>
      <c r="R480" s="1412"/>
      <c r="S480" s="1412"/>
      <c r="T480" s="538"/>
      <c r="U480" s="538"/>
      <c r="V480" s="538"/>
      <c r="W480" s="538"/>
      <c r="X480" s="1123"/>
    </row>
    <row r="481" spans="1:26" ht="20.100000000000001" customHeight="1" x14ac:dyDescent="0.5">
      <c r="A481" s="1138"/>
      <c r="B481" s="1138"/>
      <c r="C481" s="1138" t="s">
        <v>1170</v>
      </c>
      <c r="D481" s="1138"/>
      <c r="E481" s="1138"/>
      <c r="F481" s="180"/>
      <c r="G481" s="1138"/>
      <c r="H481" s="349"/>
      <c r="I481" s="349"/>
      <c r="J481" s="1428" t="s">
        <v>685</v>
      </c>
      <c r="K481" s="1412"/>
      <c r="L481" s="1412"/>
      <c r="M481" s="1412"/>
      <c r="N481" s="1412"/>
      <c r="O481" s="1412"/>
      <c r="P481" s="1412"/>
      <c r="Q481" s="1412"/>
      <c r="R481" s="1412"/>
      <c r="S481" s="1412"/>
      <c r="T481" s="538"/>
      <c r="U481" s="538"/>
      <c r="V481" s="538"/>
      <c r="W481" s="538"/>
      <c r="X481" s="1123"/>
    </row>
    <row r="482" spans="1:26" ht="20.100000000000001" customHeight="1" x14ac:dyDescent="0.5">
      <c r="A482" s="1138"/>
      <c r="B482" s="1138"/>
      <c r="C482" s="1138"/>
      <c r="D482" s="1138"/>
      <c r="E482" s="1138"/>
      <c r="F482" s="180"/>
      <c r="G482" s="1138"/>
      <c r="H482" s="349"/>
      <c r="I482" s="349"/>
      <c r="J482" s="1138"/>
      <c r="R482" s="1141"/>
      <c r="T482" s="538"/>
      <c r="U482" s="538"/>
      <c r="V482" s="538"/>
      <c r="W482" s="538"/>
      <c r="X482" s="1123"/>
    </row>
    <row r="483" spans="1:26" ht="18" customHeight="1" x14ac:dyDescent="0.5">
      <c r="A483" s="1373" t="s">
        <v>0</v>
      </c>
      <c r="B483" s="1412"/>
      <c r="C483" s="1412"/>
      <c r="D483" s="1412"/>
      <c r="E483" s="1412"/>
      <c r="F483" s="1412"/>
      <c r="G483" s="1412"/>
      <c r="H483" s="1412"/>
      <c r="I483" s="1412"/>
      <c r="J483" s="1412"/>
      <c r="K483" s="1412"/>
      <c r="L483" s="1412"/>
      <c r="M483" s="1412"/>
      <c r="N483" s="1412"/>
      <c r="O483" s="1412"/>
      <c r="P483" s="1412"/>
      <c r="Q483" s="1412"/>
      <c r="R483" s="1412"/>
      <c r="S483" s="1412"/>
      <c r="T483" s="538"/>
      <c r="U483" s="538"/>
      <c r="V483" s="538"/>
      <c r="W483" s="538"/>
      <c r="X483" s="1123"/>
    </row>
    <row r="484" spans="1:26" ht="18" customHeight="1" x14ac:dyDescent="0.5">
      <c r="A484" s="1373" t="s">
        <v>686</v>
      </c>
      <c r="B484" s="1412"/>
      <c r="C484" s="1412"/>
      <c r="D484" s="1412"/>
      <c r="E484" s="1412"/>
      <c r="F484" s="1412"/>
      <c r="G484" s="1412"/>
      <c r="H484" s="1412"/>
      <c r="I484" s="1412"/>
      <c r="J484" s="1412"/>
      <c r="K484" s="1412"/>
      <c r="L484" s="1412"/>
      <c r="M484" s="1412"/>
      <c r="N484" s="1412"/>
      <c r="O484" s="1412"/>
      <c r="P484" s="1412"/>
      <c r="Q484" s="1412"/>
      <c r="R484" s="1412"/>
      <c r="S484" s="1412"/>
      <c r="T484" s="538"/>
      <c r="U484" s="538"/>
      <c r="V484" s="538"/>
      <c r="W484" s="538"/>
      <c r="X484" s="1123"/>
    </row>
    <row r="485" spans="1:26" ht="18" customHeight="1" x14ac:dyDescent="0.5">
      <c r="A485" s="1440" t="s">
        <v>501</v>
      </c>
      <c r="B485" s="1441"/>
      <c r="C485" s="1441"/>
      <c r="D485" s="1441"/>
      <c r="E485" s="1441"/>
      <c r="F485" s="1441"/>
      <c r="G485" s="1441"/>
      <c r="H485" s="1441"/>
      <c r="I485" s="1441"/>
      <c r="J485" s="1441"/>
      <c r="K485" s="1441"/>
      <c r="L485" s="1441"/>
      <c r="M485" s="1441"/>
      <c r="N485" s="1441"/>
      <c r="O485" s="1441"/>
      <c r="P485" s="1441"/>
      <c r="Q485" s="1441"/>
      <c r="R485" s="1441"/>
      <c r="S485" s="1441"/>
      <c r="T485" s="538"/>
      <c r="U485" s="538"/>
      <c r="V485" s="538"/>
      <c r="W485" s="538"/>
      <c r="X485" s="1123"/>
    </row>
    <row r="486" spans="1:26" ht="18" customHeight="1" x14ac:dyDescent="0.5">
      <c r="A486" s="1437" t="s">
        <v>920</v>
      </c>
      <c r="B486" s="1405"/>
      <c r="C486" s="1405"/>
      <c r="D486" s="1405"/>
      <c r="E486" s="1405"/>
      <c r="F486" s="1405"/>
      <c r="G486" s="1405"/>
      <c r="H486" s="1405"/>
      <c r="I486" s="1405"/>
      <c r="J486" s="1405"/>
      <c r="K486" s="1405"/>
      <c r="L486" s="1405"/>
      <c r="M486" s="1405"/>
      <c r="N486" s="1405"/>
      <c r="O486" s="1405"/>
      <c r="P486" s="1405"/>
      <c r="Q486" s="1405"/>
      <c r="R486" s="1405"/>
      <c r="S486" s="1414"/>
      <c r="T486" s="538"/>
      <c r="U486" s="538"/>
      <c r="V486" s="538"/>
      <c r="W486" s="538"/>
      <c r="X486" s="1123"/>
    </row>
    <row r="487" spans="1:26" ht="18" customHeight="1" x14ac:dyDescent="0.5">
      <c r="A487" s="1429" t="s">
        <v>502</v>
      </c>
      <c r="B487" s="1429" t="s">
        <v>7</v>
      </c>
      <c r="C487" s="1429" t="s">
        <v>503</v>
      </c>
      <c r="D487" s="1429" t="s">
        <v>340</v>
      </c>
      <c r="E487" s="1401" t="s">
        <v>504</v>
      </c>
      <c r="F487" s="1404" t="s">
        <v>505</v>
      </c>
      <c r="G487" s="1405"/>
      <c r="H487" s="1406" t="s">
        <v>506</v>
      </c>
      <c r="I487" s="1407"/>
      <c r="J487" s="1404" t="s">
        <v>507</v>
      </c>
      <c r="K487" s="1405"/>
      <c r="L487" s="1405"/>
      <c r="M487" s="1405"/>
      <c r="N487" s="1405"/>
      <c r="O487" s="1405"/>
      <c r="P487" s="1405"/>
      <c r="Q487" s="1405"/>
      <c r="R487" s="1438" t="s">
        <v>344</v>
      </c>
      <c r="S487" s="1429" t="s">
        <v>508</v>
      </c>
      <c r="X487" s="1122"/>
    </row>
    <row r="488" spans="1:26" ht="18" customHeight="1" x14ac:dyDescent="0.5">
      <c r="A488" s="1417"/>
      <c r="B488" s="1417"/>
      <c r="C488" s="1417"/>
      <c r="D488" s="1417"/>
      <c r="E488" s="1402"/>
      <c r="F488" s="120" t="s">
        <v>509</v>
      </c>
      <c r="G488" s="121" t="s">
        <v>510</v>
      </c>
      <c r="H488" s="1408"/>
      <c r="I488" s="1409"/>
      <c r="J488" s="191">
        <v>1</v>
      </c>
      <c r="K488" s="191">
        <v>2</v>
      </c>
      <c r="L488" s="191">
        <v>3</v>
      </c>
      <c r="M488" s="191">
        <v>4</v>
      </c>
      <c r="N488" s="191">
        <v>5</v>
      </c>
      <c r="O488" s="191">
        <v>6</v>
      </c>
      <c r="P488" s="191">
        <v>7</v>
      </c>
      <c r="Q488" s="191">
        <v>8</v>
      </c>
      <c r="R488" s="1439"/>
      <c r="S488" s="1417"/>
      <c r="T488" s="538" t="s">
        <v>511</v>
      </c>
      <c r="U488" s="538" t="s">
        <v>512</v>
      </c>
      <c r="V488" s="538" t="s">
        <v>513</v>
      </c>
      <c r="W488" s="538" t="s">
        <v>536</v>
      </c>
      <c r="X488" s="1123"/>
    </row>
    <row r="489" spans="1:26" s="134" customFormat="1" ht="18" customHeight="1" x14ac:dyDescent="0.5">
      <c r="A489" s="1017" t="s">
        <v>515</v>
      </c>
      <c r="B489" s="1284" t="s">
        <v>481</v>
      </c>
      <c r="C489" s="1285" t="s">
        <v>221</v>
      </c>
      <c r="D489" s="1284">
        <v>0.5</v>
      </c>
      <c r="E489" s="1286" t="s">
        <v>114</v>
      </c>
      <c r="F489" s="1287" t="s">
        <v>348</v>
      </c>
      <c r="G489" s="369">
        <v>8</v>
      </c>
      <c r="H489" s="1288" t="s">
        <v>687</v>
      </c>
      <c r="I489" s="1289" t="s">
        <v>688</v>
      </c>
      <c r="J489" s="369">
        <v>1</v>
      </c>
      <c r="K489" s="369">
        <v>1</v>
      </c>
      <c r="L489" s="369">
        <v>1</v>
      </c>
      <c r="M489" s="369">
        <v>1</v>
      </c>
      <c r="N489" s="369">
        <v>1</v>
      </c>
      <c r="O489" s="369">
        <v>1</v>
      </c>
      <c r="P489" s="369">
        <v>1</v>
      </c>
      <c r="Q489" s="369">
        <v>1</v>
      </c>
      <c r="R489" s="323">
        <f t="shared" ref="R489:R496" si="26">SUM(J489:Q489)</f>
        <v>8</v>
      </c>
      <c r="S489" s="1285"/>
      <c r="T489" s="538">
        <f>R489+R490</f>
        <v>10</v>
      </c>
      <c r="U489" s="538">
        <f>R492+R493</f>
        <v>6</v>
      </c>
      <c r="V489" s="538"/>
      <c r="W489" s="538"/>
      <c r="X489" s="1123">
        <f>SUM(T489:W489)</f>
        <v>16</v>
      </c>
      <c r="Y489" s="838" t="s">
        <v>539</v>
      </c>
      <c r="Z489" s="524"/>
    </row>
    <row r="490" spans="1:26" s="134" customFormat="1" ht="18" customHeight="1" x14ac:dyDescent="0.5">
      <c r="A490" s="222"/>
      <c r="B490" s="351"/>
      <c r="C490" s="1136"/>
      <c r="D490" s="351"/>
      <c r="E490" s="1180"/>
      <c r="F490" s="225" t="s">
        <v>443</v>
      </c>
      <c r="G490" s="366">
        <v>2</v>
      </c>
      <c r="H490" s="1146" t="s">
        <v>687</v>
      </c>
      <c r="I490" s="341" t="s">
        <v>688</v>
      </c>
      <c r="J490" s="366">
        <v>1</v>
      </c>
      <c r="K490" s="366">
        <v>1</v>
      </c>
      <c r="L490" s="566"/>
      <c r="M490" s="566"/>
      <c r="N490" s="566"/>
      <c r="O490" s="566"/>
      <c r="P490" s="566"/>
      <c r="Q490" s="566"/>
      <c r="R490" s="438">
        <f t="shared" si="26"/>
        <v>2</v>
      </c>
      <c r="S490" s="1030"/>
      <c r="T490" s="538"/>
      <c r="U490" s="538"/>
      <c r="V490" s="538"/>
      <c r="W490" s="538"/>
      <c r="X490" s="1123"/>
      <c r="Y490" s="838"/>
      <c r="Z490" s="524"/>
    </row>
    <row r="491" spans="1:26" s="134" customFormat="1" ht="18" customHeight="1" x14ac:dyDescent="0.5">
      <c r="A491" s="330" t="s">
        <v>519</v>
      </c>
      <c r="B491" s="332" t="s">
        <v>224</v>
      </c>
      <c r="C491" s="377" t="s">
        <v>225</v>
      </c>
      <c r="D491" s="332">
        <v>0.5</v>
      </c>
      <c r="E491" s="180" t="s">
        <v>114</v>
      </c>
      <c r="F491" s="334" t="s">
        <v>487</v>
      </c>
      <c r="G491" s="336">
        <v>7</v>
      </c>
      <c r="H491" s="349" t="s">
        <v>689</v>
      </c>
      <c r="I491" s="360" t="s">
        <v>690</v>
      </c>
      <c r="J491" s="336">
        <v>1</v>
      </c>
      <c r="K491" s="336">
        <v>1</v>
      </c>
      <c r="L491" s="336">
        <v>1</v>
      </c>
      <c r="M491" s="336">
        <v>1</v>
      </c>
      <c r="N491" s="336">
        <v>1</v>
      </c>
      <c r="O491" s="352"/>
      <c r="P491" s="336">
        <v>1</v>
      </c>
      <c r="Q491" s="336">
        <v>1</v>
      </c>
      <c r="R491" s="322">
        <f t="shared" si="26"/>
        <v>7</v>
      </c>
      <c r="S491" s="377"/>
      <c r="T491" s="538"/>
      <c r="U491" s="538">
        <f>R491</f>
        <v>7</v>
      </c>
      <c r="V491" s="538"/>
      <c r="W491" s="538">
        <v>8</v>
      </c>
      <c r="X491" s="1123">
        <f>SUM(T491:W491)</f>
        <v>15</v>
      </c>
      <c r="Y491" s="838" t="s">
        <v>539</v>
      </c>
      <c r="Z491" s="524"/>
    </row>
    <row r="492" spans="1:26" s="134" customFormat="1" ht="18" customHeight="1" x14ac:dyDescent="0.5">
      <c r="A492" s="330"/>
      <c r="B492" s="164"/>
      <c r="C492" s="1290"/>
      <c r="D492" s="171"/>
      <c r="E492" s="1291"/>
      <c r="F492" s="167" t="s">
        <v>524</v>
      </c>
      <c r="G492" s="1292">
        <v>3</v>
      </c>
      <c r="H492" s="1293" t="s">
        <v>687</v>
      </c>
      <c r="I492" s="1294" t="s">
        <v>688</v>
      </c>
      <c r="J492" s="1292">
        <v>1</v>
      </c>
      <c r="K492" s="1292">
        <v>1</v>
      </c>
      <c r="L492" s="1292">
        <v>1</v>
      </c>
      <c r="M492" s="1295"/>
      <c r="N492" s="1295"/>
      <c r="O492" s="1295"/>
      <c r="P492" s="1295"/>
      <c r="Q492" s="1295"/>
      <c r="R492" s="1296">
        <f t="shared" si="26"/>
        <v>3</v>
      </c>
      <c r="S492" s="1297"/>
      <c r="T492" s="538"/>
      <c r="U492" s="538"/>
      <c r="V492" s="538"/>
      <c r="W492" s="538"/>
      <c r="X492" s="1123"/>
      <c r="Y492" s="838"/>
      <c r="Z492" s="524"/>
    </row>
    <row r="493" spans="1:26" s="134" customFormat="1" ht="18" customHeight="1" x14ac:dyDescent="0.5">
      <c r="A493" s="222"/>
      <c r="B493" s="351" t="s">
        <v>484</v>
      </c>
      <c r="C493" s="1030" t="s">
        <v>314</v>
      </c>
      <c r="D493" s="351">
        <v>1</v>
      </c>
      <c r="E493" s="363" t="s">
        <v>315</v>
      </c>
      <c r="F493" s="363" t="s">
        <v>485</v>
      </c>
      <c r="G493" s="366">
        <v>3</v>
      </c>
      <c r="H493" s="1216" t="s">
        <v>687</v>
      </c>
      <c r="I493" s="365" t="s">
        <v>688</v>
      </c>
      <c r="J493" s="373"/>
      <c r="K493" s="373"/>
      <c r="L493" s="373"/>
      <c r="M493" s="373"/>
      <c r="N493" s="373"/>
      <c r="O493" s="373">
        <v>3</v>
      </c>
      <c r="P493" s="373"/>
      <c r="Q493" s="373"/>
      <c r="R493" s="376">
        <f t="shared" si="26"/>
        <v>3</v>
      </c>
      <c r="S493" s="200" t="s">
        <v>691</v>
      </c>
      <c r="T493" s="538"/>
      <c r="U493" s="538"/>
      <c r="V493" s="538"/>
      <c r="W493" s="538"/>
      <c r="X493" s="1123"/>
      <c r="Y493" s="838"/>
      <c r="Z493" s="524"/>
    </row>
    <row r="494" spans="1:26" s="134" customFormat="1" ht="18" customHeight="1" x14ac:dyDescent="0.5">
      <c r="A494" s="330" t="s">
        <v>525</v>
      </c>
      <c r="B494" s="332" t="s">
        <v>228</v>
      </c>
      <c r="C494" s="377" t="s">
        <v>229</v>
      </c>
      <c r="D494" s="332">
        <v>0.5</v>
      </c>
      <c r="E494" s="180" t="s">
        <v>114</v>
      </c>
      <c r="F494" s="334" t="s">
        <v>415</v>
      </c>
      <c r="G494" s="336">
        <v>8</v>
      </c>
      <c r="H494" s="349" t="s">
        <v>692</v>
      </c>
      <c r="I494" s="360" t="s">
        <v>693</v>
      </c>
      <c r="J494" s="336">
        <v>1</v>
      </c>
      <c r="K494" s="336">
        <v>1</v>
      </c>
      <c r="L494" s="336">
        <v>1</v>
      </c>
      <c r="M494" s="336">
        <v>1</v>
      </c>
      <c r="N494" s="336">
        <v>1</v>
      </c>
      <c r="O494" s="336">
        <v>1</v>
      </c>
      <c r="P494" s="336">
        <v>1</v>
      </c>
      <c r="Q494" s="336">
        <v>1</v>
      </c>
      <c r="R494" s="322">
        <f t="shared" si="26"/>
        <v>8</v>
      </c>
      <c r="S494" s="377"/>
      <c r="T494" s="538"/>
      <c r="U494" s="538"/>
      <c r="V494" s="538">
        <f>R494+R495+R496</f>
        <v>14</v>
      </c>
      <c r="W494" s="538">
        <v>2</v>
      </c>
      <c r="X494" s="1123">
        <f>SUM(T494:W494)</f>
        <v>16</v>
      </c>
      <c r="Y494" s="838" t="s">
        <v>539</v>
      </c>
      <c r="Z494" s="524"/>
    </row>
    <row r="495" spans="1:26" s="134" customFormat="1" ht="18" customHeight="1" x14ac:dyDescent="0.5">
      <c r="A495" s="330"/>
      <c r="B495" s="164"/>
      <c r="C495" s="1290"/>
      <c r="D495" s="171"/>
      <c r="E495" s="1291"/>
      <c r="F495" s="167" t="s">
        <v>530</v>
      </c>
      <c r="G495" s="1292">
        <v>3</v>
      </c>
      <c r="H495" s="1298" t="s">
        <v>692</v>
      </c>
      <c r="I495" s="1294" t="s">
        <v>693</v>
      </c>
      <c r="J495" s="1292">
        <v>1</v>
      </c>
      <c r="K495" s="1292">
        <v>1</v>
      </c>
      <c r="L495" s="1292">
        <v>1</v>
      </c>
      <c r="M495" s="1295"/>
      <c r="N495" s="1295"/>
      <c r="O495" s="1295"/>
      <c r="P495" s="1295"/>
      <c r="Q495" s="1295"/>
      <c r="R495" s="1296">
        <f t="shared" si="26"/>
        <v>3</v>
      </c>
      <c r="S495" s="166"/>
      <c r="T495" s="538"/>
      <c r="U495" s="538"/>
      <c r="V495" s="538"/>
      <c r="W495" s="538"/>
      <c r="X495" s="1123"/>
      <c r="Y495" s="838"/>
      <c r="Z495" s="524"/>
    </row>
    <row r="496" spans="1:26" s="134" customFormat="1" ht="18" customHeight="1" x14ac:dyDescent="0.5">
      <c r="A496" s="222"/>
      <c r="B496" s="351" t="s">
        <v>489</v>
      </c>
      <c r="C496" s="1030" t="s">
        <v>319</v>
      </c>
      <c r="D496" s="351">
        <v>1</v>
      </c>
      <c r="E496" s="363" t="s">
        <v>315</v>
      </c>
      <c r="F496" s="363" t="s">
        <v>491</v>
      </c>
      <c r="G496" s="366">
        <v>3</v>
      </c>
      <c r="H496" s="1146" t="s">
        <v>692</v>
      </c>
      <c r="I496" s="341" t="s">
        <v>693</v>
      </c>
      <c r="J496" s="566"/>
      <c r="K496" s="566"/>
      <c r="L496" s="566"/>
      <c r="M496" s="566"/>
      <c r="N496" s="366">
        <v>3</v>
      </c>
      <c r="O496" s="566"/>
      <c r="P496" s="566"/>
      <c r="Q496" s="566"/>
      <c r="R496" s="438">
        <f t="shared" si="26"/>
        <v>3</v>
      </c>
      <c r="S496" s="1030" t="s">
        <v>691</v>
      </c>
      <c r="T496" s="538"/>
      <c r="U496" s="538"/>
      <c r="V496" s="538"/>
      <c r="W496" s="538"/>
      <c r="X496" s="1123"/>
      <c r="Y496" s="838"/>
      <c r="Z496" s="524"/>
    </row>
    <row r="497" spans="1:27" ht="18" customHeight="1" x14ac:dyDescent="0.5">
      <c r="A497" s="1138"/>
      <c r="G497" s="1138">
        <v>37</v>
      </c>
      <c r="H497" s="329"/>
      <c r="I497" s="1254"/>
      <c r="J497" s="329"/>
      <c r="K497" s="329"/>
      <c r="L497" s="329"/>
      <c r="M497" s="329"/>
      <c r="N497" s="329"/>
      <c r="O497" s="329"/>
      <c r="P497" s="329"/>
      <c r="Q497" s="329"/>
      <c r="R497" s="1145"/>
      <c r="S497" s="1254"/>
      <c r="T497" s="538"/>
      <c r="U497" s="538"/>
      <c r="V497" s="538"/>
      <c r="W497" s="538"/>
      <c r="X497" s="1123"/>
      <c r="Z497" s="533"/>
      <c r="AA497" s="303"/>
    </row>
    <row r="498" spans="1:27" s="134" customFormat="1" ht="18" customHeight="1" x14ac:dyDescent="0.5">
      <c r="A498" s="1437" t="s">
        <v>6</v>
      </c>
      <c r="B498" s="1405"/>
      <c r="C498" s="1405"/>
      <c r="D498" s="1405"/>
      <c r="E498" s="1405"/>
      <c r="F498" s="1405"/>
      <c r="G498" s="1405"/>
      <c r="H498" s="1405"/>
      <c r="I498" s="1405"/>
      <c r="J498" s="1405"/>
      <c r="K498" s="1405"/>
      <c r="L498" s="1405"/>
      <c r="M498" s="1405"/>
      <c r="N498" s="1405"/>
      <c r="O498" s="1405"/>
      <c r="P498" s="1405"/>
      <c r="Q498" s="1405"/>
      <c r="R498" s="1405"/>
      <c r="S498" s="1414"/>
      <c r="T498" s="538"/>
      <c r="U498" s="538"/>
      <c r="V498" s="538"/>
      <c r="W498" s="538"/>
      <c r="X498" s="1123"/>
      <c r="Y498" s="838"/>
      <c r="Z498" s="524"/>
    </row>
    <row r="499" spans="1:27" s="134" customFormat="1" ht="18" customHeight="1" x14ac:dyDescent="0.5">
      <c r="A499" s="1429" t="s">
        <v>502</v>
      </c>
      <c r="B499" s="1429" t="s">
        <v>7</v>
      </c>
      <c r="C499" s="1429" t="s">
        <v>503</v>
      </c>
      <c r="D499" s="1429" t="s">
        <v>340</v>
      </c>
      <c r="E499" s="1401" t="s">
        <v>504</v>
      </c>
      <c r="F499" s="1404" t="s">
        <v>505</v>
      </c>
      <c r="G499" s="1405"/>
      <c r="H499" s="1406" t="s">
        <v>506</v>
      </c>
      <c r="I499" s="1407"/>
      <c r="J499" s="1404" t="s">
        <v>507</v>
      </c>
      <c r="K499" s="1405"/>
      <c r="L499" s="1405"/>
      <c r="M499" s="1405"/>
      <c r="N499" s="1405"/>
      <c r="O499" s="1405"/>
      <c r="P499" s="1405"/>
      <c r="Q499" s="1405"/>
      <c r="R499" s="1438" t="s">
        <v>344</v>
      </c>
      <c r="S499" s="1429" t="s">
        <v>508</v>
      </c>
      <c r="T499" s="541"/>
      <c r="U499" s="541"/>
      <c r="V499" s="541"/>
      <c r="W499" s="541"/>
      <c r="X499" s="1122"/>
      <c r="Y499" s="838"/>
      <c r="Z499" s="524"/>
    </row>
    <row r="500" spans="1:27" s="134" customFormat="1" ht="18" customHeight="1" x14ac:dyDescent="0.5">
      <c r="A500" s="1417"/>
      <c r="B500" s="1417"/>
      <c r="C500" s="1417"/>
      <c r="D500" s="1417"/>
      <c r="E500" s="1402"/>
      <c r="F500" s="120" t="s">
        <v>509</v>
      </c>
      <c r="G500" s="121" t="s">
        <v>510</v>
      </c>
      <c r="H500" s="1408"/>
      <c r="I500" s="1409"/>
      <c r="J500" s="191">
        <v>1</v>
      </c>
      <c r="K500" s="191">
        <v>2</v>
      </c>
      <c r="L500" s="191">
        <v>3</v>
      </c>
      <c r="M500" s="191">
        <v>4</v>
      </c>
      <c r="N500" s="191">
        <v>5</v>
      </c>
      <c r="O500" s="191">
        <v>6</v>
      </c>
      <c r="P500" s="191">
        <v>7</v>
      </c>
      <c r="Q500" s="191">
        <v>8</v>
      </c>
      <c r="R500" s="1439"/>
      <c r="S500" s="1417"/>
      <c r="T500" s="538" t="s">
        <v>511</v>
      </c>
      <c r="U500" s="538" t="s">
        <v>512</v>
      </c>
      <c r="V500" s="538" t="s">
        <v>513</v>
      </c>
      <c r="W500" s="538" t="s">
        <v>536</v>
      </c>
      <c r="X500" s="1123"/>
      <c r="Y500" s="838"/>
      <c r="Z500" s="524"/>
    </row>
    <row r="501" spans="1:27" s="134" customFormat="1" ht="18" customHeight="1" x14ac:dyDescent="0.5">
      <c r="A501" s="1017" t="s">
        <v>515</v>
      </c>
      <c r="B501" s="1284" t="s">
        <v>482</v>
      </c>
      <c r="C501" s="1285" t="s">
        <v>223</v>
      </c>
      <c r="D501" s="1284">
        <v>0.5</v>
      </c>
      <c r="E501" s="1286" t="s">
        <v>114</v>
      </c>
      <c r="F501" s="1287" t="s">
        <v>348</v>
      </c>
      <c r="G501" s="369">
        <v>8</v>
      </c>
      <c r="H501" s="1288" t="s">
        <v>687</v>
      </c>
      <c r="I501" s="1289" t="s">
        <v>688</v>
      </c>
      <c r="J501" s="369">
        <v>1</v>
      </c>
      <c r="K501" s="369">
        <v>1</v>
      </c>
      <c r="L501" s="369">
        <v>1</v>
      </c>
      <c r="M501" s="369">
        <v>1</v>
      </c>
      <c r="N501" s="369">
        <v>1</v>
      </c>
      <c r="O501" s="369">
        <v>1</v>
      </c>
      <c r="P501" s="369">
        <v>1</v>
      </c>
      <c r="Q501" s="369">
        <v>1</v>
      </c>
      <c r="R501" s="323">
        <f t="shared" ref="R501:R508" si="27">SUM(J501:Q501)</f>
        <v>8</v>
      </c>
      <c r="S501" s="1285"/>
      <c r="T501" s="538">
        <f>R501+R502</f>
        <v>10</v>
      </c>
      <c r="U501" s="538">
        <f>+R504+R505</f>
        <v>6</v>
      </c>
      <c r="V501" s="538"/>
      <c r="W501" s="538"/>
      <c r="X501" s="1123">
        <f>SUM(T501:W501)</f>
        <v>16</v>
      </c>
      <c r="Y501" s="838" t="s">
        <v>539</v>
      </c>
      <c r="Z501" s="524"/>
    </row>
    <row r="502" spans="1:27" s="134" customFormat="1" ht="18" customHeight="1" x14ac:dyDescent="0.5">
      <c r="A502" s="222"/>
      <c r="B502" s="351"/>
      <c r="C502" s="1136"/>
      <c r="D502" s="351"/>
      <c r="E502" s="1180"/>
      <c r="F502" s="225" t="s">
        <v>443</v>
      </c>
      <c r="G502" s="366">
        <v>2</v>
      </c>
      <c r="H502" s="1146" t="s">
        <v>687</v>
      </c>
      <c r="I502" s="341" t="s">
        <v>688</v>
      </c>
      <c r="J502" s="366">
        <v>1</v>
      </c>
      <c r="K502" s="366">
        <v>1</v>
      </c>
      <c r="L502" s="566"/>
      <c r="M502" s="566"/>
      <c r="N502" s="566"/>
      <c r="O502" s="566"/>
      <c r="P502" s="566"/>
      <c r="Q502" s="566"/>
      <c r="R502" s="438">
        <f t="shared" si="27"/>
        <v>2</v>
      </c>
      <c r="S502" s="1030"/>
      <c r="T502" s="538"/>
      <c r="U502" s="538"/>
      <c r="V502" s="538"/>
      <c r="W502" s="538"/>
      <c r="X502" s="1123"/>
      <c r="Y502" s="838"/>
      <c r="Z502" s="524"/>
    </row>
    <row r="503" spans="1:27" s="134" customFormat="1" ht="18" customHeight="1" x14ac:dyDescent="0.5">
      <c r="A503" s="330" t="s">
        <v>519</v>
      </c>
      <c r="B503" s="332" t="s">
        <v>226</v>
      </c>
      <c r="C503" s="377" t="s">
        <v>227</v>
      </c>
      <c r="D503" s="332">
        <v>0.5</v>
      </c>
      <c r="E503" s="180" t="s">
        <v>114</v>
      </c>
      <c r="F503" s="334" t="s">
        <v>487</v>
      </c>
      <c r="G503" s="336">
        <v>7</v>
      </c>
      <c r="H503" s="349" t="s">
        <v>689</v>
      </c>
      <c r="I503" s="360" t="s">
        <v>690</v>
      </c>
      <c r="J503" s="336">
        <v>1</v>
      </c>
      <c r="K503" s="336">
        <v>1</v>
      </c>
      <c r="L503" s="336">
        <v>1</v>
      </c>
      <c r="M503" s="336">
        <v>1</v>
      </c>
      <c r="N503" s="336">
        <v>1</v>
      </c>
      <c r="O503" s="352"/>
      <c r="P503" s="336">
        <v>1</v>
      </c>
      <c r="Q503" s="336">
        <v>1</v>
      </c>
      <c r="R503" s="322">
        <f t="shared" si="27"/>
        <v>7</v>
      </c>
      <c r="S503" s="377"/>
      <c r="T503" s="538"/>
      <c r="U503" s="538">
        <f>R503</f>
        <v>7</v>
      </c>
      <c r="V503" s="538"/>
      <c r="W503" s="538">
        <v>8</v>
      </c>
      <c r="X503" s="1123">
        <f>SUM(T503:W503)</f>
        <v>15</v>
      </c>
      <c r="Y503" s="838" t="s">
        <v>539</v>
      </c>
      <c r="Z503" s="524"/>
    </row>
    <row r="504" spans="1:27" s="134" customFormat="1" ht="18" customHeight="1" x14ac:dyDescent="0.5">
      <c r="A504" s="330"/>
      <c r="B504" s="164"/>
      <c r="C504" s="1290"/>
      <c r="D504" s="171"/>
      <c r="E504" s="1291"/>
      <c r="F504" s="167" t="s">
        <v>524</v>
      </c>
      <c r="G504" s="1292">
        <v>3</v>
      </c>
      <c r="H504" s="1293" t="s">
        <v>687</v>
      </c>
      <c r="I504" s="1294" t="s">
        <v>688</v>
      </c>
      <c r="J504" s="1292">
        <v>1</v>
      </c>
      <c r="K504" s="1292">
        <v>1</v>
      </c>
      <c r="L504" s="1292">
        <v>1</v>
      </c>
      <c r="M504" s="1295"/>
      <c r="N504" s="1295"/>
      <c r="O504" s="1295"/>
      <c r="P504" s="1295"/>
      <c r="Q504" s="1295"/>
      <c r="R504" s="1296">
        <f t="shared" si="27"/>
        <v>3</v>
      </c>
      <c r="S504" s="166"/>
      <c r="T504" s="538"/>
      <c r="U504" s="538"/>
      <c r="V504" s="538"/>
      <c r="W504" s="538"/>
      <c r="X504" s="1123"/>
      <c r="Y504" s="838"/>
      <c r="Z504" s="524"/>
    </row>
    <row r="505" spans="1:27" s="134" customFormat="1" ht="18" customHeight="1" x14ac:dyDescent="0.5">
      <c r="A505" s="222"/>
      <c r="B505" s="351" t="s">
        <v>486</v>
      </c>
      <c r="C505" s="1030" t="s">
        <v>317</v>
      </c>
      <c r="D505" s="351">
        <v>1</v>
      </c>
      <c r="E505" s="363" t="s">
        <v>315</v>
      </c>
      <c r="F505" s="363" t="s">
        <v>485</v>
      </c>
      <c r="G505" s="366">
        <v>3</v>
      </c>
      <c r="H505" s="1146" t="s">
        <v>687</v>
      </c>
      <c r="I505" s="341" t="s">
        <v>688</v>
      </c>
      <c r="J505" s="366"/>
      <c r="K505" s="366"/>
      <c r="L505" s="366"/>
      <c r="M505" s="366"/>
      <c r="N505" s="366"/>
      <c r="O505" s="366">
        <v>3</v>
      </c>
      <c r="P505" s="366"/>
      <c r="Q505" s="366"/>
      <c r="R505" s="438">
        <f t="shared" si="27"/>
        <v>3</v>
      </c>
      <c r="S505" s="1030" t="s">
        <v>691</v>
      </c>
      <c r="T505" s="538"/>
      <c r="U505" s="538"/>
      <c r="V505" s="538"/>
      <c r="W505" s="538"/>
      <c r="X505" s="1123"/>
      <c r="Y505" s="838"/>
      <c r="Z505" s="524"/>
    </row>
    <row r="506" spans="1:27" s="134" customFormat="1" ht="18" customHeight="1" x14ac:dyDescent="0.5">
      <c r="A506" s="330" t="s">
        <v>525</v>
      </c>
      <c r="B506" s="332" t="s">
        <v>230</v>
      </c>
      <c r="C506" s="377" t="s">
        <v>231</v>
      </c>
      <c r="D506" s="332">
        <v>0.5</v>
      </c>
      <c r="E506" s="180" t="s">
        <v>114</v>
      </c>
      <c r="F506" s="334" t="s">
        <v>415</v>
      </c>
      <c r="G506" s="336">
        <v>8</v>
      </c>
      <c r="H506" s="349" t="s">
        <v>692</v>
      </c>
      <c r="I506" s="360" t="s">
        <v>693</v>
      </c>
      <c r="J506" s="336">
        <v>1</v>
      </c>
      <c r="K506" s="336">
        <v>1</v>
      </c>
      <c r="L506" s="336">
        <v>1</v>
      </c>
      <c r="M506" s="336">
        <v>1</v>
      </c>
      <c r="N506" s="336">
        <v>1</v>
      </c>
      <c r="O506" s="336">
        <v>1</v>
      </c>
      <c r="P506" s="336">
        <v>1</v>
      </c>
      <c r="Q506" s="336">
        <v>1</v>
      </c>
      <c r="R506" s="322">
        <f t="shared" si="27"/>
        <v>8</v>
      </c>
      <c r="S506" s="377"/>
      <c r="T506" s="538"/>
      <c r="U506" s="538"/>
      <c r="V506" s="538">
        <f>R506+R507+R508</f>
        <v>14</v>
      </c>
      <c r="W506" s="538">
        <v>2</v>
      </c>
      <c r="X506" s="1123">
        <f>SUM(T506:W506)</f>
        <v>16</v>
      </c>
      <c r="Y506" s="838" t="s">
        <v>539</v>
      </c>
      <c r="Z506" s="524"/>
    </row>
    <row r="507" spans="1:27" s="134" customFormat="1" ht="18" customHeight="1" x14ac:dyDescent="0.5">
      <c r="A507" s="330"/>
      <c r="B507" s="164"/>
      <c r="C507" s="1290"/>
      <c r="D507" s="171"/>
      <c r="E507" s="1291"/>
      <c r="F507" s="167" t="s">
        <v>530</v>
      </c>
      <c r="G507" s="1292">
        <v>3</v>
      </c>
      <c r="H507" s="1298" t="s">
        <v>692</v>
      </c>
      <c r="I507" s="1294" t="s">
        <v>693</v>
      </c>
      <c r="J507" s="1292">
        <v>1</v>
      </c>
      <c r="K507" s="1292">
        <v>1</v>
      </c>
      <c r="L507" s="1292">
        <v>1</v>
      </c>
      <c r="M507" s="1295"/>
      <c r="N507" s="1295"/>
      <c r="O507" s="1295"/>
      <c r="P507" s="1295"/>
      <c r="Q507" s="1295"/>
      <c r="R507" s="1296">
        <f t="shared" si="27"/>
        <v>3</v>
      </c>
      <c r="S507" s="166"/>
      <c r="T507" s="538"/>
      <c r="U507" s="538"/>
      <c r="V507" s="538"/>
      <c r="W507" s="538"/>
      <c r="X507" s="1123"/>
      <c r="Y507" s="838"/>
      <c r="Z507" s="524"/>
    </row>
    <row r="508" spans="1:27" s="134" customFormat="1" ht="18" customHeight="1" x14ac:dyDescent="0.5">
      <c r="A508" s="222"/>
      <c r="B508" s="351" t="s">
        <v>492</v>
      </c>
      <c r="C508" s="1030" t="s">
        <v>321</v>
      </c>
      <c r="D508" s="351">
        <v>1</v>
      </c>
      <c r="E508" s="363" t="s">
        <v>315</v>
      </c>
      <c r="F508" s="363" t="s">
        <v>491</v>
      </c>
      <c r="G508" s="366">
        <v>3</v>
      </c>
      <c r="H508" s="1146" t="s">
        <v>692</v>
      </c>
      <c r="I508" s="341" t="s">
        <v>693</v>
      </c>
      <c r="J508" s="566"/>
      <c r="K508" s="566"/>
      <c r="L508" s="566"/>
      <c r="M508" s="566"/>
      <c r="N508" s="366">
        <v>3</v>
      </c>
      <c r="O508" s="566"/>
      <c r="P508" s="566"/>
      <c r="Q508" s="566"/>
      <c r="R508" s="438">
        <f t="shared" si="27"/>
        <v>3</v>
      </c>
      <c r="S508" s="1030" t="s">
        <v>691</v>
      </c>
      <c r="T508" s="538"/>
      <c r="U508" s="538"/>
      <c r="V508" s="538"/>
      <c r="W508" s="538"/>
      <c r="X508" s="1123"/>
      <c r="Y508" s="838"/>
      <c r="Z508" s="524"/>
    </row>
    <row r="509" spans="1:27" ht="18" customHeight="1" x14ac:dyDescent="0.5">
      <c r="A509" s="1138"/>
      <c r="G509" s="1138">
        <v>37</v>
      </c>
      <c r="H509" s="329"/>
      <c r="I509" s="1254"/>
      <c r="J509" s="329"/>
      <c r="K509" s="329"/>
      <c r="L509" s="329"/>
      <c r="M509" s="329"/>
      <c r="N509" s="329"/>
      <c r="O509" s="329"/>
      <c r="P509" s="329"/>
      <c r="Q509" s="329"/>
      <c r="R509" s="1145"/>
      <c r="S509" s="1254"/>
      <c r="T509" s="538"/>
      <c r="U509" s="538"/>
      <c r="V509" s="538"/>
      <c r="W509" s="538"/>
      <c r="X509" s="1123"/>
      <c r="Z509" s="533"/>
      <c r="AA509" s="303"/>
    </row>
    <row r="510" spans="1:27" ht="18" customHeight="1" x14ac:dyDescent="0.5">
      <c r="A510" s="1138"/>
      <c r="H510" s="329"/>
      <c r="I510" s="1254"/>
      <c r="J510" s="329"/>
      <c r="K510" s="329"/>
      <c r="L510" s="329"/>
      <c r="M510" s="329"/>
      <c r="N510" s="329"/>
      <c r="O510" s="329"/>
      <c r="P510" s="329"/>
      <c r="Q510" s="329"/>
      <c r="R510" s="1145"/>
      <c r="S510" s="1254"/>
      <c r="T510" s="538"/>
      <c r="U510" s="538"/>
      <c r="V510" s="538"/>
      <c r="W510" s="538"/>
      <c r="X510" s="1123"/>
      <c r="Z510" s="533"/>
      <c r="AA510" s="303"/>
    </row>
    <row r="511" spans="1:27" ht="18" customHeight="1" x14ac:dyDescent="0.5">
      <c r="A511" s="1138"/>
      <c r="H511" s="329"/>
      <c r="I511" s="1254"/>
      <c r="J511" s="1428" t="s">
        <v>684</v>
      </c>
      <c r="K511" s="1412"/>
      <c r="L511" s="1412"/>
      <c r="M511" s="1412"/>
      <c r="N511" s="1412"/>
      <c r="O511" s="1412"/>
      <c r="P511" s="1412"/>
      <c r="Q511" s="1412"/>
      <c r="R511" s="1412"/>
      <c r="S511" s="1412"/>
      <c r="T511" s="538"/>
      <c r="U511" s="538"/>
      <c r="V511" s="538"/>
      <c r="W511" s="538"/>
      <c r="X511" s="1123"/>
      <c r="Z511" s="533"/>
      <c r="AA511" s="303"/>
    </row>
    <row r="512" spans="1:27" ht="18" customHeight="1" x14ac:dyDescent="0.5">
      <c r="A512" s="1138"/>
      <c r="H512" s="329"/>
      <c r="I512" s="1254"/>
      <c r="J512" s="1428" t="s">
        <v>685</v>
      </c>
      <c r="K512" s="1412"/>
      <c r="L512" s="1412"/>
      <c r="M512" s="1412"/>
      <c r="N512" s="1412"/>
      <c r="O512" s="1412"/>
      <c r="P512" s="1412"/>
      <c r="Q512" s="1412"/>
      <c r="R512" s="1412"/>
      <c r="S512" s="1412"/>
      <c r="T512" s="538"/>
      <c r="U512" s="538"/>
      <c r="V512" s="538"/>
      <c r="W512" s="538"/>
      <c r="X512" s="1123"/>
      <c r="Z512" s="533"/>
      <c r="AA512" s="303"/>
    </row>
    <row r="513" spans="1:27" ht="15" customHeight="1" x14ac:dyDescent="0.5">
      <c r="X513" s="1122"/>
    </row>
    <row r="514" spans="1:27" ht="15" customHeight="1" x14ac:dyDescent="0.5">
      <c r="X514" s="1122"/>
    </row>
    <row r="515" spans="1:27" ht="15" customHeight="1" x14ac:dyDescent="0.5">
      <c r="X515" s="1122"/>
    </row>
    <row r="516" spans="1:27" ht="20.100000000000001" customHeight="1" x14ac:dyDescent="0.5">
      <c r="A516" s="1373" t="s">
        <v>0</v>
      </c>
      <c r="B516" s="1412"/>
      <c r="C516" s="1412"/>
      <c r="D516" s="1412"/>
      <c r="E516" s="1412"/>
      <c r="F516" s="1412"/>
      <c r="G516" s="1412"/>
      <c r="H516" s="1412"/>
      <c r="I516" s="1412"/>
      <c r="J516" s="1412"/>
      <c r="K516" s="1412"/>
      <c r="L516" s="1412"/>
      <c r="M516" s="1412"/>
      <c r="N516" s="1412"/>
      <c r="O516" s="1412"/>
      <c r="P516" s="1412"/>
      <c r="Q516" s="1412"/>
      <c r="R516" s="1412"/>
      <c r="S516" s="1412"/>
      <c r="T516" s="538"/>
      <c r="U516" s="538"/>
      <c r="V516" s="538"/>
      <c r="W516" s="538"/>
      <c r="X516" s="1123"/>
      <c r="Z516" s="534"/>
      <c r="AA516" s="304"/>
    </row>
    <row r="517" spans="1:27" ht="20.100000000000001" customHeight="1" x14ac:dyDescent="0.5">
      <c r="A517" s="1373" t="s">
        <v>694</v>
      </c>
      <c r="B517" s="1412"/>
      <c r="C517" s="1412"/>
      <c r="D517" s="1412"/>
      <c r="E517" s="1412"/>
      <c r="F517" s="1412"/>
      <c r="G517" s="1412"/>
      <c r="H517" s="1412"/>
      <c r="I517" s="1412"/>
      <c r="J517" s="1412"/>
      <c r="K517" s="1412"/>
      <c r="L517" s="1412"/>
      <c r="M517" s="1412"/>
      <c r="N517" s="1412"/>
      <c r="O517" s="1412"/>
      <c r="P517" s="1412"/>
      <c r="Q517" s="1412"/>
      <c r="R517" s="1412"/>
      <c r="S517" s="1412"/>
      <c r="T517" s="538"/>
      <c r="U517" s="538"/>
      <c r="V517" s="538"/>
      <c r="W517" s="538"/>
      <c r="X517" s="1123"/>
      <c r="Z517" s="534"/>
      <c r="AA517" s="304"/>
    </row>
    <row r="518" spans="1:27" ht="20.100000000000001" customHeight="1" x14ac:dyDescent="0.5">
      <c r="A518" s="1437" t="s">
        <v>729</v>
      </c>
      <c r="B518" s="1405"/>
      <c r="C518" s="1405"/>
      <c r="D518" s="1405"/>
      <c r="E518" s="1405"/>
      <c r="F518" s="1405"/>
      <c r="G518" s="1405"/>
      <c r="H518" s="1405"/>
      <c r="I518" s="1405"/>
      <c r="J518" s="1405"/>
      <c r="K518" s="1405"/>
      <c r="L518" s="1405"/>
      <c r="M518" s="1405"/>
      <c r="N518" s="1405"/>
      <c r="O518" s="1405"/>
      <c r="P518" s="1405"/>
      <c r="Q518" s="1405"/>
      <c r="R518" s="1405"/>
      <c r="S518" s="1414"/>
      <c r="T518" s="538"/>
      <c r="U518" s="538"/>
      <c r="V518" s="538"/>
      <c r="W518" s="538"/>
      <c r="X518" s="1123"/>
    </row>
    <row r="519" spans="1:27" ht="20.100000000000001" customHeight="1" x14ac:dyDescent="0.5">
      <c r="A519" s="1429" t="s">
        <v>502</v>
      </c>
      <c r="B519" s="1429" t="s">
        <v>7</v>
      </c>
      <c r="C519" s="1429" t="s">
        <v>503</v>
      </c>
      <c r="D519" s="1429" t="s">
        <v>340</v>
      </c>
      <c r="E519" s="1401" t="s">
        <v>504</v>
      </c>
      <c r="F519" s="1404" t="s">
        <v>505</v>
      </c>
      <c r="G519" s="1405"/>
      <c r="H519" s="1406" t="s">
        <v>506</v>
      </c>
      <c r="I519" s="1407"/>
      <c r="J519" s="1404" t="s">
        <v>507</v>
      </c>
      <c r="K519" s="1405"/>
      <c r="L519" s="1405"/>
      <c r="M519" s="1405"/>
      <c r="N519" s="1405"/>
      <c r="O519" s="1405"/>
      <c r="P519" s="1405"/>
      <c r="Q519" s="1405"/>
      <c r="R519" s="1438" t="s">
        <v>344</v>
      </c>
      <c r="S519" s="1429" t="s">
        <v>508</v>
      </c>
      <c r="X519" s="1122"/>
    </row>
    <row r="520" spans="1:27" ht="20.100000000000001" customHeight="1" x14ac:dyDescent="0.5">
      <c r="A520" s="1417"/>
      <c r="B520" s="1417"/>
      <c r="C520" s="1417"/>
      <c r="D520" s="1417"/>
      <c r="E520" s="1402"/>
      <c r="F520" s="120" t="s">
        <v>509</v>
      </c>
      <c r="G520" s="121" t="s">
        <v>510</v>
      </c>
      <c r="H520" s="1408"/>
      <c r="I520" s="1409"/>
      <c r="J520" s="191">
        <v>1</v>
      </c>
      <c r="K520" s="191">
        <v>2</v>
      </c>
      <c r="L520" s="191">
        <v>3</v>
      </c>
      <c r="M520" s="191">
        <v>4</v>
      </c>
      <c r="N520" s="191">
        <v>5</v>
      </c>
      <c r="O520" s="191">
        <v>6</v>
      </c>
      <c r="P520" s="191">
        <v>7</v>
      </c>
      <c r="Q520" s="191">
        <v>8</v>
      </c>
      <c r="R520" s="1439"/>
      <c r="S520" s="1417"/>
      <c r="T520" s="538" t="s">
        <v>511</v>
      </c>
      <c r="U520" s="538" t="s">
        <v>512</v>
      </c>
      <c r="V520" s="538" t="s">
        <v>513</v>
      </c>
      <c r="W520" s="538" t="s">
        <v>536</v>
      </c>
      <c r="X520" s="1123"/>
    </row>
    <row r="521" spans="1:27" ht="20.100000000000001" customHeight="1" x14ac:dyDescent="0.5">
      <c r="A521" s="330" t="s">
        <v>695</v>
      </c>
      <c r="B521" s="377" t="s">
        <v>696</v>
      </c>
      <c r="C521" s="377" t="s">
        <v>697</v>
      </c>
      <c r="D521" s="332">
        <v>1</v>
      </c>
      <c r="E521" s="336">
        <v>2</v>
      </c>
      <c r="F521" s="379" t="s">
        <v>461</v>
      </c>
      <c r="G521" s="336">
        <v>12</v>
      </c>
      <c r="H521" s="1299" t="s">
        <v>1167</v>
      </c>
      <c r="I521" s="1012"/>
      <c r="J521" s="336"/>
      <c r="K521" s="336">
        <v>2</v>
      </c>
      <c r="L521" s="336">
        <v>2</v>
      </c>
      <c r="M521" s="336">
        <v>2</v>
      </c>
      <c r="N521" s="336">
        <v>2</v>
      </c>
      <c r="O521" s="336">
        <v>2</v>
      </c>
      <c r="P521" s="1300"/>
      <c r="Q521" s="1300"/>
      <c r="R521" s="322">
        <f>SUM(J521:Q521)</f>
        <v>10</v>
      </c>
      <c r="S521" s="1009"/>
      <c r="T521" s="538">
        <f>R521</f>
        <v>10</v>
      </c>
      <c r="U521" s="538">
        <f>R525</f>
        <v>10</v>
      </c>
      <c r="V521" s="538"/>
      <c r="W521" s="538"/>
      <c r="X521" s="1123">
        <f>SUM(T521:W521)</f>
        <v>20</v>
      </c>
      <c r="Z521" s="534"/>
      <c r="AA521" s="304"/>
    </row>
    <row r="522" spans="1:27" ht="20.100000000000001" customHeight="1" x14ac:dyDescent="0.5">
      <c r="A522" s="330"/>
      <c r="B522" s="1009"/>
      <c r="C522" s="1009"/>
      <c r="D522" s="332"/>
      <c r="E522" s="336"/>
      <c r="F522" s="379"/>
      <c r="G522" s="336"/>
      <c r="H522" s="349" t="s">
        <v>699</v>
      </c>
      <c r="I522" s="1012"/>
      <c r="J522" s="336">
        <v>2</v>
      </c>
      <c r="K522" s="336">
        <v>2</v>
      </c>
      <c r="L522" s="336">
        <v>2</v>
      </c>
      <c r="M522" s="336">
        <v>2</v>
      </c>
      <c r="N522" s="336">
        <v>4</v>
      </c>
      <c r="O522" s="336">
        <v>6</v>
      </c>
      <c r="P522" s="1300"/>
      <c r="Q522" s="1300"/>
      <c r="R522" s="322">
        <f>SUM(K522:Q522)</f>
        <v>16</v>
      </c>
      <c r="S522" s="1009"/>
      <c r="T522" s="538">
        <f>R522</f>
        <v>16</v>
      </c>
      <c r="U522" s="538"/>
      <c r="V522" s="538"/>
      <c r="W522" s="538"/>
      <c r="X522" s="1123"/>
      <c r="Z522" s="534"/>
      <c r="AA522" s="304"/>
    </row>
    <row r="523" spans="1:27" ht="20.100000000000001" customHeight="1" x14ac:dyDescent="0.5">
      <c r="A523" s="222"/>
      <c r="B523" s="1184"/>
      <c r="C523" s="1184"/>
      <c r="D523" s="351"/>
      <c r="E523" s="351"/>
      <c r="F523" s="363"/>
      <c r="G523" s="351"/>
      <c r="H523" s="1146" t="s">
        <v>709</v>
      </c>
      <c r="I523" s="1184"/>
      <c r="J523" s="366">
        <v>2</v>
      </c>
      <c r="K523" s="366"/>
      <c r="L523" s="366"/>
      <c r="M523" s="366"/>
      <c r="N523" s="366"/>
      <c r="O523" s="366"/>
      <c r="P523" s="1301"/>
      <c r="Q523" s="1301"/>
      <c r="R523" s="438">
        <f t="shared" ref="R523:R528" si="28">SUM(J523:Q523)</f>
        <v>2</v>
      </c>
      <c r="S523" s="1136"/>
      <c r="T523" s="538">
        <f>R523</f>
        <v>2</v>
      </c>
      <c r="U523" s="538"/>
      <c r="V523" s="538"/>
      <c r="W523" s="538">
        <v>16</v>
      </c>
      <c r="X523" s="1123">
        <f>SUM(T523:W523)</f>
        <v>18</v>
      </c>
      <c r="Z523" s="534"/>
      <c r="AA523" s="304"/>
    </row>
    <row r="524" spans="1:27" ht="20.100000000000001" customHeight="1" x14ac:dyDescent="0.5">
      <c r="A524" s="330" t="s">
        <v>700</v>
      </c>
      <c r="B524" s="377" t="s">
        <v>701</v>
      </c>
      <c r="C524" s="377" t="s">
        <v>702</v>
      </c>
      <c r="D524" s="332">
        <v>1</v>
      </c>
      <c r="E524" s="336">
        <v>2</v>
      </c>
      <c r="F524" s="379" t="s">
        <v>703</v>
      </c>
      <c r="G524" s="336">
        <v>11</v>
      </c>
      <c r="H524" s="349" t="s">
        <v>704</v>
      </c>
      <c r="I524" s="1012"/>
      <c r="J524" s="336">
        <v>2</v>
      </c>
      <c r="K524" s="336">
        <v>2</v>
      </c>
      <c r="L524" s="336">
        <v>2</v>
      </c>
      <c r="M524" s="336">
        <v>2</v>
      </c>
      <c r="N524" s="336">
        <v>2</v>
      </c>
      <c r="O524" s="336">
        <v>2</v>
      </c>
      <c r="P524" s="1300"/>
      <c r="Q524" s="1300"/>
      <c r="R524" s="322">
        <f t="shared" si="28"/>
        <v>12</v>
      </c>
      <c r="S524" s="1009"/>
      <c r="T524" s="538"/>
      <c r="U524" s="538">
        <f>R524</f>
        <v>12</v>
      </c>
      <c r="V524" s="538">
        <f>R527</f>
        <v>6</v>
      </c>
      <c r="W524" s="538"/>
      <c r="X524" s="1123">
        <f>SUM(T524:W524)</f>
        <v>18</v>
      </c>
      <c r="Z524" s="534"/>
      <c r="AA524" s="304"/>
    </row>
    <row r="525" spans="1:27" ht="20.100000000000001" customHeight="1" x14ac:dyDescent="0.5">
      <c r="A525" s="222"/>
      <c r="B525" s="1136"/>
      <c r="C525" s="1136"/>
      <c r="D525" s="351"/>
      <c r="E525" s="366"/>
      <c r="F525" s="363"/>
      <c r="G525" s="366"/>
      <c r="H525" s="1434" t="s">
        <v>1167</v>
      </c>
      <c r="I525" s="1435"/>
      <c r="J525" s="366">
        <v>2</v>
      </c>
      <c r="K525" s="366">
        <v>2</v>
      </c>
      <c r="L525" s="366">
        <v>2</v>
      </c>
      <c r="M525" s="366">
        <v>2</v>
      </c>
      <c r="N525" s="366">
        <v>2</v>
      </c>
      <c r="O525" s="1301" t="s">
        <v>242</v>
      </c>
      <c r="P525" s="1301"/>
      <c r="Q525" s="1301"/>
      <c r="R525" s="438">
        <f t="shared" si="28"/>
        <v>10</v>
      </c>
      <c r="S525" s="1136"/>
      <c r="T525" s="538"/>
      <c r="U525" s="538"/>
      <c r="V525" s="538"/>
      <c r="W525" s="538"/>
      <c r="X525" s="1123"/>
      <c r="Z525" s="534"/>
      <c r="AA525" s="304"/>
    </row>
    <row r="526" spans="1:27" ht="20.100000000000001" customHeight="1" x14ac:dyDescent="0.5">
      <c r="A526" s="330" t="s">
        <v>705</v>
      </c>
      <c r="B526" s="377" t="s">
        <v>706</v>
      </c>
      <c r="C526" s="377" t="s">
        <v>707</v>
      </c>
      <c r="D526" s="332">
        <v>1</v>
      </c>
      <c r="E526" s="336">
        <v>2</v>
      </c>
      <c r="F526" s="379" t="s">
        <v>708</v>
      </c>
      <c r="G526" s="336">
        <v>12</v>
      </c>
      <c r="H526" s="349" t="s">
        <v>699</v>
      </c>
      <c r="I526" s="1012"/>
      <c r="J526" s="336"/>
      <c r="K526" s="336"/>
      <c r="L526" s="336">
        <v>2</v>
      </c>
      <c r="M526" s="336">
        <v>2</v>
      </c>
      <c r="N526" s="336">
        <v>2</v>
      </c>
      <c r="O526" s="1300"/>
      <c r="P526" s="1300"/>
      <c r="Q526" s="1300"/>
      <c r="R526" s="322">
        <f t="shared" si="28"/>
        <v>6</v>
      </c>
      <c r="S526" s="1009"/>
      <c r="T526" s="538"/>
      <c r="U526" s="538"/>
      <c r="V526" s="538"/>
      <c r="W526" s="538"/>
      <c r="X526" s="1123"/>
      <c r="Z526" s="534"/>
      <c r="AA526" s="304"/>
    </row>
    <row r="527" spans="1:27" ht="20.100000000000001" customHeight="1" x14ac:dyDescent="0.5">
      <c r="A527" s="330"/>
      <c r="B527" s="1009"/>
      <c r="C527" s="1009"/>
      <c r="D527" s="332"/>
      <c r="E527" s="336"/>
      <c r="F527" s="379"/>
      <c r="G527" s="336"/>
      <c r="H527" s="349" t="s">
        <v>704</v>
      </c>
      <c r="I527" s="1012"/>
      <c r="J527" s="336">
        <v>2</v>
      </c>
      <c r="K527" s="336">
        <v>2</v>
      </c>
      <c r="L527" s="336">
        <v>2</v>
      </c>
      <c r="M527" s="336"/>
      <c r="N527" s="336"/>
      <c r="O527" s="1300"/>
      <c r="P527" s="1300"/>
      <c r="Q527" s="1300"/>
      <c r="R527" s="322">
        <f t="shared" si="28"/>
        <v>6</v>
      </c>
      <c r="S527" s="1009"/>
      <c r="T527" s="538"/>
      <c r="U527" s="538"/>
      <c r="V527" s="538">
        <f>R527</f>
        <v>6</v>
      </c>
      <c r="W527" s="538"/>
      <c r="X527" s="1123"/>
      <c r="Z527" s="534"/>
      <c r="AA527" s="304"/>
    </row>
    <row r="528" spans="1:27" ht="20.100000000000001" customHeight="1" x14ac:dyDescent="0.5">
      <c r="A528" s="330"/>
      <c r="B528" s="1009"/>
      <c r="C528" s="1009"/>
      <c r="D528" s="332"/>
      <c r="E528" s="336"/>
      <c r="F528" s="379"/>
      <c r="G528" s="336"/>
      <c r="H528" s="349" t="s">
        <v>710</v>
      </c>
      <c r="I528" s="1012"/>
      <c r="J528" s="336">
        <v>2</v>
      </c>
      <c r="K528" s="336">
        <v>2</v>
      </c>
      <c r="L528" s="336"/>
      <c r="M528" s="336"/>
      <c r="N528" s="336"/>
      <c r="O528" s="1300"/>
      <c r="P528" s="1300"/>
      <c r="Q528" s="1300"/>
      <c r="R528" s="322">
        <f t="shared" si="28"/>
        <v>4</v>
      </c>
      <c r="S528" s="1009"/>
      <c r="T528" s="538"/>
      <c r="U528" s="538"/>
      <c r="V528" s="538">
        <f>R528</f>
        <v>4</v>
      </c>
      <c r="W528" s="538">
        <v>14</v>
      </c>
      <c r="X528" s="1123">
        <f>SUM(T528:W528)</f>
        <v>18</v>
      </c>
      <c r="Z528" s="534"/>
      <c r="AA528" s="304"/>
    </row>
    <row r="529" spans="1:27" ht="20.100000000000001" customHeight="1" x14ac:dyDescent="0.5">
      <c r="A529" s="138"/>
      <c r="B529" s="371"/>
      <c r="C529" s="371"/>
      <c r="D529" s="142"/>
      <c r="E529" s="142"/>
      <c r="F529" s="1302"/>
      <c r="G529" s="142"/>
      <c r="H529" s="364" t="s">
        <v>698</v>
      </c>
      <c r="I529" s="371"/>
      <c r="J529" s="373"/>
      <c r="K529" s="373"/>
      <c r="L529" s="373"/>
      <c r="M529" s="373">
        <v>2</v>
      </c>
      <c r="N529" s="373">
        <v>2</v>
      </c>
      <c r="O529" s="1158"/>
      <c r="P529" s="1158"/>
      <c r="Q529" s="1158"/>
      <c r="R529" s="376">
        <f>SUM(K529:Q529)</f>
        <v>4</v>
      </c>
      <c r="S529" s="1013"/>
      <c r="T529" s="538"/>
      <c r="U529" s="538"/>
      <c r="V529" s="538"/>
      <c r="W529" s="538"/>
      <c r="X529" s="1123"/>
      <c r="Z529" s="534"/>
      <c r="AA529" s="304"/>
    </row>
    <row r="530" spans="1:27" ht="20.100000000000001" customHeight="1" x14ac:dyDescent="0.5">
      <c r="A530" s="1436"/>
      <c r="B530" s="1412"/>
      <c r="C530" s="1412"/>
      <c r="D530" s="1412"/>
      <c r="E530" s="1412"/>
      <c r="F530" s="1412"/>
      <c r="G530" s="1303">
        <v>35</v>
      </c>
      <c r="H530" s="1254"/>
      <c r="I530" s="1254"/>
      <c r="J530" s="1254"/>
      <c r="K530" s="1254"/>
      <c r="L530" s="1254"/>
      <c r="M530" s="1254"/>
      <c r="N530" s="1254"/>
      <c r="O530" s="1254"/>
      <c r="P530" s="1254"/>
      <c r="Q530" s="1254"/>
      <c r="R530" s="1304"/>
      <c r="S530" s="1254"/>
      <c r="T530" s="538"/>
      <c r="U530" s="538"/>
      <c r="V530" s="538"/>
      <c r="W530" s="538"/>
      <c r="X530" s="1123"/>
      <c r="Z530" s="534"/>
      <c r="AA530" s="304"/>
    </row>
    <row r="531" spans="1:27" ht="20.100000000000001" customHeight="1" x14ac:dyDescent="0.5">
      <c r="A531" s="1140"/>
      <c r="G531" s="1303"/>
      <c r="H531" s="1254"/>
      <c r="I531" s="1254"/>
      <c r="J531" s="1254"/>
      <c r="K531" s="1254"/>
      <c r="L531" s="1254"/>
      <c r="M531" s="1254"/>
      <c r="N531" s="1254"/>
      <c r="O531" s="1254"/>
      <c r="P531" s="1254"/>
      <c r="Q531" s="1254"/>
      <c r="R531" s="1304"/>
      <c r="S531" s="1254"/>
      <c r="T531" s="538"/>
      <c r="U531" s="538"/>
      <c r="V531" s="538"/>
      <c r="W531" s="538"/>
      <c r="X531" s="1123"/>
      <c r="Z531" s="534"/>
      <c r="AA531" s="304"/>
    </row>
    <row r="532" spans="1:27" ht="20.100000000000001" customHeight="1" x14ac:dyDescent="0.5">
      <c r="A532" s="1140"/>
      <c r="G532" s="1303"/>
      <c r="H532" s="1254"/>
      <c r="I532" s="1254"/>
      <c r="J532" s="1254"/>
      <c r="K532" s="1254"/>
      <c r="L532" s="1254"/>
      <c r="M532" s="1254"/>
      <c r="N532" s="1254"/>
      <c r="O532" s="1254"/>
      <c r="P532" s="1254"/>
      <c r="Q532" s="1254"/>
      <c r="R532" s="1304"/>
      <c r="S532" s="1254"/>
      <c r="T532" s="538"/>
      <c r="U532" s="538"/>
      <c r="V532" s="538"/>
      <c r="W532" s="538"/>
      <c r="X532" s="1123"/>
      <c r="Z532" s="534"/>
      <c r="AA532" s="304"/>
    </row>
    <row r="533" spans="1:27" ht="20.100000000000001" customHeight="1" x14ac:dyDescent="0.5">
      <c r="A533" s="1140"/>
      <c r="G533" s="1303"/>
      <c r="H533" s="1254"/>
      <c r="I533" s="1254"/>
      <c r="J533" s="1254"/>
      <c r="K533" s="1254"/>
      <c r="L533" s="1254"/>
      <c r="M533" s="1254"/>
      <c r="N533" s="1254"/>
      <c r="O533" s="1254"/>
      <c r="P533" s="1254"/>
      <c r="Q533" s="1254"/>
      <c r="R533" s="1304"/>
      <c r="S533" s="1254"/>
      <c r="T533" s="538"/>
      <c r="U533" s="538"/>
      <c r="V533" s="538"/>
      <c r="W533" s="538"/>
      <c r="X533" s="1123"/>
      <c r="Z533" s="534"/>
      <c r="AA533" s="304"/>
    </row>
    <row r="534" spans="1:27" ht="20.100000000000001" customHeight="1" x14ac:dyDescent="0.5">
      <c r="A534" s="1140"/>
      <c r="G534" s="1303"/>
      <c r="H534" s="1254"/>
      <c r="I534" s="1254"/>
      <c r="J534" s="1254"/>
      <c r="K534" s="1254"/>
      <c r="L534" s="1254"/>
      <c r="M534" s="1254"/>
      <c r="N534" s="1254"/>
      <c r="O534" s="1254"/>
      <c r="P534" s="1254"/>
      <c r="Q534" s="1254"/>
      <c r="R534" s="1304"/>
      <c r="S534" s="1254"/>
      <c r="T534" s="538"/>
      <c r="U534" s="538"/>
      <c r="V534" s="538"/>
      <c r="W534" s="538"/>
      <c r="X534" s="1123"/>
      <c r="Z534" s="534"/>
      <c r="AA534" s="304"/>
    </row>
    <row r="535" spans="1:27" ht="20.100000000000001" customHeight="1" x14ac:dyDescent="0.5">
      <c r="A535" s="1140"/>
      <c r="G535" s="1303"/>
      <c r="H535" s="1254"/>
      <c r="I535" s="1254"/>
      <c r="J535" s="1254"/>
      <c r="K535" s="1254"/>
      <c r="L535" s="1254"/>
      <c r="M535" s="1254"/>
      <c r="N535" s="1254"/>
      <c r="O535" s="1254"/>
      <c r="P535" s="1254"/>
      <c r="Q535" s="1254"/>
      <c r="R535" s="1304"/>
      <c r="S535" s="1254"/>
      <c r="T535" s="538"/>
      <c r="U535" s="538"/>
      <c r="V535" s="538"/>
      <c r="W535" s="538"/>
      <c r="X535" s="1123"/>
      <c r="Z535" s="534"/>
      <c r="AA535" s="304"/>
    </row>
    <row r="536" spans="1:27" ht="20.100000000000001" customHeight="1" x14ac:dyDescent="0.5">
      <c r="A536" s="1140"/>
      <c r="G536" s="1303"/>
      <c r="H536" s="1254"/>
      <c r="I536" s="1254"/>
      <c r="J536" s="1254"/>
      <c r="K536" s="1254"/>
      <c r="L536" s="1254"/>
      <c r="M536" s="1254"/>
      <c r="N536" s="1254"/>
      <c r="O536" s="1254"/>
      <c r="P536" s="1254"/>
      <c r="Q536" s="1254"/>
      <c r="R536" s="1304"/>
      <c r="S536" s="1254"/>
      <c r="T536" s="538"/>
      <c r="U536" s="538"/>
      <c r="V536" s="538"/>
      <c r="W536" s="538"/>
      <c r="X536" s="1123"/>
      <c r="Z536" s="534"/>
      <c r="AA536" s="304"/>
    </row>
    <row r="537" spans="1:27" ht="20.100000000000001" customHeight="1" x14ac:dyDescent="0.5">
      <c r="A537" s="1140"/>
      <c r="G537" s="1303"/>
      <c r="H537" s="1254"/>
      <c r="I537" s="1254"/>
      <c r="J537" s="1254"/>
      <c r="K537" s="1254"/>
      <c r="L537" s="1254"/>
      <c r="M537" s="1254"/>
      <c r="N537" s="1254"/>
      <c r="O537" s="1254"/>
      <c r="P537" s="1254"/>
      <c r="Q537" s="1254"/>
      <c r="R537" s="1304"/>
      <c r="S537" s="1254"/>
      <c r="T537" s="538"/>
      <c r="U537" s="538"/>
      <c r="V537" s="538"/>
      <c r="W537" s="538"/>
      <c r="X537" s="1123"/>
      <c r="Z537" s="534"/>
      <c r="AA537" s="304"/>
    </row>
    <row r="538" spans="1:27" ht="20.100000000000001" customHeight="1" x14ac:dyDescent="0.5">
      <c r="A538" s="1140"/>
      <c r="G538" s="1303"/>
      <c r="H538" s="1254"/>
      <c r="I538" s="1254"/>
      <c r="J538" s="1254"/>
      <c r="K538" s="1254"/>
      <c r="L538" s="1254"/>
      <c r="M538" s="1254"/>
      <c r="N538" s="1254"/>
      <c r="O538" s="1254"/>
      <c r="P538" s="1254"/>
      <c r="Q538" s="1254"/>
      <c r="R538" s="1304"/>
      <c r="S538" s="1254"/>
      <c r="T538" s="538"/>
      <c r="U538" s="538"/>
      <c r="V538" s="538"/>
      <c r="W538" s="538"/>
      <c r="X538" s="1123"/>
      <c r="Z538" s="534"/>
      <c r="AA538" s="304"/>
    </row>
    <row r="539" spans="1:27" ht="20.100000000000001" customHeight="1" x14ac:dyDescent="0.5">
      <c r="A539" s="1140"/>
      <c r="G539" s="1303"/>
      <c r="H539" s="1254"/>
      <c r="I539" s="1254"/>
      <c r="J539" s="1254"/>
      <c r="K539" s="1254"/>
      <c r="L539" s="1254"/>
      <c r="M539" s="1254"/>
      <c r="N539" s="1254"/>
      <c r="O539" s="1254"/>
      <c r="P539" s="1254"/>
      <c r="Q539" s="1254"/>
      <c r="R539" s="1304"/>
      <c r="S539" s="1254"/>
      <c r="T539" s="538"/>
      <c r="U539" s="538"/>
      <c r="V539" s="538"/>
      <c r="W539" s="538"/>
      <c r="X539" s="1123"/>
      <c r="Z539" s="534"/>
      <c r="AA539" s="304"/>
    </row>
    <row r="540" spans="1:27" ht="20.100000000000001" customHeight="1" x14ac:dyDescent="0.5">
      <c r="A540" s="1140"/>
      <c r="G540" s="1303"/>
      <c r="H540" s="1254"/>
      <c r="I540" s="1254"/>
      <c r="J540" s="1254"/>
      <c r="K540" s="1254"/>
      <c r="L540" s="1254"/>
      <c r="M540" s="1254"/>
      <c r="N540" s="1254"/>
      <c r="O540" s="1254"/>
      <c r="P540" s="1254"/>
      <c r="Q540" s="1254"/>
      <c r="R540" s="1304"/>
      <c r="S540" s="1254"/>
      <c r="T540" s="538"/>
      <c r="U540" s="538"/>
      <c r="V540" s="538"/>
      <c r="W540" s="538"/>
      <c r="X540" s="1123"/>
      <c r="Z540" s="534"/>
      <c r="AA540" s="304"/>
    </row>
    <row r="541" spans="1:27" ht="20.100000000000001" customHeight="1" x14ac:dyDescent="0.5">
      <c r="A541" s="1140"/>
      <c r="G541" s="1303"/>
      <c r="H541" s="1254"/>
      <c r="I541" s="1254"/>
      <c r="J541" s="1254"/>
      <c r="K541" s="1254"/>
      <c r="L541" s="1254"/>
      <c r="M541" s="1254"/>
      <c r="N541" s="1254"/>
      <c r="O541" s="1254"/>
      <c r="P541" s="1254"/>
      <c r="Q541" s="1254"/>
      <c r="R541" s="1304"/>
      <c r="S541" s="1254"/>
      <c r="T541" s="538"/>
      <c r="U541" s="538"/>
      <c r="V541" s="538"/>
      <c r="W541" s="538"/>
      <c r="X541" s="1123"/>
      <c r="Z541" s="534"/>
      <c r="AA541" s="304"/>
    </row>
    <row r="542" spans="1:27" ht="20.100000000000001" customHeight="1" x14ac:dyDescent="0.5">
      <c r="A542" s="1140"/>
      <c r="G542" s="1303"/>
      <c r="H542" s="1254"/>
      <c r="I542" s="1254"/>
      <c r="J542" s="1254"/>
      <c r="K542" s="1254"/>
      <c r="L542" s="1254"/>
      <c r="M542" s="1254"/>
      <c r="N542" s="1254"/>
      <c r="O542" s="1254"/>
      <c r="P542" s="1254"/>
      <c r="Q542" s="1254"/>
      <c r="R542" s="1304"/>
      <c r="S542" s="1254"/>
      <c r="T542" s="538"/>
      <c r="U542" s="538"/>
      <c r="V542" s="538"/>
      <c r="W542" s="538"/>
      <c r="X542" s="1123"/>
      <c r="Z542" s="534"/>
      <c r="AA542" s="304"/>
    </row>
    <row r="543" spans="1:27" ht="20.100000000000001" customHeight="1" x14ac:dyDescent="0.5">
      <c r="A543" s="1140"/>
      <c r="G543" s="1303"/>
      <c r="H543" s="1254"/>
      <c r="I543" s="1254"/>
      <c r="J543" s="1254"/>
      <c r="K543" s="1254"/>
      <c r="L543" s="1254"/>
      <c r="M543" s="1254"/>
      <c r="N543" s="1254"/>
      <c r="O543" s="1254"/>
      <c r="P543" s="1254"/>
      <c r="Q543" s="1254"/>
      <c r="R543" s="1304"/>
      <c r="S543" s="1254"/>
      <c r="T543" s="538"/>
      <c r="U543" s="538"/>
      <c r="V543" s="538"/>
      <c r="W543" s="538"/>
      <c r="X543" s="1123"/>
      <c r="Z543" s="534"/>
      <c r="AA543" s="304"/>
    </row>
    <row r="544" spans="1:27" ht="20.100000000000001" customHeight="1" x14ac:dyDescent="0.5">
      <c r="A544" s="1140"/>
      <c r="G544" s="1303"/>
      <c r="H544" s="1254"/>
      <c r="I544" s="1254"/>
      <c r="J544" s="1254"/>
      <c r="K544" s="1254"/>
      <c r="L544" s="1254"/>
      <c r="M544" s="1254"/>
      <c r="N544" s="1254"/>
      <c r="O544" s="1254"/>
      <c r="P544" s="1254"/>
      <c r="Q544" s="1254"/>
      <c r="R544" s="1304"/>
      <c r="S544" s="1254"/>
      <c r="T544" s="538"/>
      <c r="U544" s="538"/>
      <c r="V544" s="538"/>
      <c r="W544" s="538"/>
      <c r="X544" s="1123"/>
      <c r="Z544" s="534"/>
      <c r="AA544" s="304"/>
    </row>
    <row r="545" spans="1:27" ht="20.100000000000001" customHeight="1" x14ac:dyDescent="0.5">
      <c r="A545" s="1140"/>
      <c r="G545" s="1303"/>
      <c r="H545" s="1254"/>
      <c r="I545" s="1254"/>
      <c r="J545" s="1254"/>
      <c r="K545" s="1254"/>
      <c r="L545" s="1254"/>
      <c r="M545" s="1254"/>
      <c r="N545" s="1254"/>
      <c r="O545" s="1254"/>
      <c r="P545" s="1254"/>
      <c r="Q545" s="1254"/>
      <c r="R545" s="1304"/>
      <c r="S545" s="1254"/>
      <c r="T545" s="538"/>
      <c r="U545" s="538"/>
      <c r="V545" s="538"/>
      <c r="W545" s="538"/>
      <c r="X545" s="1123"/>
      <c r="Z545" s="534"/>
      <c r="AA545" s="304"/>
    </row>
    <row r="546" spans="1:27" ht="20.100000000000001" customHeight="1" x14ac:dyDescent="0.5">
      <c r="A546" s="1373" t="s">
        <v>0</v>
      </c>
      <c r="B546" s="1412"/>
      <c r="C546" s="1412"/>
      <c r="D546" s="1412"/>
      <c r="E546" s="1412"/>
      <c r="F546" s="1412"/>
      <c r="G546" s="1412"/>
      <c r="H546" s="1412"/>
      <c r="I546" s="1412"/>
      <c r="J546" s="1412"/>
      <c r="K546" s="1412"/>
      <c r="L546" s="1412"/>
      <c r="M546" s="1412"/>
      <c r="N546" s="1412"/>
      <c r="O546" s="1412"/>
      <c r="P546" s="1412"/>
      <c r="Q546" s="1412"/>
      <c r="R546" s="1412"/>
      <c r="S546" s="1412"/>
      <c r="T546" s="538"/>
      <c r="U546" s="538"/>
      <c r="V546" s="538"/>
      <c r="W546" s="538"/>
      <c r="X546" s="1123"/>
      <c r="Z546" s="530"/>
      <c r="AA546" s="119"/>
    </row>
    <row r="547" spans="1:27" ht="20.100000000000001" customHeight="1" x14ac:dyDescent="0.5">
      <c r="A547" s="1373" t="s">
        <v>711</v>
      </c>
      <c r="B547" s="1412"/>
      <c r="C547" s="1412"/>
      <c r="D547" s="1412"/>
      <c r="E547" s="1412"/>
      <c r="F547" s="1412"/>
      <c r="G547" s="1412"/>
      <c r="H547" s="1412"/>
      <c r="I547" s="1412"/>
      <c r="J547" s="1412"/>
      <c r="K547" s="1412"/>
      <c r="L547" s="1412"/>
      <c r="M547" s="1412"/>
      <c r="N547" s="1412"/>
      <c r="O547" s="1412"/>
      <c r="P547" s="1412"/>
      <c r="Q547" s="1412"/>
      <c r="R547" s="1412"/>
      <c r="S547" s="1412"/>
      <c r="T547" s="538"/>
      <c r="U547" s="538"/>
      <c r="V547" s="538"/>
      <c r="W547" s="538"/>
      <c r="X547" s="1123"/>
      <c r="Z547" s="534"/>
      <c r="AA547" s="304"/>
    </row>
    <row r="548" spans="1:27" ht="20.100000000000001" customHeight="1" x14ac:dyDescent="0.5">
      <c r="A548" s="1437" t="s">
        <v>729</v>
      </c>
      <c r="B548" s="1405"/>
      <c r="C548" s="1405"/>
      <c r="D548" s="1405"/>
      <c r="E548" s="1405"/>
      <c r="F548" s="1405"/>
      <c r="G548" s="1405"/>
      <c r="H548" s="1405"/>
      <c r="I548" s="1405"/>
      <c r="J548" s="1405"/>
      <c r="K548" s="1405"/>
      <c r="L548" s="1405"/>
      <c r="M548" s="1405"/>
      <c r="N548" s="1405"/>
      <c r="O548" s="1405"/>
      <c r="P548" s="1405"/>
      <c r="Q548" s="1405"/>
      <c r="R548" s="1405"/>
      <c r="S548" s="1414"/>
      <c r="T548" s="538"/>
      <c r="U548" s="538"/>
      <c r="V548" s="538"/>
      <c r="W548" s="538"/>
      <c r="X548" s="1123"/>
      <c r="Z548" s="534"/>
      <c r="AA548" s="304"/>
    </row>
    <row r="549" spans="1:27" ht="20.100000000000001" customHeight="1" x14ac:dyDescent="0.5">
      <c r="A549" s="1429" t="s">
        <v>502</v>
      </c>
      <c r="B549" s="1429" t="s">
        <v>7</v>
      </c>
      <c r="C549" s="1429" t="s">
        <v>503</v>
      </c>
      <c r="D549" s="1429" t="s">
        <v>340</v>
      </c>
      <c r="E549" s="1401" t="s">
        <v>504</v>
      </c>
      <c r="F549" s="1404" t="s">
        <v>505</v>
      </c>
      <c r="G549" s="1405"/>
      <c r="H549" s="1406" t="s">
        <v>506</v>
      </c>
      <c r="I549" s="1407"/>
      <c r="J549" s="1404" t="s">
        <v>507</v>
      </c>
      <c r="K549" s="1405"/>
      <c r="L549" s="1405"/>
      <c r="M549" s="1405"/>
      <c r="N549" s="1405"/>
      <c r="O549" s="1405"/>
      <c r="P549" s="1405"/>
      <c r="Q549" s="1405"/>
      <c r="R549" s="1438" t="s">
        <v>344</v>
      </c>
      <c r="S549" s="1429" t="s">
        <v>508</v>
      </c>
      <c r="X549" s="1122"/>
      <c r="Z549" s="534"/>
      <c r="AA549" s="304"/>
    </row>
    <row r="550" spans="1:27" ht="20.100000000000001" customHeight="1" x14ac:dyDescent="0.5">
      <c r="A550" s="1417"/>
      <c r="B550" s="1417"/>
      <c r="C550" s="1417"/>
      <c r="D550" s="1417"/>
      <c r="E550" s="1402"/>
      <c r="F550" s="120" t="s">
        <v>509</v>
      </c>
      <c r="G550" s="121" t="s">
        <v>510</v>
      </c>
      <c r="H550" s="1408"/>
      <c r="I550" s="1409"/>
      <c r="J550" s="191">
        <v>1</v>
      </c>
      <c r="K550" s="191">
        <v>2</v>
      </c>
      <c r="L550" s="191">
        <v>3</v>
      </c>
      <c r="M550" s="191">
        <v>4</v>
      </c>
      <c r="N550" s="191">
        <v>5</v>
      </c>
      <c r="O550" s="191">
        <v>6</v>
      </c>
      <c r="P550" s="191">
        <v>7</v>
      </c>
      <c r="Q550" s="191">
        <v>8</v>
      </c>
      <c r="R550" s="1439"/>
      <c r="S550" s="1417"/>
      <c r="T550" s="538" t="s">
        <v>511</v>
      </c>
      <c r="U550" s="538" t="s">
        <v>512</v>
      </c>
      <c r="V550" s="538" t="s">
        <v>513</v>
      </c>
      <c r="W550" s="538" t="s">
        <v>536</v>
      </c>
      <c r="X550" s="1123"/>
      <c r="Z550" s="534"/>
      <c r="AA550" s="304"/>
    </row>
    <row r="551" spans="1:27" ht="20.100000000000001" customHeight="1" x14ac:dyDescent="0.5">
      <c r="A551" s="330" t="s">
        <v>695</v>
      </c>
      <c r="B551" s="377" t="s">
        <v>712</v>
      </c>
      <c r="C551" s="377" t="s">
        <v>713</v>
      </c>
      <c r="D551" s="332">
        <v>2.5</v>
      </c>
      <c r="E551" s="336">
        <v>5</v>
      </c>
      <c r="F551" s="332" t="s">
        <v>714</v>
      </c>
      <c r="G551" s="336">
        <v>10</v>
      </c>
      <c r="H551" s="349" t="s">
        <v>715</v>
      </c>
      <c r="I551" s="1012"/>
      <c r="J551" s="1305"/>
      <c r="K551" s="1305"/>
      <c r="L551" s="1305"/>
      <c r="M551" s="1305"/>
      <c r="N551" s="1305"/>
      <c r="O551" s="1305"/>
      <c r="P551" s="1306">
        <v>5</v>
      </c>
      <c r="Q551" s="1306">
        <v>5</v>
      </c>
      <c r="R551" s="1307">
        <v>10</v>
      </c>
      <c r="S551" s="1009"/>
      <c r="T551" s="538"/>
      <c r="U551" s="538"/>
      <c r="V551" s="538"/>
      <c r="W551" s="538"/>
      <c r="X551" s="1123"/>
    </row>
    <row r="552" spans="1:27" ht="20.100000000000001" customHeight="1" x14ac:dyDescent="0.5">
      <c r="A552" s="330"/>
      <c r="B552" s="1009"/>
      <c r="C552" s="1009"/>
      <c r="D552" s="332"/>
      <c r="E552" s="336"/>
      <c r="F552" s="332"/>
      <c r="G552" s="336"/>
      <c r="H552" s="349" t="s">
        <v>716</v>
      </c>
      <c r="I552" s="1012"/>
      <c r="J552" s="1305"/>
      <c r="K552" s="1305"/>
      <c r="L552" s="1305"/>
      <c r="M552" s="1305"/>
      <c r="N552" s="1305"/>
      <c r="O552" s="1305"/>
      <c r="P552" s="1012"/>
      <c r="Q552" s="1012"/>
      <c r="R552" s="1308"/>
      <c r="S552" s="1009"/>
      <c r="T552" s="538"/>
      <c r="U552" s="538"/>
      <c r="V552" s="538"/>
      <c r="W552" s="538"/>
      <c r="X552" s="1123"/>
    </row>
    <row r="553" spans="1:27" ht="20.100000000000001" customHeight="1" x14ac:dyDescent="0.5">
      <c r="A553" s="330"/>
      <c r="B553" s="1009"/>
      <c r="C553" s="1009"/>
      <c r="D553" s="332"/>
      <c r="E553" s="336"/>
      <c r="F553" s="379"/>
      <c r="G553" s="336"/>
      <c r="H553" s="349" t="s">
        <v>717</v>
      </c>
      <c r="I553" s="1012"/>
      <c r="J553" s="1305"/>
      <c r="K553" s="1305"/>
      <c r="L553" s="1305"/>
      <c r="M553" s="1305"/>
      <c r="N553" s="1305"/>
      <c r="O553" s="1305"/>
      <c r="P553" s="1012"/>
      <c r="Q553" s="1012"/>
      <c r="R553" s="1308"/>
      <c r="S553" s="1009"/>
      <c r="T553" s="538"/>
      <c r="U553" s="538"/>
      <c r="V553" s="538"/>
      <c r="W553" s="538"/>
      <c r="X553" s="1123"/>
    </row>
    <row r="554" spans="1:27" ht="20.100000000000001" customHeight="1" x14ac:dyDescent="0.5">
      <c r="A554" s="222"/>
      <c r="B554" s="1184"/>
      <c r="C554" s="1184"/>
      <c r="D554" s="351"/>
      <c r="E554" s="351"/>
      <c r="F554" s="351"/>
      <c r="G554" s="351"/>
      <c r="H554" s="1146" t="s">
        <v>718</v>
      </c>
      <c r="I554" s="1184"/>
      <c r="J554" s="1309"/>
      <c r="K554" s="1309"/>
      <c r="L554" s="1309"/>
      <c r="M554" s="1309"/>
      <c r="N554" s="1309"/>
      <c r="O554" s="1309"/>
      <c r="P554" s="1184"/>
      <c r="Q554" s="1184"/>
      <c r="R554" s="1310"/>
      <c r="S554" s="1136"/>
      <c r="T554" s="538"/>
      <c r="U554" s="538"/>
      <c r="V554" s="538"/>
      <c r="W554" s="538"/>
      <c r="X554" s="1123"/>
      <c r="Z554" s="534"/>
      <c r="AA554" s="304"/>
    </row>
    <row r="555" spans="1:27" ht="20.100000000000001" customHeight="1" x14ac:dyDescent="0.5">
      <c r="A555" s="330" t="s">
        <v>700</v>
      </c>
      <c r="B555" s="377" t="s">
        <v>719</v>
      </c>
      <c r="C555" s="377" t="s">
        <v>720</v>
      </c>
      <c r="D555" s="332">
        <v>2.5</v>
      </c>
      <c r="E555" s="336">
        <v>5</v>
      </c>
      <c r="F555" s="332" t="s">
        <v>721</v>
      </c>
      <c r="G555" s="336">
        <v>10</v>
      </c>
      <c r="H555" s="349" t="s">
        <v>716</v>
      </c>
      <c r="I555" s="1012"/>
      <c r="J555" s="1305"/>
      <c r="K555" s="1305"/>
      <c r="L555" s="1305"/>
      <c r="M555" s="1305"/>
      <c r="N555" s="1305"/>
      <c r="O555" s="1305"/>
      <c r="P555" s="1306">
        <v>5</v>
      </c>
      <c r="Q555" s="1306">
        <v>5</v>
      </c>
      <c r="R555" s="1307">
        <v>10</v>
      </c>
      <c r="S555" s="1009"/>
      <c r="T555" s="538"/>
      <c r="U555" s="538"/>
      <c r="V555" s="538"/>
      <c r="W555" s="538"/>
      <c r="X555" s="1123"/>
      <c r="Z555" s="534"/>
      <c r="AA555" s="304"/>
    </row>
    <row r="556" spans="1:27" ht="20.100000000000001" customHeight="1" x14ac:dyDescent="0.5">
      <c r="A556" s="330"/>
      <c r="B556" s="1009"/>
      <c r="C556" s="1009"/>
      <c r="D556" s="332"/>
      <c r="E556" s="336"/>
      <c r="F556" s="332"/>
      <c r="G556" s="336"/>
      <c r="H556" s="349" t="s">
        <v>717</v>
      </c>
      <c r="I556" s="1012"/>
      <c r="J556" s="1305"/>
      <c r="K556" s="1305"/>
      <c r="L556" s="1305"/>
      <c r="M556" s="1305"/>
      <c r="N556" s="1305"/>
      <c r="O556" s="1305"/>
      <c r="P556" s="1012"/>
      <c r="Q556" s="1012"/>
      <c r="R556" s="1308"/>
      <c r="S556" s="1009"/>
      <c r="T556" s="538"/>
      <c r="U556" s="538"/>
      <c r="V556" s="538"/>
      <c r="W556" s="538"/>
      <c r="X556" s="1123"/>
      <c r="Z556" s="534"/>
      <c r="AA556" s="304"/>
    </row>
    <row r="557" spans="1:27" ht="20.100000000000001" customHeight="1" x14ac:dyDescent="0.5">
      <c r="A557" s="330"/>
      <c r="B557" s="1009"/>
      <c r="C557" s="1009"/>
      <c r="D557" s="332"/>
      <c r="E557" s="336"/>
      <c r="F557" s="332"/>
      <c r="G557" s="336"/>
      <c r="H557" s="349" t="s">
        <v>718</v>
      </c>
      <c r="I557" s="1012"/>
      <c r="J557" s="1305"/>
      <c r="K557" s="1305"/>
      <c r="L557" s="1305"/>
      <c r="M557" s="1305"/>
      <c r="N557" s="1305"/>
      <c r="O557" s="1305"/>
      <c r="P557" s="1012"/>
      <c r="Q557" s="1012"/>
      <c r="R557" s="1308"/>
      <c r="S557" s="1009"/>
      <c r="T557" s="538"/>
      <c r="U557" s="538"/>
      <c r="V557" s="538"/>
      <c r="W557" s="538"/>
      <c r="X557" s="1123"/>
      <c r="Z557" s="534"/>
      <c r="AA557" s="304"/>
    </row>
    <row r="558" spans="1:27" ht="20.100000000000001" customHeight="1" x14ac:dyDescent="0.5">
      <c r="A558" s="222"/>
      <c r="B558" s="1136"/>
      <c r="C558" s="1136"/>
      <c r="D558" s="351"/>
      <c r="E558" s="366"/>
      <c r="F558" s="351"/>
      <c r="G558" s="366"/>
      <c r="H558" s="1311"/>
      <c r="I558" s="1184"/>
      <c r="J558" s="1309"/>
      <c r="K558" s="1309"/>
      <c r="L558" s="1309"/>
      <c r="M558" s="1309"/>
      <c r="N558" s="1309"/>
      <c r="O558" s="1309"/>
      <c r="P558" s="1184"/>
      <c r="Q558" s="1184"/>
      <c r="R558" s="1310"/>
      <c r="S558" s="1136"/>
      <c r="T558" s="538"/>
      <c r="U558" s="538"/>
      <c r="V558" s="538"/>
      <c r="W558" s="538"/>
      <c r="X558" s="1123"/>
      <c r="Z558" s="534"/>
      <c r="AA558" s="304"/>
    </row>
    <row r="559" spans="1:27" ht="20.100000000000001" customHeight="1" x14ac:dyDescent="0.5">
      <c r="A559" s="330" t="s">
        <v>705</v>
      </c>
      <c r="B559" s="377" t="s">
        <v>722</v>
      </c>
      <c r="C559" s="377" t="s">
        <v>723</v>
      </c>
      <c r="D559" s="332">
        <v>2.5</v>
      </c>
      <c r="E559" s="332">
        <v>5</v>
      </c>
      <c r="F559" s="332" t="s">
        <v>724</v>
      </c>
      <c r="G559" s="336">
        <v>15</v>
      </c>
      <c r="H559" s="349" t="s">
        <v>725</v>
      </c>
      <c r="I559" s="1012"/>
      <c r="J559" s="1305"/>
      <c r="K559" s="1305"/>
      <c r="L559" s="1305"/>
      <c r="M559" s="1305"/>
      <c r="N559" s="1305"/>
      <c r="O559" s="1306">
        <v>5</v>
      </c>
      <c r="P559" s="1306">
        <v>5</v>
      </c>
      <c r="Q559" s="1306">
        <v>5</v>
      </c>
      <c r="R559" s="1307">
        <v>15</v>
      </c>
      <c r="S559" s="1009"/>
      <c r="T559" s="538"/>
      <c r="U559" s="538"/>
      <c r="V559" s="538"/>
      <c r="W559" s="538"/>
      <c r="X559" s="1123"/>
      <c r="Z559" s="534"/>
      <c r="AA559" s="304"/>
    </row>
    <row r="560" spans="1:27" ht="20.100000000000001" customHeight="1" x14ac:dyDescent="0.5">
      <c r="A560" s="330"/>
      <c r="B560" s="1009"/>
      <c r="C560" s="1009"/>
      <c r="D560" s="332"/>
      <c r="E560" s="336"/>
      <c r="F560" s="332"/>
      <c r="G560" s="336"/>
      <c r="H560" s="349" t="s">
        <v>726</v>
      </c>
      <c r="I560" s="1012"/>
      <c r="J560" s="1305"/>
      <c r="K560" s="1305"/>
      <c r="L560" s="1305"/>
      <c r="M560" s="1305"/>
      <c r="N560" s="1305"/>
      <c r="O560" s="1012"/>
      <c r="P560" s="1012"/>
      <c r="Q560" s="1012"/>
      <c r="R560" s="1308"/>
      <c r="S560" s="1009"/>
      <c r="T560" s="538"/>
      <c r="U560" s="538"/>
      <c r="V560" s="538"/>
      <c r="W560" s="538"/>
      <c r="X560" s="1123"/>
      <c r="Z560" s="534"/>
      <c r="AA560" s="304"/>
    </row>
    <row r="561" spans="1:27" ht="20.100000000000001" customHeight="1" x14ac:dyDescent="0.5">
      <c r="A561" s="330"/>
      <c r="B561" s="1009"/>
      <c r="C561" s="1009"/>
      <c r="D561" s="332"/>
      <c r="E561" s="336"/>
      <c r="F561" s="332"/>
      <c r="G561" s="336"/>
      <c r="H561" s="349" t="s">
        <v>727</v>
      </c>
      <c r="I561" s="1012"/>
      <c r="J561" s="1305"/>
      <c r="K561" s="1305"/>
      <c r="L561" s="1305"/>
      <c r="M561" s="1305"/>
      <c r="N561" s="1305"/>
      <c r="O561" s="1012"/>
      <c r="P561" s="1012"/>
      <c r="Q561" s="1012"/>
      <c r="R561" s="1308"/>
      <c r="S561" s="1009"/>
      <c r="T561" s="538"/>
      <c r="U561" s="538"/>
      <c r="V561" s="538"/>
      <c r="W561" s="538"/>
      <c r="X561" s="1123"/>
      <c r="Z561" s="534"/>
      <c r="AA561" s="304"/>
    </row>
    <row r="562" spans="1:27" ht="20.100000000000001" customHeight="1" x14ac:dyDescent="0.5">
      <c r="A562" s="138"/>
      <c r="B562" s="371"/>
      <c r="C562" s="371"/>
      <c r="D562" s="142"/>
      <c r="E562" s="142"/>
      <c r="F562" s="142"/>
      <c r="G562" s="142"/>
      <c r="H562" s="1146" t="s">
        <v>715</v>
      </c>
      <c r="I562" s="1184"/>
      <c r="J562" s="1309"/>
      <c r="K562" s="1309"/>
      <c r="L562" s="1309"/>
      <c r="M562" s="1309"/>
      <c r="N562" s="1309"/>
      <c r="O562" s="1184"/>
      <c r="P562" s="1184"/>
      <c r="Q562" s="1184"/>
      <c r="R562" s="1310"/>
      <c r="S562" s="1136"/>
      <c r="T562" s="538"/>
      <c r="U562" s="538"/>
      <c r="V562" s="538"/>
      <c r="W562" s="538"/>
      <c r="X562" s="1123"/>
      <c r="Z562" s="534"/>
      <c r="AA562" s="304"/>
    </row>
    <row r="563" spans="1:27" ht="20.100000000000001" customHeight="1" x14ac:dyDescent="0.5">
      <c r="A563" s="1410"/>
      <c r="B563" s="1411"/>
      <c r="C563" s="1411"/>
      <c r="D563" s="1411"/>
      <c r="E563" s="1411"/>
      <c r="F563" s="1411"/>
      <c r="G563" s="1312">
        <v>35</v>
      </c>
      <c r="H563" s="1254"/>
      <c r="I563" s="1254"/>
      <c r="J563" s="1254"/>
      <c r="K563" s="1254"/>
      <c r="L563" s="1254"/>
      <c r="M563" s="1254"/>
      <c r="N563" s="1254"/>
      <c r="O563" s="1254"/>
      <c r="P563" s="1254"/>
      <c r="Q563" s="1254"/>
      <c r="R563" s="1304"/>
      <c r="S563" s="1254"/>
      <c r="T563" s="538"/>
      <c r="U563" s="538"/>
      <c r="V563" s="538"/>
      <c r="W563" s="538"/>
      <c r="X563" s="1123"/>
      <c r="Z563" s="534"/>
      <c r="AA563" s="304"/>
    </row>
    <row r="564" spans="1:27" ht="20.100000000000001" customHeight="1" x14ac:dyDescent="0.5">
      <c r="T564" s="538"/>
      <c r="U564" s="538"/>
      <c r="X564" s="1122"/>
      <c r="Z564" s="530"/>
      <c r="AA564" s="119"/>
    </row>
    <row r="565" spans="1:27" ht="20.100000000000001" customHeight="1" x14ac:dyDescent="0.5">
      <c r="T565" s="538"/>
      <c r="U565" s="538"/>
      <c r="X565" s="1122"/>
      <c r="Z565" s="530"/>
      <c r="AA565" s="119"/>
    </row>
    <row r="566" spans="1:27" ht="20.100000000000001" customHeight="1" x14ac:dyDescent="0.5">
      <c r="T566" s="538"/>
      <c r="U566" s="538"/>
      <c r="X566" s="1122"/>
      <c r="Z566" s="530"/>
      <c r="AA566" s="119"/>
    </row>
    <row r="567" spans="1:27" ht="20.100000000000001" customHeight="1" x14ac:dyDescent="0.5">
      <c r="T567" s="538"/>
      <c r="U567" s="538"/>
      <c r="X567" s="1122"/>
      <c r="Z567" s="530"/>
      <c r="AA567" s="119"/>
    </row>
    <row r="568" spans="1:27" ht="20.100000000000001" customHeight="1" x14ac:dyDescent="0.5">
      <c r="T568" s="538"/>
      <c r="U568" s="538"/>
      <c r="X568" s="1122"/>
      <c r="Z568" s="530"/>
      <c r="AA568" s="119"/>
    </row>
    <row r="569" spans="1:27" ht="20.100000000000001" customHeight="1" x14ac:dyDescent="0.5">
      <c r="T569" s="538"/>
      <c r="U569" s="538"/>
      <c r="X569" s="1122"/>
      <c r="Z569" s="530"/>
      <c r="AA569" s="119"/>
    </row>
    <row r="570" spans="1:27" ht="20.100000000000001" customHeight="1" x14ac:dyDescent="0.5">
      <c r="T570" s="538"/>
      <c r="U570" s="538"/>
      <c r="X570" s="1122"/>
      <c r="Z570" s="530"/>
      <c r="AA570" s="119"/>
    </row>
    <row r="571" spans="1:27" ht="20.100000000000001" customHeight="1" x14ac:dyDescent="0.5">
      <c r="T571" s="538"/>
      <c r="U571" s="538"/>
      <c r="X571" s="1122"/>
      <c r="Z571" s="530"/>
      <c r="AA571" s="119"/>
    </row>
    <row r="572" spans="1:27" ht="20.100000000000001" customHeight="1" x14ac:dyDescent="0.5">
      <c r="T572" s="538"/>
      <c r="U572" s="538"/>
      <c r="X572" s="1122"/>
      <c r="Z572" s="530"/>
      <c r="AA572" s="119"/>
    </row>
    <row r="573" spans="1:27" ht="20.100000000000001" customHeight="1" x14ac:dyDescent="0.5">
      <c r="T573" s="538"/>
      <c r="U573" s="538"/>
      <c r="X573" s="1122"/>
      <c r="Z573" s="530"/>
      <c r="AA573" s="119"/>
    </row>
    <row r="574" spans="1:27" ht="20.100000000000001" customHeight="1" x14ac:dyDescent="0.5">
      <c r="T574" s="538"/>
      <c r="U574" s="538"/>
      <c r="X574" s="1122"/>
      <c r="Z574" s="530"/>
      <c r="AA574" s="119"/>
    </row>
    <row r="575" spans="1:27" ht="20.100000000000001" customHeight="1" x14ac:dyDescent="0.5">
      <c r="T575" s="538"/>
      <c r="U575" s="538"/>
      <c r="X575" s="1122"/>
      <c r="Z575" s="530"/>
      <c r="AA575" s="119"/>
    </row>
    <row r="576" spans="1:27" ht="19.5" customHeight="1" x14ac:dyDescent="0.5">
      <c r="A576" s="1373" t="s">
        <v>728</v>
      </c>
      <c r="B576" s="1412"/>
      <c r="C576" s="1412"/>
      <c r="D576" s="1412"/>
      <c r="E576" s="1412"/>
      <c r="F576" s="1412"/>
      <c r="G576" s="1412"/>
      <c r="H576" s="1412"/>
      <c r="I576" s="1412"/>
      <c r="J576" s="1412"/>
      <c r="K576" s="1412"/>
      <c r="L576" s="1412"/>
      <c r="M576" s="1412"/>
      <c r="N576" s="1412"/>
      <c r="O576" s="1412"/>
      <c r="P576" s="1412"/>
      <c r="Q576" s="1412"/>
      <c r="R576" s="1412"/>
      <c r="S576" s="1412"/>
      <c r="T576" s="538"/>
      <c r="U576" s="538"/>
      <c r="V576" s="538"/>
      <c r="W576" s="538"/>
      <c r="X576" s="1123"/>
      <c r="Y576" s="843"/>
    </row>
    <row r="577" spans="1:26" ht="19.5" customHeight="1" x14ac:dyDescent="0.5">
      <c r="A577" s="1373" t="s">
        <v>501</v>
      </c>
      <c r="B577" s="1412"/>
      <c r="C577" s="1412"/>
      <c r="D577" s="1412"/>
      <c r="E577" s="1412"/>
      <c r="F577" s="1412"/>
      <c r="G577" s="1412"/>
      <c r="H577" s="1412"/>
      <c r="I577" s="1412"/>
      <c r="J577" s="1412"/>
      <c r="K577" s="1412"/>
      <c r="L577" s="1412"/>
      <c r="M577" s="1412"/>
      <c r="N577" s="1412"/>
      <c r="O577" s="1412"/>
      <c r="P577" s="1412"/>
      <c r="Q577" s="1412"/>
      <c r="R577" s="1412"/>
      <c r="S577" s="1412"/>
      <c r="T577" s="538"/>
      <c r="U577" s="538"/>
      <c r="V577" s="538"/>
      <c r="W577" s="538"/>
      <c r="X577" s="1123"/>
      <c r="Y577" s="843"/>
      <c r="Z577" s="124"/>
    </row>
    <row r="578" spans="1:26" ht="19.5" customHeight="1" x14ac:dyDescent="0.5">
      <c r="A578" s="1413" t="s">
        <v>729</v>
      </c>
      <c r="B578" s="1405"/>
      <c r="C578" s="1405"/>
      <c r="D578" s="1405"/>
      <c r="E578" s="1405"/>
      <c r="F578" s="1405"/>
      <c r="G578" s="1405"/>
      <c r="H578" s="1405"/>
      <c r="I578" s="1405"/>
      <c r="J578" s="1405"/>
      <c r="K578" s="1405"/>
      <c r="L578" s="1405"/>
      <c r="M578" s="1405"/>
      <c r="N578" s="1405"/>
      <c r="O578" s="1405"/>
      <c r="P578" s="1405"/>
      <c r="Q578" s="1405"/>
      <c r="R578" s="1405"/>
      <c r="S578" s="1414"/>
      <c r="T578" s="538"/>
      <c r="U578" s="538"/>
      <c r="V578" s="538"/>
      <c r="W578" s="538"/>
      <c r="X578" s="1123"/>
      <c r="Y578" s="843"/>
      <c r="Z578" s="124"/>
    </row>
    <row r="579" spans="1:26" ht="19.5" customHeight="1" x14ac:dyDescent="0.5">
      <c r="A579" s="1429" t="s">
        <v>502</v>
      </c>
      <c r="B579" s="1429" t="s">
        <v>7</v>
      </c>
      <c r="C579" s="1429" t="s">
        <v>503</v>
      </c>
      <c r="D579" s="1429" t="s">
        <v>340</v>
      </c>
      <c r="E579" s="1401" t="s">
        <v>504</v>
      </c>
      <c r="F579" s="1404" t="s">
        <v>505</v>
      </c>
      <c r="G579" s="1405"/>
      <c r="H579" s="1406" t="s">
        <v>506</v>
      </c>
      <c r="I579" s="1407"/>
      <c r="J579" s="1404" t="s">
        <v>507</v>
      </c>
      <c r="K579" s="1405"/>
      <c r="L579" s="1405"/>
      <c r="M579" s="1405"/>
      <c r="N579" s="1405"/>
      <c r="O579" s="1405"/>
      <c r="P579" s="1405"/>
      <c r="Q579" s="1405"/>
      <c r="R579" s="1438" t="s">
        <v>344</v>
      </c>
      <c r="S579" s="1429" t="s">
        <v>508</v>
      </c>
      <c r="X579" s="1122"/>
      <c r="Y579" s="843"/>
      <c r="Z579" s="124"/>
    </row>
    <row r="580" spans="1:26" ht="19.5" customHeight="1" x14ac:dyDescent="0.5">
      <c r="A580" s="1417"/>
      <c r="B580" s="1417"/>
      <c r="C580" s="1417"/>
      <c r="D580" s="1417"/>
      <c r="E580" s="1402"/>
      <c r="F580" s="120" t="s">
        <v>509</v>
      </c>
      <c r="G580" s="121" t="s">
        <v>510</v>
      </c>
      <c r="H580" s="1408"/>
      <c r="I580" s="1409"/>
      <c r="J580" s="191">
        <v>1</v>
      </c>
      <c r="K580" s="191">
        <v>2</v>
      </c>
      <c r="L580" s="191">
        <v>3</v>
      </c>
      <c r="M580" s="191">
        <v>4</v>
      </c>
      <c r="N580" s="191">
        <v>5</v>
      </c>
      <c r="O580" s="191">
        <v>6</v>
      </c>
      <c r="P580" s="191">
        <v>7</v>
      </c>
      <c r="Q580" s="191">
        <v>8</v>
      </c>
      <c r="R580" s="1439"/>
      <c r="S580" s="1417"/>
      <c r="T580" s="538" t="s">
        <v>511</v>
      </c>
      <c r="U580" s="538" t="s">
        <v>512</v>
      </c>
      <c r="V580" s="538" t="s">
        <v>513</v>
      </c>
      <c r="W580" s="538" t="s">
        <v>536</v>
      </c>
      <c r="X580" s="1123"/>
      <c r="Y580" s="843"/>
      <c r="Z580" s="124"/>
    </row>
    <row r="581" spans="1:26" ht="19.5" customHeight="1" x14ac:dyDescent="0.5">
      <c r="A581" s="330" t="s">
        <v>515</v>
      </c>
      <c r="B581" s="1138" t="s">
        <v>242</v>
      </c>
      <c r="C581" s="331" t="s">
        <v>495</v>
      </c>
      <c r="D581" s="378" t="s">
        <v>242</v>
      </c>
      <c r="E581" s="332">
        <v>1</v>
      </c>
      <c r="F581" s="379" t="s">
        <v>348</v>
      </c>
      <c r="G581" s="332">
        <v>8</v>
      </c>
      <c r="H581" s="349" t="s">
        <v>730</v>
      </c>
      <c r="I581" s="360" t="s">
        <v>731</v>
      </c>
      <c r="J581" s="336">
        <v>1</v>
      </c>
      <c r="K581" s="336">
        <v>1</v>
      </c>
      <c r="L581" s="336">
        <v>1</v>
      </c>
      <c r="M581" s="336">
        <v>1</v>
      </c>
      <c r="N581" s="336">
        <v>1</v>
      </c>
      <c r="O581" s="336">
        <v>1</v>
      </c>
      <c r="P581" s="336">
        <v>1</v>
      </c>
      <c r="Q581" s="336">
        <v>1</v>
      </c>
      <c r="R581" s="336">
        <v>8</v>
      </c>
      <c r="S581" s="1187"/>
      <c r="T581" s="542">
        <v>10</v>
      </c>
      <c r="U581" s="538">
        <v>3</v>
      </c>
      <c r="V581" s="538"/>
      <c r="W581" s="538"/>
      <c r="X581" s="1128">
        <v>13</v>
      </c>
      <c r="Y581" s="850"/>
      <c r="Z581" s="124"/>
    </row>
    <row r="582" spans="1:26" ht="19.5" customHeight="1" x14ac:dyDescent="0.5">
      <c r="A582" s="222"/>
      <c r="B582" s="234"/>
      <c r="C582" s="1137"/>
      <c r="D582" s="350"/>
      <c r="E582" s="351"/>
      <c r="F582" s="363" t="s">
        <v>443</v>
      </c>
      <c r="G582" s="351">
        <v>2</v>
      </c>
      <c r="H582" s="1146" t="s">
        <v>730</v>
      </c>
      <c r="I582" s="341" t="s">
        <v>731</v>
      </c>
      <c r="J582" s="366">
        <v>1</v>
      </c>
      <c r="K582" s="366">
        <v>1</v>
      </c>
      <c r="L582" s="1179"/>
      <c r="M582" s="1179"/>
      <c r="N582" s="1179"/>
      <c r="O582" s="1179"/>
      <c r="P582" s="1179"/>
      <c r="Q582" s="1179"/>
      <c r="R582" s="1240">
        <v>2</v>
      </c>
      <c r="S582" s="1188"/>
      <c r="T582" s="542"/>
      <c r="U582" s="538"/>
      <c r="V582" s="538"/>
      <c r="W582" s="538"/>
      <c r="X582" s="1123"/>
      <c r="Y582" s="843"/>
      <c r="Z582" s="124"/>
    </row>
    <row r="583" spans="1:26" ht="19.5" customHeight="1" x14ac:dyDescent="0.5">
      <c r="A583" s="330" t="s">
        <v>519</v>
      </c>
      <c r="B583" s="1138" t="s">
        <v>242</v>
      </c>
      <c r="C583" s="331" t="s">
        <v>495</v>
      </c>
      <c r="D583" s="378" t="s">
        <v>242</v>
      </c>
      <c r="E583" s="332">
        <v>1</v>
      </c>
      <c r="F583" s="379" t="s">
        <v>409</v>
      </c>
      <c r="G583" s="332">
        <v>1</v>
      </c>
      <c r="H583" s="349" t="s">
        <v>1046</v>
      </c>
      <c r="I583" s="360" t="s">
        <v>1047</v>
      </c>
      <c r="J583" s="336">
        <v>1</v>
      </c>
      <c r="K583" s="336"/>
      <c r="L583" s="336"/>
      <c r="M583" s="336"/>
      <c r="N583" s="336"/>
      <c r="O583" s="336"/>
      <c r="P583" s="336"/>
      <c r="Q583" s="336"/>
      <c r="R583" s="336">
        <f>SUM(J583:Q583)</f>
        <v>1</v>
      </c>
      <c r="S583" s="1187"/>
      <c r="T583" s="538">
        <f>1</f>
        <v>1</v>
      </c>
      <c r="U583" s="538"/>
      <c r="V583" s="538"/>
      <c r="W583" s="538">
        <v>11</v>
      </c>
      <c r="X583" s="1123">
        <f>SUM(T583:W583)</f>
        <v>12</v>
      </c>
      <c r="Y583" s="843"/>
      <c r="Z583" s="124"/>
    </row>
    <row r="584" spans="1:26" ht="19.5" customHeight="1" x14ac:dyDescent="0.5">
      <c r="A584" s="135"/>
      <c r="B584" s="1138"/>
      <c r="C584" s="215"/>
      <c r="D584" s="362"/>
      <c r="E584" s="137"/>
      <c r="F584" s="1258"/>
      <c r="G584" s="137">
        <v>3</v>
      </c>
      <c r="H584" s="349" t="s">
        <v>730</v>
      </c>
      <c r="I584" s="423"/>
      <c r="J584" s="338"/>
      <c r="K584" s="338">
        <v>1</v>
      </c>
      <c r="L584" s="338">
        <v>1</v>
      </c>
      <c r="M584" s="338">
        <v>1</v>
      </c>
      <c r="N584" s="338"/>
      <c r="O584" s="338"/>
      <c r="P584" s="338"/>
      <c r="Q584" s="338"/>
      <c r="R584" s="338">
        <f>SUM(J584:Q584)</f>
        <v>3</v>
      </c>
      <c r="S584" s="1313"/>
      <c r="T584" s="538"/>
      <c r="U584" s="538"/>
      <c r="V584" s="538"/>
      <c r="W584" s="538"/>
      <c r="X584" s="1123"/>
      <c r="Y584" s="843"/>
      <c r="Z584" s="124"/>
    </row>
    <row r="585" spans="1:26" ht="19.5" customHeight="1" x14ac:dyDescent="0.5">
      <c r="A585" s="330"/>
      <c r="B585" s="1138"/>
      <c r="C585" s="563"/>
      <c r="D585" s="378"/>
      <c r="E585" s="332"/>
      <c r="F585" s="379"/>
      <c r="G585" s="332">
        <v>2</v>
      </c>
      <c r="H585" s="349" t="s">
        <v>735</v>
      </c>
      <c r="I585" s="360"/>
      <c r="J585" s="336"/>
      <c r="K585" s="336"/>
      <c r="L585" s="336"/>
      <c r="M585" s="336"/>
      <c r="N585" s="336">
        <v>1</v>
      </c>
      <c r="O585" s="336">
        <v>1</v>
      </c>
      <c r="P585" s="336"/>
      <c r="Q585" s="336"/>
      <c r="R585" s="336">
        <f>SUM(J585:Q585)</f>
        <v>2</v>
      </c>
      <c r="S585" s="1187"/>
      <c r="T585" s="538"/>
      <c r="U585" s="538"/>
      <c r="V585" s="538"/>
      <c r="W585" s="538"/>
      <c r="X585" s="1123"/>
      <c r="Y585" s="843"/>
      <c r="Z585" s="124"/>
    </row>
    <row r="586" spans="1:26" ht="19.5" customHeight="1" x14ac:dyDescent="0.5">
      <c r="A586" s="135"/>
      <c r="B586" s="1138"/>
      <c r="C586" s="1149"/>
      <c r="D586" s="362"/>
      <c r="E586" s="137"/>
      <c r="F586" s="1258"/>
      <c r="G586" s="137">
        <v>2</v>
      </c>
      <c r="H586" s="349" t="s">
        <v>734</v>
      </c>
      <c r="I586" s="423"/>
      <c r="J586" s="338"/>
      <c r="K586" s="338"/>
      <c r="L586" s="338"/>
      <c r="M586" s="338"/>
      <c r="N586" s="338"/>
      <c r="O586" s="338"/>
      <c r="P586" s="338">
        <v>1</v>
      </c>
      <c r="Q586" s="338">
        <v>1</v>
      </c>
      <c r="R586" s="338">
        <f>SUM(J586:Q586)</f>
        <v>2</v>
      </c>
      <c r="S586" s="1313"/>
      <c r="T586" s="538"/>
      <c r="U586" s="538"/>
      <c r="V586" s="538"/>
      <c r="W586" s="538"/>
      <c r="X586" s="1123"/>
      <c r="Y586" s="843"/>
      <c r="Z586" s="124"/>
    </row>
    <row r="587" spans="1:26" ht="19.5" customHeight="1" x14ac:dyDescent="0.5">
      <c r="A587" s="222"/>
      <c r="B587" s="234"/>
      <c r="C587" s="1137"/>
      <c r="D587" s="350"/>
      <c r="E587" s="351"/>
      <c r="F587" s="363" t="s">
        <v>524</v>
      </c>
      <c r="G587" s="351">
        <v>3</v>
      </c>
      <c r="H587" s="1146" t="s">
        <v>732</v>
      </c>
      <c r="I587" s="341"/>
      <c r="J587" s="366">
        <v>1</v>
      </c>
      <c r="K587" s="366">
        <v>1</v>
      </c>
      <c r="L587" s="366">
        <v>1</v>
      </c>
      <c r="M587" s="1179"/>
      <c r="N587" s="1179"/>
      <c r="O587" s="1179"/>
      <c r="P587" s="1179"/>
      <c r="Q587" s="1179"/>
      <c r="R587" s="1240">
        <v>3</v>
      </c>
      <c r="S587" s="1188"/>
      <c r="T587" s="538"/>
      <c r="U587" s="538"/>
      <c r="V587" s="538"/>
      <c r="W587" s="538"/>
      <c r="X587" s="1123"/>
      <c r="Y587" s="843"/>
      <c r="Z587" s="124"/>
    </row>
    <row r="588" spans="1:26" ht="19.5" customHeight="1" x14ac:dyDescent="0.5">
      <c r="A588" s="330" t="s">
        <v>525</v>
      </c>
      <c r="B588" s="1138" t="s">
        <v>242</v>
      </c>
      <c r="C588" s="331" t="s">
        <v>495</v>
      </c>
      <c r="D588" s="378" t="s">
        <v>242</v>
      </c>
      <c r="E588" s="332">
        <v>1</v>
      </c>
      <c r="F588" s="379" t="s">
        <v>415</v>
      </c>
      <c r="G588" s="332">
        <v>8</v>
      </c>
      <c r="H588" s="349" t="s">
        <v>732</v>
      </c>
      <c r="I588" s="360" t="s">
        <v>733</v>
      </c>
      <c r="J588" s="336">
        <v>1</v>
      </c>
      <c r="K588" s="336">
        <v>1</v>
      </c>
      <c r="L588" s="336">
        <v>1</v>
      </c>
      <c r="M588" s="336">
        <v>1</v>
      </c>
      <c r="N588" s="336">
        <v>1</v>
      </c>
      <c r="O588" s="336">
        <v>1</v>
      </c>
      <c r="P588" s="336">
        <v>1</v>
      </c>
      <c r="Q588" s="336">
        <v>1</v>
      </c>
      <c r="R588" s="336">
        <v>8</v>
      </c>
      <c r="S588" s="1187"/>
      <c r="T588" s="542"/>
      <c r="U588" s="538">
        <f>R587</f>
        <v>3</v>
      </c>
      <c r="V588" s="538">
        <f>R588+R589</f>
        <v>11</v>
      </c>
      <c r="W588" s="538"/>
      <c r="X588" s="1128">
        <f>SUM(T588:W588)</f>
        <v>14</v>
      </c>
      <c r="Y588" s="843"/>
      <c r="Z588" s="124"/>
    </row>
    <row r="589" spans="1:26" ht="19.5" customHeight="1" x14ac:dyDescent="0.5">
      <c r="A589" s="222"/>
      <c r="B589" s="234"/>
      <c r="C589" s="1137"/>
      <c r="D589" s="350"/>
      <c r="E589" s="351"/>
      <c r="F589" s="363" t="s">
        <v>530</v>
      </c>
      <c r="G589" s="351">
        <v>3</v>
      </c>
      <c r="H589" s="1146" t="s">
        <v>732</v>
      </c>
      <c r="I589" s="341"/>
      <c r="J589" s="366">
        <v>1</v>
      </c>
      <c r="K589" s="366">
        <v>1</v>
      </c>
      <c r="L589" s="366">
        <v>1</v>
      </c>
      <c r="M589" s="1179"/>
      <c r="N589" s="1179"/>
      <c r="O589" s="1179"/>
      <c r="P589" s="1179"/>
      <c r="Q589" s="1179"/>
      <c r="R589" s="1240">
        <v>3</v>
      </c>
      <c r="S589" s="1188"/>
      <c r="T589" s="542"/>
      <c r="U589" s="538"/>
      <c r="V589" s="538"/>
      <c r="W589" s="538"/>
      <c r="X589" s="1128"/>
      <c r="Y589" s="843"/>
      <c r="Z589" s="124"/>
    </row>
    <row r="590" spans="1:26" ht="19.5" customHeight="1" x14ac:dyDescent="0.5">
      <c r="A590" s="1138"/>
      <c r="B590" s="1138"/>
      <c r="C590" s="1138"/>
      <c r="D590" s="1138"/>
      <c r="E590" s="1138"/>
      <c r="F590" s="180"/>
      <c r="G590" s="272"/>
      <c r="H590" s="1138"/>
      <c r="J590" s="1138"/>
      <c r="K590" s="1138"/>
      <c r="L590" s="1138"/>
      <c r="M590" s="1138"/>
      <c r="N590" s="1138"/>
      <c r="O590" s="1138"/>
      <c r="P590" s="1138"/>
      <c r="Q590" s="1138"/>
      <c r="R590" s="1141"/>
      <c r="T590" s="542"/>
      <c r="U590" s="538"/>
      <c r="V590" s="538"/>
      <c r="W590" s="538"/>
      <c r="X590" s="1123"/>
      <c r="Y590" s="843"/>
      <c r="Z590" s="124"/>
    </row>
    <row r="591" spans="1:26" ht="19.5" customHeight="1" x14ac:dyDescent="0.5">
      <c r="A591" s="1428" t="s">
        <v>531</v>
      </c>
      <c r="B591" s="1412"/>
      <c r="C591" s="1412"/>
      <c r="D591" s="1412"/>
      <c r="E591" s="1412"/>
      <c r="F591" s="1412"/>
      <c r="G591" s="1138">
        <v>32</v>
      </c>
      <c r="H591" s="226"/>
      <c r="M591" s="1428" t="s">
        <v>736</v>
      </c>
      <c r="N591" s="1412"/>
      <c r="O591" s="1412"/>
      <c r="P591" s="1412"/>
      <c r="Q591" s="1412"/>
      <c r="R591" s="1412"/>
      <c r="T591" s="538"/>
      <c r="U591" s="538"/>
      <c r="V591" s="538"/>
      <c r="W591" s="538"/>
      <c r="X591" s="1123"/>
      <c r="Y591" s="843"/>
      <c r="Z591" s="124"/>
    </row>
    <row r="592" spans="1:26" ht="19.5" customHeight="1" x14ac:dyDescent="0.5">
      <c r="A592" s="1138"/>
      <c r="B592" s="1138"/>
      <c r="C592" s="1138" t="s">
        <v>737</v>
      </c>
      <c r="D592" s="1138"/>
      <c r="E592" s="1138"/>
      <c r="F592" s="180"/>
      <c r="G592" s="272"/>
      <c r="H592" s="1138"/>
      <c r="J592" s="1138"/>
      <c r="K592" s="1138"/>
      <c r="L592" s="1138"/>
      <c r="M592" s="1428" t="s">
        <v>738</v>
      </c>
      <c r="N592" s="1412"/>
      <c r="O592" s="1412"/>
      <c r="P592" s="1412"/>
      <c r="Q592" s="1412"/>
      <c r="R592" s="1412"/>
      <c r="T592" s="542"/>
      <c r="U592" s="538"/>
      <c r="V592" s="538"/>
      <c r="W592" s="538"/>
      <c r="X592" s="1123"/>
      <c r="Y592" s="843"/>
      <c r="Z592" s="124"/>
    </row>
    <row r="593" spans="1:29" ht="19.5" customHeight="1" x14ac:dyDescent="0.5">
      <c r="A593" s="1138"/>
      <c r="B593" s="1138"/>
      <c r="C593" s="1138"/>
      <c r="D593" s="1138"/>
      <c r="E593" s="1138"/>
      <c r="F593" s="180"/>
      <c r="G593" s="272"/>
      <c r="H593" s="1138"/>
      <c r="J593" s="1138"/>
      <c r="K593" s="1138"/>
      <c r="L593" s="1138"/>
      <c r="M593" s="1138"/>
      <c r="R593" s="1141"/>
      <c r="T593" s="542"/>
      <c r="U593" s="538"/>
      <c r="V593" s="538"/>
      <c r="W593" s="538"/>
      <c r="X593" s="839"/>
      <c r="Y593" s="843"/>
      <c r="Z593" s="124"/>
    </row>
    <row r="594" spans="1:29" ht="19.5" customHeight="1" x14ac:dyDescent="0.5">
      <c r="A594" s="1138"/>
      <c r="B594" s="1138"/>
      <c r="C594" s="1138"/>
      <c r="D594" s="1138"/>
      <c r="E594" s="1138"/>
      <c r="F594" s="180"/>
      <c r="G594" s="272"/>
      <c r="H594" s="1138"/>
      <c r="J594" s="1138"/>
      <c r="K594" s="1138"/>
      <c r="L594" s="1138"/>
      <c r="M594" s="1138"/>
      <c r="R594" s="1141"/>
      <c r="T594" s="542"/>
      <c r="U594" s="538"/>
      <c r="V594" s="538"/>
      <c r="W594" s="538"/>
      <c r="X594" s="839"/>
      <c r="Y594" s="843"/>
      <c r="Z594" s="124"/>
    </row>
    <row r="595" spans="1:29" ht="19.5" customHeight="1" x14ac:dyDescent="0.5">
      <c r="A595" s="1138"/>
      <c r="B595" s="1138"/>
      <c r="C595" s="1138"/>
      <c r="D595" s="1138"/>
      <c r="E595" s="1138"/>
      <c r="F595" s="180"/>
      <c r="G595" s="272"/>
      <c r="H595" s="1138"/>
      <c r="J595" s="1138"/>
      <c r="K595" s="1138"/>
      <c r="L595" s="1138"/>
      <c r="M595" s="1138"/>
      <c r="R595" s="1141"/>
      <c r="T595" s="542"/>
      <c r="U595" s="538"/>
      <c r="V595" s="538"/>
      <c r="W595" s="538"/>
      <c r="X595" s="839"/>
      <c r="Y595" s="843"/>
      <c r="Z595" s="124"/>
    </row>
    <row r="596" spans="1:29" ht="19.5" customHeight="1" x14ac:dyDescent="0.5">
      <c r="A596" s="1138"/>
      <c r="B596" s="1138"/>
      <c r="C596" s="1138"/>
      <c r="D596" s="1138"/>
      <c r="E596" s="1138"/>
      <c r="F596" s="180"/>
      <c r="G596" s="272"/>
      <c r="H596" s="1138"/>
      <c r="J596" s="1138"/>
      <c r="K596" s="1138"/>
      <c r="L596" s="1138"/>
      <c r="M596" s="1138"/>
      <c r="R596" s="1141"/>
      <c r="T596" s="542"/>
      <c r="U596" s="538"/>
      <c r="V596" s="538"/>
      <c r="W596" s="538"/>
      <c r="X596" s="839"/>
      <c r="Y596" s="843"/>
      <c r="Z596" s="124"/>
    </row>
    <row r="597" spans="1:29" ht="19.5" customHeight="1" x14ac:dyDescent="0.5">
      <c r="A597" s="1138"/>
      <c r="B597" s="1138"/>
      <c r="C597" s="1138"/>
      <c r="D597" s="1138"/>
      <c r="E597" s="1138"/>
      <c r="F597" s="180"/>
      <c r="G597" s="272"/>
      <c r="H597" s="1138"/>
      <c r="J597" s="1138"/>
      <c r="K597" s="1138"/>
      <c r="L597" s="1138"/>
      <c r="M597" s="1138"/>
      <c r="R597" s="1141"/>
      <c r="T597" s="542"/>
      <c r="U597" s="538"/>
      <c r="V597" s="538"/>
      <c r="W597" s="538"/>
      <c r="X597" s="839"/>
      <c r="Y597" s="843"/>
      <c r="Z597" s="124"/>
    </row>
    <row r="598" spans="1:29" ht="19.5" customHeight="1" x14ac:dyDescent="0.5">
      <c r="A598" s="1138"/>
      <c r="B598" s="1138"/>
      <c r="C598" s="1138"/>
      <c r="D598" s="1138"/>
      <c r="E598" s="1138"/>
      <c r="F598" s="180"/>
      <c r="G598" s="272"/>
      <c r="H598" s="1138"/>
      <c r="J598" s="1138"/>
      <c r="K598" s="1138"/>
      <c r="L598" s="1138"/>
      <c r="M598" s="1138"/>
      <c r="R598" s="1141"/>
      <c r="T598" s="542"/>
      <c r="U598" s="538"/>
      <c r="V598" s="538"/>
      <c r="W598" s="538"/>
      <c r="X598" s="839"/>
      <c r="Y598" s="843"/>
      <c r="Z598" s="124"/>
    </row>
    <row r="599" spans="1:29" ht="19.5" customHeight="1" x14ac:dyDescent="0.5">
      <c r="A599" s="1138"/>
      <c r="B599" s="1138"/>
      <c r="C599" s="1138"/>
      <c r="D599" s="1138"/>
      <c r="E599" s="1138"/>
      <c r="F599" s="180"/>
      <c r="G599" s="272"/>
      <c r="H599" s="1138"/>
      <c r="J599" s="1138"/>
      <c r="K599" s="1138"/>
      <c r="L599" s="1138"/>
      <c r="M599" s="1138"/>
      <c r="R599" s="1141"/>
      <c r="T599" s="542"/>
      <c r="U599" s="538"/>
      <c r="V599" s="538"/>
      <c r="W599" s="538"/>
      <c r="X599" s="839"/>
      <c r="Y599" s="843"/>
      <c r="Z599" s="124"/>
    </row>
    <row r="600" spans="1:29" ht="19.5" customHeight="1" x14ac:dyDescent="0.5">
      <c r="A600" s="1138"/>
      <c r="B600" s="1138"/>
      <c r="C600" s="1138"/>
      <c r="D600" s="1138"/>
      <c r="E600" s="1138"/>
      <c r="F600" s="180"/>
      <c r="G600" s="272"/>
      <c r="H600" s="1138"/>
      <c r="J600" s="1138"/>
      <c r="K600" s="1138"/>
      <c r="L600" s="1138"/>
      <c r="M600" s="1138"/>
      <c r="R600" s="1141"/>
      <c r="T600" s="542"/>
      <c r="U600" s="538"/>
      <c r="V600" s="538"/>
      <c r="W600" s="538"/>
      <c r="X600" s="839"/>
      <c r="Y600" s="843"/>
      <c r="Z600" s="124"/>
    </row>
    <row r="601" spans="1:29" ht="19.5" customHeight="1" x14ac:dyDescent="0.5">
      <c r="A601" s="1138"/>
      <c r="B601" s="1138"/>
      <c r="C601" s="1138"/>
      <c r="D601" s="1138"/>
      <c r="E601" s="1138"/>
      <c r="F601" s="180"/>
      <c r="G601" s="272"/>
      <c r="H601" s="1138"/>
      <c r="J601" s="1138"/>
      <c r="K601" s="1138"/>
      <c r="L601" s="1138"/>
      <c r="M601" s="1138"/>
      <c r="R601" s="1141"/>
      <c r="T601" s="542"/>
      <c r="U601" s="538"/>
      <c r="V601" s="538"/>
      <c r="W601" s="538"/>
      <c r="X601" s="839"/>
      <c r="Y601" s="843"/>
      <c r="Z601" s="124"/>
    </row>
    <row r="602" spans="1:29" ht="19.5" customHeight="1" x14ac:dyDescent="0.5">
      <c r="A602" s="1138"/>
      <c r="B602" s="1138"/>
      <c r="C602" s="1138"/>
      <c r="D602" s="1138"/>
      <c r="E602" s="1138"/>
      <c r="F602" s="180"/>
      <c r="G602" s="272"/>
      <c r="H602" s="1138"/>
      <c r="J602" s="1138"/>
      <c r="K602" s="1138"/>
      <c r="L602" s="1138"/>
      <c r="M602" s="1138"/>
      <c r="R602" s="1141"/>
      <c r="T602" s="542"/>
      <c r="U602" s="538"/>
      <c r="V602" s="538"/>
      <c r="W602" s="538"/>
      <c r="X602" s="839"/>
      <c r="Y602" s="843"/>
      <c r="Z602" s="124"/>
    </row>
    <row r="603" spans="1:29" ht="19.5" customHeight="1" x14ac:dyDescent="0.5">
      <c r="A603" s="1138"/>
      <c r="B603" s="1138"/>
      <c r="C603" s="1138"/>
      <c r="D603" s="1138"/>
      <c r="E603" s="1138"/>
      <c r="F603" s="180"/>
      <c r="G603" s="272"/>
      <c r="H603" s="1138"/>
      <c r="J603" s="1138"/>
      <c r="K603" s="1138"/>
      <c r="L603" s="1138"/>
      <c r="M603" s="1138"/>
      <c r="R603" s="1141"/>
      <c r="T603" s="542"/>
      <c r="U603" s="538"/>
      <c r="V603" s="538"/>
      <c r="W603" s="538"/>
      <c r="X603" s="839"/>
      <c r="Y603" s="843"/>
      <c r="Z603" s="124"/>
    </row>
    <row r="604" spans="1:29" ht="19.5" customHeight="1" x14ac:dyDescent="0.5">
      <c r="A604" s="1138"/>
      <c r="B604" s="1138"/>
      <c r="C604" s="1138"/>
      <c r="D604" s="1138"/>
      <c r="E604" s="1138"/>
      <c r="F604" s="180"/>
      <c r="G604" s="272"/>
      <c r="H604" s="1138"/>
      <c r="J604" s="1138"/>
      <c r="K604" s="1138"/>
      <c r="L604" s="1138"/>
      <c r="M604" s="1138"/>
      <c r="R604" s="1141"/>
      <c r="T604" s="542"/>
      <c r="U604" s="538"/>
      <c r="V604" s="538"/>
      <c r="W604" s="538"/>
      <c r="X604" s="839"/>
      <c r="Y604" s="843"/>
      <c r="Z604" s="124"/>
    </row>
    <row r="605" spans="1:29" ht="19.5" customHeight="1" x14ac:dyDescent="0.5">
      <c r="A605" s="1138"/>
      <c r="B605" s="1138"/>
      <c r="C605" s="1138"/>
      <c r="D605" s="1138"/>
      <c r="E605" s="1138"/>
      <c r="F605" s="180"/>
      <c r="G605" s="272"/>
      <c r="H605" s="1138"/>
      <c r="J605" s="1138"/>
      <c r="K605" s="1138"/>
      <c r="L605" s="1138"/>
      <c r="M605" s="1138"/>
      <c r="R605" s="1141"/>
      <c r="T605" s="542"/>
      <c r="U605" s="538"/>
      <c r="V605" s="538"/>
      <c r="W605" s="538"/>
      <c r="X605" s="839"/>
      <c r="Y605" s="843"/>
      <c r="Z605" s="124"/>
    </row>
    <row r="606" spans="1:29" ht="14.25" customHeight="1" x14ac:dyDescent="0.5">
      <c r="A606" s="1138"/>
      <c r="B606" s="1138"/>
      <c r="C606" s="1138"/>
      <c r="D606" s="1138"/>
      <c r="E606" s="1138"/>
      <c r="F606" s="180"/>
      <c r="G606" s="272"/>
      <c r="H606" s="1138"/>
      <c r="J606" s="1138"/>
      <c r="K606" s="1138"/>
      <c r="L606" s="1138"/>
      <c r="M606" s="1138"/>
      <c r="R606" s="1141"/>
      <c r="T606" s="542"/>
      <c r="U606" s="538"/>
      <c r="V606" s="538"/>
      <c r="W606" s="538"/>
      <c r="X606" s="839"/>
      <c r="Y606" s="843"/>
      <c r="Z606" s="124"/>
    </row>
    <row r="607" spans="1:29" ht="17.100000000000001" customHeight="1" x14ac:dyDescent="0.5">
      <c r="A607" s="1373" t="s">
        <v>739</v>
      </c>
      <c r="B607" s="1403"/>
      <c r="C607" s="1403"/>
      <c r="D607" s="1403"/>
      <c r="E607" s="1403"/>
      <c r="F607" s="1403"/>
      <c r="G607" s="1403"/>
      <c r="H607" s="1403"/>
      <c r="I607" s="1403"/>
      <c r="J607" s="1403"/>
      <c r="K607" s="1403"/>
      <c r="L607" s="1403"/>
      <c r="M607" s="1403"/>
      <c r="N607" s="1403"/>
      <c r="O607" s="1403"/>
      <c r="P607" s="1403"/>
      <c r="Q607" s="1403"/>
      <c r="R607" s="1403"/>
      <c r="S607" s="1403"/>
      <c r="T607" s="1403"/>
      <c r="U607" s="544"/>
      <c r="V607" s="544"/>
      <c r="W607" s="544"/>
      <c r="X607" s="843"/>
      <c r="Y607" s="845"/>
      <c r="Z607" s="190"/>
      <c r="AA607" s="520"/>
      <c r="AB607" s="520"/>
      <c r="AC607" s="520"/>
    </row>
    <row r="608" spans="1:29" ht="17.100000000000001" customHeight="1" x14ac:dyDescent="0.5">
      <c r="A608" s="1373" t="s">
        <v>774</v>
      </c>
      <c r="B608" s="1403"/>
      <c r="C608" s="1403"/>
      <c r="D608" s="1403"/>
      <c r="E608" s="1403"/>
      <c r="F608" s="1403"/>
      <c r="G608" s="1403"/>
      <c r="H608" s="1403"/>
      <c r="I608" s="1403"/>
      <c r="J608" s="1403"/>
      <c r="K608" s="1403"/>
      <c r="L608" s="1403"/>
      <c r="M608" s="1403"/>
      <c r="N608" s="1403"/>
      <c r="O608" s="1403"/>
      <c r="P608" s="1403"/>
      <c r="Q608" s="1403"/>
      <c r="R608" s="1403"/>
      <c r="S608" s="1403"/>
      <c r="T608" s="1403"/>
      <c r="U608" s="545"/>
      <c r="V608" s="545"/>
      <c r="W608" s="545"/>
      <c r="X608" s="843"/>
      <c r="Y608" s="843"/>
      <c r="Z608" s="190"/>
      <c r="AA608" s="520"/>
      <c r="AB608" s="520"/>
      <c r="AC608" s="520"/>
    </row>
    <row r="609" spans="1:29" ht="17.100000000000001" customHeight="1" x14ac:dyDescent="0.5">
      <c r="A609" s="1415" t="s">
        <v>740</v>
      </c>
      <c r="B609" s="1415" t="s">
        <v>741</v>
      </c>
      <c r="C609" s="1415" t="s">
        <v>742</v>
      </c>
      <c r="D609" s="1418" t="s">
        <v>743</v>
      </c>
      <c r="E609" s="1415" t="s">
        <v>744</v>
      </c>
      <c r="F609" s="1419" t="s">
        <v>745</v>
      </c>
      <c r="G609" s="1423"/>
      <c r="H609" s="1424" t="s">
        <v>746</v>
      </c>
      <c r="I609" s="1425"/>
      <c r="J609" s="1419" t="s">
        <v>751</v>
      </c>
      <c r="K609" s="1420"/>
      <c r="L609" s="1420"/>
      <c r="M609" s="1420"/>
      <c r="N609" s="1420"/>
      <c r="O609" s="1420"/>
      <c r="P609" s="1420"/>
      <c r="Q609" s="1420"/>
      <c r="R609" s="1421" t="s">
        <v>747</v>
      </c>
      <c r="S609" s="1415" t="s">
        <v>748</v>
      </c>
      <c r="U609" s="544"/>
      <c r="V609" s="544"/>
      <c r="W609" s="544"/>
      <c r="X609" s="843"/>
      <c r="Y609" s="845"/>
      <c r="Z609" s="190"/>
      <c r="AA609" s="520"/>
      <c r="AB609" s="520"/>
      <c r="AC609" s="520"/>
    </row>
    <row r="610" spans="1:29" ht="17.100000000000001" customHeight="1" x14ac:dyDescent="0.5">
      <c r="A610" s="1417"/>
      <c r="B610" s="1417"/>
      <c r="C610" s="1417"/>
      <c r="D610" s="1417"/>
      <c r="E610" s="1417"/>
      <c r="F610" s="149" t="s">
        <v>749</v>
      </c>
      <c r="G610" s="305" t="s">
        <v>750</v>
      </c>
      <c r="H610" s="1426"/>
      <c r="I610" s="1427"/>
      <c r="J610" s="150">
        <v>1</v>
      </c>
      <c r="K610" s="150">
        <v>2</v>
      </c>
      <c r="L610" s="150">
        <v>3</v>
      </c>
      <c r="M610" s="150">
        <v>4</v>
      </c>
      <c r="N610" s="150">
        <v>5</v>
      </c>
      <c r="O610" s="150">
        <v>6</v>
      </c>
      <c r="P610" s="150">
        <v>7</v>
      </c>
      <c r="Q610" s="150">
        <v>8</v>
      </c>
      <c r="R610" s="1422"/>
      <c r="S610" s="1416"/>
      <c r="T610" s="1069">
        <v>1</v>
      </c>
      <c r="U610" s="1070">
        <v>2</v>
      </c>
      <c r="V610" s="1070">
        <v>3</v>
      </c>
      <c r="W610" s="1071">
        <v>4</v>
      </c>
      <c r="X610" s="855">
        <v>5</v>
      </c>
      <c r="Y610" s="856"/>
      <c r="AA610" s="520"/>
      <c r="AB610" s="520"/>
      <c r="AC610" s="520"/>
    </row>
    <row r="611" spans="1:29" ht="17.100000000000001" customHeight="1" x14ac:dyDescent="0.5">
      <c r="A611" s="130" t="s">
        <v>695</v>
      </c>
      <c r="B611" s="1314" t="s">
        <v>775</v>
      </c>
      <c r="C611" s="1315" t="s">
        <v>776</v>
      </c>
      <c r="D611" s="1316">
        <v>1</v>
      </c>
      <c r="E611" s="404">
        <v>1</v>
      </c>
      <c r="F611" s="1205" t="s">
        <v>348</v>
      </c>
      <c r="G611" s="1314">
        <v>8</v>
      </c>
      <c r="H611" s="131" t="s">
        <v>777</v>
      </c>
      <c r="I611" s="151" t="s">
        <v>778</v>
      </c>
      <c r="J611" s="152">
        <v>1</v>
      </c>
      <c r="K611" s="152">
        <v>1</v>
      </c>
      <c r="L611" s="152">
        <v>1</v>
      </c>
      <c r="M611" s="152">
        <v>1</v>
      </c>
      <c r="N611" s="152">
        <v>1</v>
      </c>
      <c r="O611" s="152">
        <v>1</v>
      </c>
      <c r="P611" s="152">
        <v>1</v>
      </c>
      <c r="Q611" s="152">
        <v>1</v>
      </c>
      <c r="R611" s="832">
        <f t="shared" ref="R611:R629" si="29">SUM(J611:Q611)</f>
        <v>8</v>
      </c>
      <c r="S611" s="298"/>
      <c r="T611" s="1072">
        <f>R611</f>
        <v>8</v>
      </c>
      <c r="U611" s="1072">
        <f>R613</f>
        <v>8</v>
      </c>
      <c r="V611" s="544"/>
      <c r="W611" s="545"/>
      <c r="X611" s="851"/>
      <c r="Y611" s="853">
        <f>SUM(T611:X611)</f>
        <v>16</v>
      </c>
      <c r="AA611" s="520"/>
      <c r="AB611" s="520"/>
      <c r="AC611" s="520"/>
    </row>
    <row r="612" spans="1:29" ht="17.100000000000001" customHeight="1" x14ac:dyDescent="0.5">
      <c r="A612" s="160" t="s">
        <v>700</v>
      </c>
      <c r="B612" s="1317" t="s">
        <v>779</v>
      </c>
      <c r="C612" s="1318" t="s">
        <v>780</v>
      </c>
      <c r="D612" s="1319">
        <v>1</v>
      </c>
      <c r="E612" s="1320">
        <v>1</v>
      </c>
      <c r="F612" s="1321" t="s">
        <v>409</v>
      </c>
      <c r="G612" s="1317">
        <v>8</v>
      </c>
      <c r="H612" s="153" t="s">
        <v>781</v>
      </c>
      <c r="I612" s="154"/>
      <c r="J612" s="155">
        <v>1</v>
      </c>
      <c r="K612" s="155">
        <v>1</v>
      </c>
      <c r="L612" s="155">
        <v>1</v>
      </c>
      <c r="M612" s="155">
        <v>1</v>
      </c>
      <c r="N612" s="155">
        <v>1</v>
      </c>
      <c r="O612" s="155">
        <v>1</v>
      </c>
      <c r="P612" s="155">
        <v>1</v>
      </c>
      <c r="Q612" s="156">
        <v>1</v>
      </c>
      <c r="R612" s="833">
        <f t="shared" si="29"/>
        <v>8</v>
      </c>
      <c r="S612" s="546"/>
      <c r="T612" s="1072">
        <f>R612</f>
        <v>8</v>
      </c>
      <c r="U612" s="1072">
        <f>R613</f>
        <v>8</v>
      </c>
      <c r="V612" s="1072"/>
      <c r="W612" s="545"/>
      <c r="X612" s="851"/>
      <c r="Y612" s="853">
        <f>SUM(T612:X612)</f>
        <v>16</v>
      </c>
      <c r="AA612" s="520"/>
      <c r="AB612" s="520"/>
      <c r="AC612" s="520"/>
    </row>
    <row r="613" spans="1:29" ht="17.100000000000001" customHeight="1" x14ac:dyDescent="0.5">
      <c r="A613" s="1139" t="s">
        <v>705</v>
      </c>
      <c r="B613" s="1322" t="s">
        <v>782</v>
      </c>
      <c r="C613" s="1323" t="s">
        <v>783</v>
      </c>
      <c r="D613" s="1324">
        <v>2</v>
      </c>
      <c r="E613" s="1325">
        <v>1</v>
      </c>
      <c r="F613" s="1326" t="s">
        <v>415</v>
      </c>
      <c r="G613" s="1322">
        <v>8</v>
      </c>
      <c r="H613" s="157" t="s">
        <v>777</v>
      </c>
      <c r="I613" s="158" t="s">
        <v>784</v>
      </c>
      <c r="J613" s="155">
        <v>1</v>
      </c>
      <c r="K613" s="155">
        <v>1</v>
      </c>
      <c r="L613" s="155">
        <v>1</v>
      </c>
      <c r="M613" s="155">
        <v>1</v>
      </c>
      <c r="N613" s="155">
        <v>1</v>
      </c>
      <c r="O613" s="155">
        <v>1</v>
      </c>
      <c r="P613" s="155">
        <v>1</v>
      </c>
      <c r="Q613" s="159">
        <v>1</v>
      </c>
      <c r="R613" s="834">
        <f t="shared" si="29"/>
        <v>8</v>
      </c>
      <c r="S613" s="547"/>
      <c r="T613" s="544"/>
      <c r="U613" s="544"/>
      <c r="V613" s="544"/>
      <c r="W613" s="545"/>
      <c r="X613" s="851"/>
      <c r="Y613" s="852"/>
      <c r="AA613" s="520"/>
      <c r="AB613" s="520"/>
      <c r="AC613" s="520"/>
    </row>
    <row r="614" spans="1:29" ht="17.100000000000001" customHeight="1" x14ac:dyDescent="0.5">
      <c r="A614" s="160" t="s">
        <v>785</v>
      </c>
      <c r="B614" s="186" t="s">
        <v>786</v>
      </c>
      <c r="C614" s="307" t="s">
        <v>787</v>
      </c>
      <c r="D614" s="308"/>
      <c r="E614" s="161">
        <v>1</v>
      </c>
      <c r="F614" s="162" t="s">
        <v>788</v>
      </c>
      <c r="G614" s="160">
        <v>8</v>
      </c>
      <c r="H614" s="153" t="s">
        <v>781</v>
      </c>
      <c r="I614" s="154"/>
      <c r="J614" s="155">
        <v>1</v>
      </c>
      <c r="K614" s="155">
        <v>1</v>
      </c>
      <c r="L614" s="155">
        <v>1</v>
      </c>
      <c r="M614" s="155">
        <v>1</v>
      </c>
      <c r="N614" s="155">
        <v>1</v>
      </c>
      <c r="O614" s="155">
        <v>1</v>
      </c>
      <c r="P614" s="155">
        <v>1</v>
      </c>
      <c r="Q614" s="155">
        <v>1</v>
      </c>
      <c r="R614" s="833">
        <f t="shared" si="29"/>
        <v>8</v>
      </c>
      <c r="S614" s="547"/>
      <c r="T614" s="544"/>
      <c r="U614" s="544"/>
      <c r="V614" s="544"/>
      <c r="W614" s="545"/>
      <c r="X614" s="851"/>
      <c r="Y614" s="853"/>
      <c r="AA614" s="520"/>
      <c r="AB614" s="520"/>
      <c r="AC614" s="520"/>
    </row>
    <row r="615" spans="1:29" ht="17.100000000000001" customHeight="1" x14ac:dyDescent="0.5">
      <c r="A615" s="164" t="s">
        <v>11</v>
      </c>
      <c r="B615" s="164" t="s">
        <v>789</v>
      </c>
      <c r="C615" s="513" t="s">
        <v>790</v>
      </c>
      <c r="D615" s="309"/>
      <c r="E615" s="164">
        <v>1</v>
      </c>
      <c r="F615" s="167" t="s">
        <v>791</v>
      </c>
      <c r="G615" s="164">
        <v>2</v>
      </c>
      <c r="H615" s="165" t="s">
        <v>792</v>
      </c>
      <c r="I615" s="166"/>
      <c r="J615" s="168"/>
      <c r="K615" s="168"/>
      <c r="L615" s="168"/>
      <c r="M615" s="168"/>
      <c r="N615" s="168"/>
      <c r="O615" s="169">
        <v>1</v>
      </c>
      <c r="P615" s="169">
        <v>1</v>
      </c>
      <c r="Q615" s="168"/>
      <c r="R615" s="835">
        <f t="shared" si="29"/>
        <v>2</v>
      </c>
      <c r="S615" s="546"/>
      <c r="T615" s="1072"/>
      <c r="U615" s="1072">
        <f>R615</f>
        <v>2</v>
      </c>
      <c r="V615" s="1072">
        <f>R616</f>
        <v>8</v>
      </c>
      <c r="W615" s="1073">
        <f>R617</f>
        <v>2</v>
      </c>
      <c r="X615" s="854">
        <f>R618</f>
        <v>2</v>
      </c>
      <c r="Y615" s="853">
        <f>SUM(T615:X615)</f>
        <v>14</v>
      </c>
      <c r="AA615" s="520"/>
      <c r="AB615" s="520"/>
      <c r="AC615" s="520"/>
    </row>
    <row r="616" spans="1:29" ht="17.100000000000001" customHeight="1" x14ac:dyDescent="0.5">
      <c r="A616" s="135" t="s">
        <v>793</v>
      </c>
      <c r="B616" s="164" t="s">
        <v>794</v>
      </c>
      <c r="C616" s="513" t="s">
        <v>795</v>
      </c>
      <c r="D616" s="309" t="s">
        <v>11</v>
      </c>
      <c r="E616" s="167" t="s">
        <v>114</v>
      </c>
      <c r="F616" s="167" t="s">
        <v>796</v>
      </c>
      <c r="G616" s="164">
        <v>8</v>
      </c>
      <c r="H616" s="165" t="s">
        <v>792</v>
      </c>
      <c r="I616" s="166"/>
      <c r="J616" s="170">
        <v>1</v>
      </c>
      <c r="K616" s="170">
        <v>1</v>
      </c>
      <c r="L616" s="170">
        <v>1</v>
      </c>
      <c r="M616" s="170">
        <v>1</v>
      </c>
      <c r="N616" s="170">
        <v>1</v>
      </c>
      <c r="O616" s="170">
        <v>1</v>
      </c>
      <c r="P616" s="170">
        <v>1</v>
      </c>
      <c r="Q616" s="170">
        <v>1</v>
      </c>
      <c r="R616" s="835">
        <f t="shared" si="29"/>
        <v>8</v>
      </c>
      <c r="S616" s="548"/>
      <c r="T616" s="544"/>
      <c r="U616" s="544"/>
      <c r="V616" s="544"/>
      <c r="W616" s="545"/>
      <c r="X616" s="851"/>
      <c r="Y616" s="852"/>
      <c r="AA616" s="520"/>
      <c r="AB616" s="520"/>
      <c r="AC616" s="520"/>
    </row>
    <row r="617" spans="1:29" ht="17.100000000000001" customHeight="1" x14ac:dyDescent="0.5">
      <c r="A617" s="164" t="s">
        <v>11</v>
      </c>
      <c r="B617" s="160" t="s">
        <v>797</v>
      </c>
      <c r="C617" s="307" t="s">
        <v>798</v>
      </c>
      <c r="D617" s="308"/>
      <c r="E617" s="162" t="s">
        <v>114</v>
      </c>
      <c r="F617" s="162" t="s">
        <v>799</v>
      </c>
      <c r="G617" s="160">
        <v>2</v>
      </c>
      <c r="H617" s="165" t="s">
        <v>792</v>
      </c>
      <c r="I617" s="154"/>
      <c r="J617" s="163"/>
      <c r="K617" s="163"/>
      <c r="L617" s="163"/>
      <c r="M617" s="163"/>
      <c r="N617" s="163"/>
      <c r="O617" s="163"/>
      <c r="P617" s="155">
        <v>1</v>
      </c>
      <c r="Q617" s="155">
        <v>1</v>
      </c>
      <c r="R617" s="833">
        <f t="shared" si="29"/>
        <v>2</v>
      </c>
      <c r="S617" s="546"/>
      <c r="T617" s="544"/>
      <c r="U617" s="544"/>
      <c r="V617" s="544"/>
      <c r="W617" s="545"/>
      <c r="X617" s="851"/>
      <c r="Y617" s="852"/>
      <c r="AA617" s="520"/>
      <c r="AB617" s="520"/>
      <c r="AC617" s="520"/>
    </row>
    <row r="618" spans="1:29" ht="17.100000000000001" customHeight="1" x14ac:dyDescent="0.5">
      <c r="A618" s="164" t="s">
        <v>800</v>
      </c>
      <c r="B618" s="160" t="s">
        <v>801</v>
      </c>
      <c r="C618" s="307" t="s">
        <v>802</v>
      </c>
      <c r="D618" s="308"/>
      <c r="E618" s="162" t="s">
        <v>114</v>
      </c>
      <c r="F618" s="162" t="s">
        <v>803</v>
      </c>
      <c r="G618" s="160">
        <v>2</v>
      </c>
      <c r="H618" s="165" t="s">
        <v>792</v>
      </c>
      <c r="I618" s="154"/>
      <c r="J618" s="163"/>
      <c r="K618" s="163"/>
      <c r="L618" s="163"/>
      <c r="M618" s="163"/>
      <c r="N618" s="163"/>
      <c r="O618" s="163"/>
      <c r="P618" s="155">
        <v>1</v>
      </c>
      <c r="Q618" s="155">
        <v>1</v>
      </c>
      <c r="R618" s="833">
        <f t="shared" si="29"/>
        <v>2</v>
      </c>
      <c r="S618" s="546"/>
      <c r="T618" s="544"/>
      <c r="U618" s="544"/>
      <c r="V618" s="544"/>
      <c r="W618" s="545"/>
      <c r="X618" s="851"/>
      <c r="Y618" s="852"/>
      <c r="AA618" s="520"/>
      <c r="AB618" s="520"/>
      <c r="AC618" s="520"/>
    </row>
    <row r="619" spans="1:29" ht="17.100000000000001" customHeight="1" x14ac:dyDescent="0.5">
      <c r="A619" s="164" t="s">
        <v>695</v>
      </c>
      <c r="B619" s="1327" t="s">
        <v>804</v>
      </c>
      <c r="C619" s="1328" t="s">
        <v>805</v>
      </c>
      <c r="D619" s="1329">
        <v>1</v>
      </c>
      <c r="E619" s="1330">
        <v>1</v>
      </c>
      <c r="F619" s="1321" t="s">
        <v>348</v>
      </c>
      <c r="G619" s="1327">
        <v>8</v>
      </c>
      <c r="H619" s="157" t="s">
        <v>806</v>
      </c>
      <c r="I619" s="166"/>
      <c r="J619" s="171">
        <v>1</v>
      </c>
      <c r="K619" s="171">
        <v>1</v>
      </c>
      <c r="L619" s="171">
        <v>1</v>
      </c>
      <c r="M619" s="171">
        <v>1</v>
      </c>
      <c r="N619" s="171">
        <v>1</v>
      </c>
      <c r="O619" s="171">
        <v>1</v>
      </c>
      <c r="P619" s="171">
        <v>1</v>
      </c>
      <c r="Q619" s="171">
        <v>1</v>
      </c>
      <c r="R619" s="835">
        <f t="shared" si="29"/>
        <v>8</v>
      </c>
      <c r="S619" s="548"/>
      <c r="T619" s="1072">
        <f>R619</f>
        <v>8</v>
      </c>
      <c r="U619" s="1072">
        <f>R624</f>
        <v>8</v>
      </c>
      <c r="V619" s="544"/>
      <c r="W619" s="545"/>
      <c r="X619" s="851"/>
      <c r="Y619" s="853">
        <f>SUM(T619:X619)</f>
        <v>16</v>
      </c>
      <c r="AA619" s="520"/>
      <c r="AB619" s="520"/>
      <c r="AC619" s="520"/>
    </row>
    <row r="620" spans="1:29" ht="17.100000000000001" customHeight="1" x14ac:dyDescent="0.5">
      <c r="A620" s="160" t="s">
        <v>700</v>
      </c>
      <c r="B620" s="1317" t="s">
        <v>807</v>
      </c>
      <c r="C620" s="1318" t="s">
        <v>808</v>
      </c>
      <c r="D620" s="1319">
        <v>1</v>
      </c>
      <c r="E620" s="1320">
        <v>1</v>
      </c>
      <c r="F620" s="1321" t="s">
        <v>409</v>
      </c>
      <c r="G620" s="1317">
        <v>8</v>
      </c>
      <c r="H620" s="153" t="s">
        <v>809</v>
      </c>
      <c r="I620" s="154"/>
      <c r="J620" s="155">
        <v>1</v>
      </c>
      <c r="K620" s="155">
        <v>1</v>
      </c>
      <c r="L620" s="155">
        <v>1</v>
      </c>
      <c r="M620" s="155">
        <v>1</v>
      </c>
      <c r="N620" s="155">
        <v>1</v>
      </c>
      <c r="O620" s="155">
        <v>1</v>
      </c>
      <c r="P620" s="155">
        <v>1</v>
      </c>
      <c r="Q620" s="155">
        <v>1</v>
      </c>
      <c r="R620" s="833">
        <f t="shared" si="29"/>
        <v>8</v>
      </c>
      <c r="S620" s="546"/>
      <c r="T620" s="1072">
        <f>R620</f>
        <v>8</v>
      </c>
      <c r="U620" s="1072">
        <f>R621</f>
        <v>8</v>
      </c>
      <c r="V620" s="544"/>
      <c r="W620" s="545"/>
      <c r="X620" s="851"/>
      <c r="Y620" s="853">
        <f>SUM(T620:X620)</f>
        <v>16</v>
      </c>
      <c r="AA620" s="520"/>
      <c r="AB620" s="520"/>
      <c r="AC620" s="520"/>
    </row>
    <row r="621" spans="1:29" ht="17.100000000000001" customHeight="1" x14ac:dyDescent="0.5">
      <c r="A621" s="160" t="s">
        <v>705</v>
      </c>
      <c r="B621" s="1317" t="s">
        <v>810</v>
      </c>
      <c r="C621" s="1318" t="s">
        <v>811</v>
      </c>
      <c r="D621" s="1319">
        <v>1</v>
      </c>
      <c r="E621" s="1320">
        <v>1</v>
      </c>
      <c r="F621" s="1321" t="s">
        <v>415</v>
      </c>
      <c r="G621" s="1317">
        <v>8</v>
      </c>
      <c r="H621" s="153" t="s">
        <v>812</v>
      </c>
      <c r="I621" s="154"/>
      <c r="J621" s="155">
        <v>1</v>
      </c>
      <c r="K621" s="155">
        <v>1</v>
      </c>
      <c r="L621" s="155">
        <v>1</v>
      </c>
      <c r="M621" s="155">
        <v>1</v>
      </c>
      <c r="N621" s="155">
        <v>1</v>
      </c>
      <c r="O621" s="155">
        <v>1</v>
      </c>
      <c r="P621" s="155">
        <v>1</v>
      </c>
      <c r="Q621" s="155">
        <v>1</v>
      </c>
      <c r="R621" s="833">
        <f t="shared" si="29"/>
        <v>8</v>
      </c>
      <c r="S621" s="546"/>
      <c r="T621" s="544"/>
      <c r="U621" s="544"/>
      <c r="V621" s="544"/>
      <c r="W621" s="545"/>
      <c r="X621" s="851"/>
      <c r="Y621" s="852"/>
      <c r="AA621" s="520"/>
      <c r="AB621" s="520"/>
      <c r="AC621" s="520"/>
    </row>
    <row r="622" spans="1:29" ht="17.100000000000001" customHeight="1" x14ac:dyDescent="0.5">
      <c r="A622" s="1431" t="s">
        <v>785</v>
      </c>
      <c r="B622" s="160" t="s">
        <v>813</v>
      </c>
      <c r="C622" s="307" t="s">
        <v>814</v>
      </c>
      <c r="D622" s="308"/>
      <c r="E622" s="162" t="s">
        <v>114</v>
      </c>
      <c r="F622" s="162" t="s">
        <v>788</v>
      </c>
      <c r="G622" s="160">
        <v>8</v>
      </c>
      <c r="H622" s="153" t="s">
        <v>815</v>
      </c>
      <c r="I622" s="154"/>
      <c r="J622" s="155">
        <v>1</v>
      </c>
      <c r="K622" s="155">
        <v>1</v>
      </c>
      <c r="L622" s="155">
        <v>1</v>
      </c>
      <c r="M622" s="155">
        <v>1</v>
      </c>
      <c r="N622" s="155">
        <v>1</v>
      </c>
      <c r="O622" s="155">
        <v>1</v>
      </c>
      <c r="P622" s="155">
        <v>1</v>
      </c>
      <c r="Q622" s="155">
        <v>1</v>
      </c>
      <c r="R622" s="833">
        <f t="shared" si="29"/>
        <v>8</v>
      </c>
      <c r="S622" s="546"/>
      <c r="T622" s="1072">
        <f>R622</f>
        <v>8</v>
      </c>
      <c r="U622" s="1072">
        <f>R623</f>
        <v>5</v>
      </c>
      <c r="V622" s="1072">
        <f>R625</f>
        <v>5</v>
      </c>
      <c r="W622" s="545"/>
      <c r="X622" s="851"/>
      <c r="Y622" s="853">
        <f>SUM(T622:X622)</f>
        <v>18</v>
      </c>
      <c r="AA622" s="520"/>
      <c r="AB622" s="520"/>
      <c r="AC622" s="520"/>
    </row>
    <row r="623" spans="1:29" ht="17.100000000000001" customHeight="1" x14ac:dyDescent="0.5">
      <c r="A623" s="1432"/>
      <c r="B623" s="160" t="s">
        <v>816</v>
      </c>
      <c r="C623" s="307" t="s">
        <v>817</v>
      </c>
      <c r="D623" s="308"/>
      <c r="E623" s="162" t="s">
        <v>114</v>
      </c>
      <c r="F623" s="162" t="s">
        <v>818</v>
      </c>
      <c r="G623" s="160">
        <v>5</v>
      </c>
      <c r="H623" s="153" t="s">
        <v>815</v>
      </c>
      <c r="I623" s="154"/>
      <c r="J623" s="155">
        <v>1</v>
      </c>
      <c r="K623" s="155">
        <v>1</v>
      </c>
      <c r="L623" s="155">
        <v>1</v>
      </c>
      <c r="M623" s="155">
        <v>1</v>
      </c>
      <c r="N623" s="155">
        <v>1</v>
      </c>
      <c r="O623" s="163"/>
      <c r="P623" s="163"/>
      <c r="Q623" s="163"/>
      <c r="R623" s="833">
        <f t="shared" si="29"/>
        <v>5</v>
      </c>
      <c r="S623" s="546"/>
      <c r="T623" s="544"/>
      <c r="U623" s="544"/>
      <c r="V623" s="544"/>
      <c r="W623" s="545"/>
      <c r="X623" s="851"/>
      <c r="Y623" s="852"/>
      <c r="AA623" s="520"/>
      <c r="AB623" s="520"/>
      <c r="AC623" s="520"/>
    </row>
    <row r="624" spans="1:29" ht="17.100000000000001" customHeight="1" x14ac:dyDescent="0.5">
      <c r="A624" s="1432"/>
      <c r="B624" s="1139" t="s">
        <v>819</v>
      </c>
      <c r="C624" s="310" t="s">
        <v>820</v>
      </c>
      <c r="D624" s="311"/>
      <c r="E624" s="172" t="s">
        <v>114</v>
      </c>
      <c r="F624" s="172" t="s">
        <v>788</v>
      </c>
      <c r="G624" s="1139">
        <v>8</v>
      </c>
      <c r="H624" s="157" t="s">
        <v>806</v>
      </c>
      <c r="I624" s="158"/>
      <c r="J624" s="173">
        <v>1</v>
      </c>
      <c r="K624" s="173">
        <v>1</v>
      </c>
      <c r="L624" s="173">
        <v>1</v>
      </c>
      <c r="M624" s="173">
        <v>1</v>
      </c>
      <c r="N624" s="173">
        <v>1</v>
      </c>
      <c r="O624" s="173">
        <v>1</v>
      </c>
      <c r="P624" s="173">
        <v>1</v>
      </c>
      <c r="Q624" s="173">
        <v>1</v>
      </c>
      <c r="R624" s="834">
        <f t="shared" si="29"/>
        <v>8</v>
      </c>
      <c r="S624" s="547"/>
      <c r="T624" s="544"/>
      <c r="U624" s="544"/>
      <c r="V624" s="544"/>
      <c r="W624" s="545"/>
      <c r="X624" s="851"/>
      <c r="Y624" s="852"/>
      <c r="AA624" s="520"/>
      <c r="AB624" s="520"/>
      <c r="AC624" s="520"/>
    </row>
    <row r="625" spans="1:29" ht="17.100000000000001" customHeight="1" x14ac:dyDescent="0.5">
      <c r="A625" s="1433"/>
      <c r="B625" s="160" t="s">
        <v>821</v>
      </c>
      <c r="C625" s="307" t="s">
        <v>822</v>
      </c>
      <c r="D625" s="308"/>
      <c r="E625" s="162" t="s">
        <v>114</v>
      </c>
      <c r="F625" s="162" t="s">
        <v>818</v>
      </c>
      <c r="G625" s="160">
        <v>5</v>
      </c>
      <c r="H625" s="153" t="s">
        <v>815</v>
      </c>
      <c r="I625" s="154"/>
      <c r="J625" s="155">
        <v>1</v>
      </c>
      <c r="K625" s="155">
        <v>1</v>
      </c>
      <c r="L625" s="155">
        <v>1</v>
      </c>
      <c r="M625" s="155">
        <v>1</v>
      </c>
      <c r="N625" s="155">
        <v>1</v>
      </c>
      <c r="O625" s="163"/>
      <c r="P625" s="163"/>
      <c r="Q625" s="163"/>
      <c r="R625" s="833">
        <f t="shared" si="29"/>
        <v>5</v>
      </c>
      <c r="S625" s="546"/>
      <c r="T625" s="544"/>
      <c r="U625" s="544"/>
      <c r="V625" s="544"/>
      <c r="W625" s="545"/>
      <c r="X625" s="851"/>
      <c r="Y625" s="852"/>
      <c r="AA625" s="520"/>
      <c r="AB625" s="520"/>
      <c r="AC625" s="520"/>
    </row>
    <row r="626" spans="1:29" ht="17.100000000000001" customHeight="1" x14ac:dyDescent="0.5">
      <c r="A626" s="164" t="s">
        <v>695</v>
      </c>
      <c r="B626" s="1331" t="s">
        <v>823</v>
      </c>
      <c r="C626" s="1328" t="s">
        <v>824</v>
      </c>
      <c r="D626" s="1332">
        <v>0.5</v>
      </c>
      <c r="E626" s="1330">
        <v>1</v>
      </c>
      <c r="F626" s="1321" t="s">
        <v>348</v>
      </c>
      <c r="G626" s="1327">
        <v>8</v>
      </c>
      <c r="H626" s="165" t="s">
        <v>825</v>
      </c>
      <c r="I626" s="166"/>
      <c r="J626" s="171">
        <v>1</v>
      </c>
      <c r="K626" s="171">
        <v>1</v>
      </c>
      <c r="L626" s="171">
        <v>1</v>
      </c>
      <c r="M626" s="171">
        <v>1</v>
      </c>
      <c r="N626" s="171">
        <v>1</v>
      </c>
      <c r="O626" s="171">
        <v>1</v>
      </c>
      <c r="P626" s="171">
        <v>1</v>
      </c>
      <c r="Q626" s="171">
        <v>1</v>
      </c>
      <c r="R626" s="835">
        <f t="shared" si="29"/>
        <v>8</v>
      </c>
      <c r="S626" s="548"/>
      <c r="T626" s="1072">
        <f>R626</f>
        <v>8</v>
      </c>
      <c r="U626" s="1072">
        <f>R629</f>
        <v>8</v>
      </c>
      <c r="V626" s="544"/>
      <c r="W626" s="545"/>
      <c r="X626" s="851"/>
      <c r="Y626" s="853">
        <f>SUM(T626:X626)</f>
        <v>16</v>
      </c>
      <c r="AA626" s="520"/>
      <c r="AB626" s="520"/>
      <c r="AC626" s="520"/>
    </row>
    <row r="627" spans="1:29" ht="17.100000000000001" customHeight="1" x14ac:dyDescent="0.5">
      <c r="A627" s="160" t="s">
        <v>700</v>
      </c>
      <c r="B627" s="1333" t="s">
        <v>826</v>
      </c>
      <c r="C627" s="1318" t="s">
        <v>827</v>
      </c>
      <c r="D627" s="1334">
        <v>0.5</v>
      </c>
      <c r="E627" s="1320">
        <v>1</v>
      </c>
      <c r="F627" s="1321" t="s">
        <v>409</v>
      </c>
      <c r="G627" s="1317">
        <v>8</v>
      </c>
      <c r="H627" s="153" t="s">
        <v>828</v>
      </c>
      <c r="I627" s="154"/>
      <c r="J627" s="155">
        <v>1</v>
      </c>
      <c r="K627" s="155">
        <v>1</v>
      </c>
      <c r="L627" s="155">
        <v>1</v>
      </c>
      <c r="M627" s="155">
        <v>1</v>
      </c>
      <c r="N627" s="155">
        <v>1</v>
      </c>
      <c r="O627" s="155">
        <v>1</v>
      </c>
      <c r="P627" s="155">
        <v>1</v>
      </c>
      <c r="Q627" s="155">
        <v>1</v>
      </c>
      <c r="R627" s="833">
        <f t="shared" si="29"/>
        <v>8</v>
      </c>
      <c r="S627" s="546"/>
      <c r="T627" s="1072">
        <f>R627</f>
        <v>8</v>
      </c>
      <c r="U627" s="1072">
        <f>R628</f>
        <v>8</v>
      </c>
      <c r="V627" s="544"/>
      <c r="W627" s="545"/>
      <c r="X627" s="851"/>
      <c r="Y627" s="853">
        <f>SUM(T627:X627)</f>
        <v>16</v>
      </c>
      <c r="AA627" s="520"/>
      <c r="AB627" s="520"/>
      <c r="AC627" s="520"/>
    </row>
    <row r="628" spans="1:29" ht="17.100000000000001" customHeight="1" x14ac:dyDescent="0.5">
      <c r="A628" s="135" t="s">
        <v>705</v>
      </c>
      <c r="B628" s="1335" t="s">
        <v>829</v>
      </c>
      <c r="C628" s="1336" t="s">
        <v>830</v>
      </c>
      <c r="D628" s="1337">
        <v>0.5</v>
      </c>
      <c r="E628" s="337">
        <v>1</v>
      </c>
      <c r="F628" s="1321" t="s">
        <v>415</v>
      </c>
      <c r="G628" s="517">
        <v>8</v>
      </c>
      <c r="H628" s="153" t="s">
        <v>828</v>
      </c>
      <c r="I628" s="151"/>
      <c r="J628" s="155">
        <v>1</v>
      </c>
      <c r="K628" s="155">
        <v>1</v>
      </c>
      <c r="L628" s="155">
        <v>1</v>
      </c>
      <c r="M628" s="155">
        <v>1</v>
      </c>
      <c r="N628" s="155">
        <v>1</v>
      </c>
      <c r="O628" s="155">
        <v>1</v>
      </c>
      <c r="P628" s="155">
        <v>1</v>
      </c>
      <c r="Q628" s="155">
        <v>1</v>
      </c>
      <c r="R628" s="834">
        <f t="shared" si="29"/>
        <v>8</v>
      </c>
      <c r="S628" s="298"/>
      <c r="T628" s="544"/>
      <c r="U628" s="544"/>
      <c r="V628" s="544"/>
      <c r="W628" s="545"/>
      <c r="X628" s="851"/>
      <c r="Y628" s="852"/>
      <c r="AA628" s="520"/>
      <c r="AB628" s="520"/>
      <c r="AC628" s="520"/>
    </row>
    <row r="629" spans="1:29" ht="17.100000000000001" customHeight="1" x14ac:dyDescent="0.5">
      <c r="A629" s="174" t="s">
        <v>793</v>
      </c>
      <c r="B629" s="174" t="s">
        <v>831</v>
      </c>
      <c r="C629" s="312" t="s">
        <v>832</v>
      </c>
      <c r="D629" s="313"/>
      <c r="E629" s="177" t="s">
        <v>114</v>
      </c>
      <c r="F629" s="177" t="s">
        <v>796</v>
      </c>
      <c r="G629" s="174">
        <v>8</v>
      </c>
      <c r="H629" s="175" t="s">
        <v>825</v>
      </c>
      <c r="I629" s="176"/>
      <c r="J629" s="178">
        <v>1</v>
      </c>
      <c r="K629" s="178">
        <v>1</v>
      </c>
      <c r="L629" s="178">
        <v>1</v>
      </c>
      <c r="M629" s="178">
        <v>1</v>
      </c>
      <c r="N629" s="178">
        <v>1</v>
      </c>
      <c r="O629" s="178">
        <v>1</v>
      </c>
      <c r="P629" s="178">
        <v>1</v>
      </c>
      <c r="Q629" s="178">
        <v>1</v>
      </c>
      <c r="R629" s="836">
        <f t="shared" si="29"/>
        <v>8</v>
      </c>
      <c r="S629" s="549"/>
      <c r="T629" s="544"/>
      <c r="U629" s="544"/>
      <c r="V629" s="544"/>
      <c r="W629" s="545"/>
      <c r="X629" s="851"/>
      <c r="Y629" s="852"/>
      <c r="AA629" s="520"/>
      <c r="AB629" s="520"/>
      <c r="AC629" s="520"/>
    </row>
    <row r="630" spans="1:29" ht="17.100000000000001" customHeight="1" x14ac:dyDescent="0.5">
      <c r="B630" s="1138"/>
      <c r="C630" s="1138"/>
      <c r="D630" s="296"/>
      <c r="E630" s="179"/>
      <c r="F630" s="179"/>
      <c r="G630" s="1133">
        <f>SUM(G611:G629)</f>
        <v>128</v>
      </c>
      <c r="J630" s="1138"/>
      <c r="K630" s="1138"/>
      <c r="L630" s="1138"/>
      <c r="M630" s="1138"/>
      <c r="N630" s="1138"/>
      <c r="O630" s="1138"/>
      <c r="P630" s="1138"/>
      <c r="Q630" s="1138"/>
      <c r="R630" s="1138"/>
      <c r="S630" s="1142"/>
      <c r="T630" s="545"/>
      <c r="U630" s="544"/>
      <c r="V630" s="544"/>
      <c r="W630" s="545"/>
      <c r="X630" s="851"/>
      <c r="Y630" s="853">
        <f>SUM(Y611:Y629)</f>
        <v>128</v>
      </c>
      <c r="AA630" s="520"/>
      <c r="AB630" s="520"/>
      <c r="AC630" s="520"/>
    </row>
    <row r="631" spans="1:29" ht="17.100000000000001" customHeight="1" x14ac:dyDescent="0.5">
      <c r="B631" s="1138"/>
      <c r="C631" s="1138"/>
      <c r="D631" s="296"/>
      <c r="E631" s="179"/>
      <c r="F631" s="179"/>
      <c r="G631" s="1133"/>
      <c r="J631" s="1138"/>
      <c r="K631" s="1138"/>
      <c r="L631" s="1138"/>
      <c r="M631" s="1138"/>
      <c r="N631" s="1138"/>
      <c r="O631" s="1138"/>
      <c r="P631" s="1138"/>
      <c r="Q631" s="1138"/>
      <c r="R631" s="1138"/>
      <c r="S631" s="1142"/>
      <c r="T631" s="545"/>
      <c r="U631" s="544"/>
      <c r="V631" s="544"/>
      <c r="W631" s="545"/>
      <c r="X631" s="851"/>
      <c r="Y631" s="853"/>
      <c r="AA631" s="520"/>
      <c r="AB631" s="520"/>
      <c r="AC631" s="520"/>
    </row>
    <row r="632" spans="1:29" ht="17.100000000000001" customHeight="1" x14ac:dyDescent="0.5">
      <c r="B632" s="1138"/>
      <c r="C632" s="1138"/>
      <c r="D632" s="296"/>
      <c r="E632" s="179"/>
      <c r="F632" s="179"/>
      <c r="G632" s="1133"/>
      <c r="J632" s="1138"/>
      <c r="K632" s="1138"/>
      <c r="L632" s="1138"/>
      <c r="M632" s="1138"/>
      <c r="N632" s="1138"/>
      <c r="O632" s="1138"/>
      <c r="P632" s="1138"/>
      <c r="Q632" s="1138"/>
      <c r="R632" s="1138"/>
      <c r="S632" s="1142"/>
      <c r="T632" s="545"/>
      <c r="U632" s="544"/>
      <c r="V632" s="544"/>
      <c r="W632" s="545"/>
      <c r="X632" s="851"/>
      <c r="Y632" s="853"/>
      <c r="AA632" s="520"/>
      <c r="AB632" s="520"/>
      <c r="AC632" s="520"/>
    </row>
    <row r="633" spans="1:29" ht="17.100000000000001" customHeight="1" x14ac:dyDescent="0.5">
      <c r="B633" s="1138"/>
      <c r="C633" s="1138"/>
      <c r="D633" s="296"/>
      <c r="E633" s="179"/>
      <c r="F633" s="179"/>
      <c r="G633" s="1133"/>
      <c r="J633" s="1138"/>
      <c r="K633" s="1138"/>
      <c r="L633" s="1138"/>
      <c r="M633" s="1138"/>
      <c r="N633" s="1138"/>
      <c r="O633" s="1138"/>
      <c r="P633" s="1138"/>
      <c r="Q633" s="1138"/>
      <c r="R633" s="1138"/>
      <c r="S633" s="1142"/>
      <c r="T633" s="545"/>
      <c r="U633" s="544"/>
      <c r="V633" s="544"/>
      <c r="W633" s="545"/>
      <c r="X633" s="851"/>
      <c r="Y633" s="853"/>
      <c r="AA633" s="520"/>
      <c r="AB633" s="520"/>
      <c r="AC633" s="520"/>
    </row>
    <row r="634" spans="1:29" ht="17.100000000000001" customHeight="1" x14ac:dyDescent="0.5">
      <c r="B634" s="1138"/>
      <c r="C634" s="1138"/>
      <c r="D634" s="296"/>
      <c r="E634" s="179"/>
      <c r="F634" s="179"/>
      <c r="G634" s="1133"/>
      <c r="J634" s="1138"/>
      <c r="K634" s="1138"/>
      <c r="L634" s="1138"/>
      <c r="M634" s="1138"/>
      <c r="N634" s="1138"/>
      <c r="O634" s="1138"/>
      <c r="P634" s="1138"/>
      <c r="Q634" s="1138"/>
      <c r="R634" s="1138"/>
      <c r="S634" s="1142"/>
      <c r="T634" s="545"/>
      <c r="U634" s="544"/>
      <c r="V634" s="544"/>
      <c r="W634" s="545"/>
      <c r="X634" s="851"/>
      <c r="Y634" s="853"/>
      <c r="AA634" s="520"/>
      <c r="AB634" s="520"/>
      <c r="AC634" s="520"/>
    </row>
    <row r="635" spans="1:29" ht="17.100000000000001" customHeight="1" x14ac:dyDescent="0.5">
      <c r="B635" s="1138"/>
      <c r="C635" s="1138"/>
      <c r="D635" s="296"/>
      <c r="E635" s="179"/>
      <c r="F635" s="179"/>
      <c r="G635" s="1133"/>
      <c r="J635" s="1138"/>
      <c r="K635" s="1138"/>
      <c r="L635" s="1138"/>
      <c r="M635" s="1138"/>
      <c r="N635" s="1138"/>
      <c r="O635" s="1138"/>
      <c r="P635" s="1138"/>
      <c r="Q635" s="1138"/>
      <c r="R635" s="1138"/>
      <c r="S635" s="1142"/>
      <c r="T635" s="545"/>
      <c r="U635" s="544"/>
      <c r="V635" s="544"/>
      <c r="W635" s="545"/>
      <c r="X635" s="851"/>
      <c r="Y635" s="853"/>
      <c r="AA635" s="520"/>
      <c r="AB635" s="520"/>
      <c r="AC635" s="520"/>
    </row>
    <row r="636" spans="1:29" ht="17.100000000000001" customHeight="1" x14ac:dyDescent="0.5">
      <c r="B636" s="1138"/>
      <c r="C636" s="1138"/>
      <c r="D636" s="296"/>
      <c r="E636" s="179"/>
      <c r="F636" s="179"/>
      <c r="G636" s="1133"/>
      <c r="J636" s="1138"/>
      <c r="K636" s="1138"/>
      <c r="L636" s="1138"/>
      <c r="M636" s="1138"/>
      <c r="N636" s="1138"/>
      <c r="O636" s="1138"/>
      <c r="P636" s="1138"/>
      <c r="Q636" s="1138"/>
      <c r="R636" s="1138"/>
      <c r="S636" s="1142"/>
      <c r="T636" s="545"/>
      <c r="U636" s="544"/>
      <c r="V636" s="544"/>
      <c r="W636" s="545"/>
      <c r="X636" s="851"/>
      <c r="Y636" s="853"/>
      <c r="AA636" s="520"/>
      <c r="AB636" s="520"/>
      <c r="AC636" s="520"/>
    </row>
    <row r="637" spans="1:29" ht="17.100000000000001" customHeight="1" x14ac:dyDescent="0.5">
      <c r="B637" s="1138"/>
      <c r="C637" s="1138"/>
      <c r="D637" s="296"/>
      <c r="E637" s="179"/>
      <c r="F637" s="179"/>
      <c r="G637" s="1133"/>
      <c r="J637" s="1138"/>
      <c r="K637" s="1138"/>
      <c r="L637" s="1138"/>
      <c r="M637" s="1138"/>
      <c r="N637" s="1138"/>
      <c r="O637" s="1138"/>
      <c r="P637" s="1138"/>
      <c r="Q637" s="1138"/>
      <c r="R637" s="1138"/>
      <c r="S637" s="1142"/>
      <c r="T637" s="545"/>
      <c r="U637" s="544"/>
      <c r="V637" s="544"/>
      <c r="W637" s="545"/>
      <c r="X637" s="851"/>
      <c r="Y637" s="853"/>
      <c r="AA637" s="520"/>
      <c r="AB637" s="520"/>
      <c r="AC637" s="520"/>
    </row>
    <row r="638" spans="1:29" ht="17.100000000000001" customHeight="1" x14ac:dyDescent="0.5">
      <c r="B638" s="1138"/>
      <c r="C638" s="1138"/>
      <c r="D638" s="296"/>
      <c r="E638" s="179"/>
      <c r="F638" s="179"/>
      <c r="G638" s="1133"/>
      <c r="J638" s="1138"/>
      <c r="K638" s="1138"/>
      <c r="L638" s="1138"/>
      <c r="M638" s="1138"/>
      <c r="N638" s="1138"/>
      <c r="O638" s="1138"/>
      <c r="P638" s="1138"/>
      <c r="Q638" s="1138"/>
      <c r="R638" s="1138"/>
      <c r="S638" s="1142"/>
      <c r="T638" s="545"/>
      <c r="U638" s="544"/>
      <c r="V638" s="544"/>
      <c r="W638" s="545"/>
      <c r="X638" s="851"/>
      <c r="Y638" s="853"/>
      <c r="AA638" s="520"/>
      <c r="AB638" s="520"/>
      <c r="AC638" s="520"/>
    </row>
    <row r="639" spans="1:29" ht="17.100000000000001" customHeight="1" x14ac:dyDescent="0.5">
      <c r="B639" s="1138"/>
      <c r="C639" s="1138"/>
      <c r="D639" s="296"/>
      <c r="E639" s="179"/>
      <c r="F639" s="179"/>
      <c r="G639" s="1133"/>
      <c r="J639" s="1138"/>
      <c r="K639" s="1138"/>
      <c r="L639" s="1138"/>
      <c r="M639" s="1138"/>
      <c r="N639" s="1138"/>
      <c r="O639" s="1138"/>
      <c r="P639" s="1138"/>
      <c r="Q639" s="1138"/>
      <c r="R639" s="1138"/>
      <c r="S639" s="1142"/>
      <c r="T639" s="545"/>
      <c r="U639" s="544"/>
      <c r="V639" s="544"/>
      <c r="W639" s="545"/>
      <c r="X639" s="851"/>
      <c r="Y639" s="853"/>
      <c r="AA639" s="520"/>
      <c r="AB639" s="520"/>
      <c r="AC639" s="520"/>
    </row>
    <row r="640" spans="1:29" ht="17.100000000000001" customHeight="1" x14ac:dyDescent="0.5">
      <c r="B640" s="1138"/>
      <c r="C640" s="1138"/>
      <c r="D640" s="296"/>
      <c r="E640" s="179"/>
      <c r="F640" s="179"/>
      <c r="G640" s="1133"/>
      <c r="J640" s="1138"/>
      <c r="K640" s="1138"/>
      <c r="L640" s="1138"/>
      <c r="M640" s="1138"/>
      <c r="N640" s="1138"/>
      <c r="O640" s="1138"/>
      <c r="P640" s="1138"/>
      <c r="Q640" s="1138"/>
      <c r="R640" s="1138"/>
      <c r="S640" s="1142"/>
      <c r="T640" s="545"/>
      <c r="U640" s="544"/>
      <c r="V640" s="544"/>
      <c r="W640" s="545"/>
      <c r="X640" s="851"/>
      <c r="Y640" s="853"/>
      <c r="AA640" s="520"/>
      <c r="AB640" s="520"/>
      <c r="AC640" s="520"/>
    </row>
    <row r="641" spans="1:29" ht="17.100000000000001" customHeight="1" x14ac:dyDescent="0.5">
      <c r="B641" s="1138"/>
      <c r="C641" s="1138"/>
      <c r="D641" s="296"/>
      <c r="E641" s="179"/>
      <c r="F641" s="179"/>
      <c r="G641" s="1133"/>
      <c r="J641" s="1138"/>
      <c r="K641" s="1138"/>
      <c r="L641" s="1138"/>
      <c r="M641" s="1138"/>
      <c r="N641" s="1138"/>
      <c r="O641" s="1138"/>
      <c r="P641" s="1138"/>
      <c r="Q641" s="1138"/>
      <c r="R641" s="1138"/>
      <c r="S641" s="1142"/>
      <c r="T641" s="545"/>
      <c r="U641" s="544"/>
      <c r="V641" s="544"/>
      <c r="W641" s="545"/>
      <c r="X641" s="851"/>
      <c r="Y641" s="853"/>
      <c r="AA641" s="520"/>
      <c r="AB641" s="520"/>
      <c r="AC641" s="520"/>
    </row>
    <row r="642" spans="1:29" ht="17.100000000000001" customHeight="1" x14ac:dyDescent="0.5">
      <c r="A642" s="1415" t="s">
        <v>740</v>
      </c>
      <c r="B642" s="1415" t="s">
        <v>741</v>
      </c>
      <c r="C642" s="1415" t="s">
        <v>742</v>
      </c>
      <c r="D642" s="1418" t="s">
        <v>743</v>
      </c>
      <c r="E642" s="1415" t="s">
        <v>744</v>
      </c>
      <c r="F642" s="1419" t="s">
        <v>745</v>
      </c>
      <c r="G642" s="1430"/>
      <c r="H642" s="1424" t="s">
        <v>746</v>
      </c>
      <c r="I642" s="1425"/>
      <c r="J642" s="1419" t="s">
        <v>751</v>
      </c>
      <c r="K642" s="1420"/>
      <c r="L642" s="1420"/>
      <c r="M642" s="1420"/>
      <c r="N642" s="1420"/>
      <c r="O642" s="1420"/>
      <c r="P642" s="1420"/>
      <c r="Q642" s="1420"/>
      <c r="R642" s="1421" t="s">
        <v>747</v>
      </c>
      <c r="S642" s="1415" t="s">
        <v>748</v>
      </c>
      <c r="T642" s="544"/>
      <c r="U642" s="544"/>
      <c r="V642" s="544"/>
      <c r="W642" s="545"/>
      <c r="X642" s="851"/>
      <c r="Y642" s="852"/>
      <c r="AA642" s="520"/>
      <c r="AB642" s="520"/>
      <c r="AC642" s="520"/>
    </row>
    <row r="643" spans="1:29" ht="17.100000000000001" customHeight="1" x14ac:dyDescent="0.5">
      <c r="A643" s="1417"/>
      <c r="B643" s="1417"/>
      <c r="C643" s="1417"/>
      <c r="D643" s="1417"/>
      <c r="E643" s="1417"/>
      <c r="F643" s="149" t="s">
        <v>749</v>
      </c>
      <c r="G643" s="314" t="s">
        <v>750</v>
      </c>
      <c r="H643" s="1426"/>
      <c r="I643" s="1427"/>
      <c r="J643" s="150">
        <v>1</v>
      </c>
      <c r="K643" s="150">
        <v>2</v>
      </c>
      <c r="L643" s="150">
        <v>3</v>
      </c>
      <c r="M643" s="150">
        <v>4</v>
      </c>
      <c r="N643" s="150">
        <v>5</v>
      </c>
      <c r="O643" s="150">
        <v>6</v>
      </c>
      <c r="P643" s="150">
        <v>7</v>
      </c>
      <c r="Q643" s="150">
        <v>8</v>
      </c>
      <c r="R643" s="1422"/>
      <c r="S643" s="1416"/>
      <c r="T643" s="544">
        <v>1</v>
      </c>
      <c r="U643" s="544">
        <v>2</v>
      </c>
      <c r="V643" s="544">
        <v>3</v>
      </c>
      <c r="W643" s="545">
        <v>4</v>
      </c>
      <c r="X643" s="851">
        <v>5</v>
      </c>
      <c r="Y643" s="852"/>
      <c r="AA643" s="520"/>
      <c r="AB643" s="520"/>
      <c r="AC643" s="520"/>
    </row>
    <row r="644" spans="1:29" ht="17.100000000000001" customHeight="1" x14ac:dyDescent="0.5">
      <c r="A644" s="130" t="s">
        <v>695</v>
      </c>
      <c r="B644" s="1314" t="s">
        <v>833</v>
      </c>
      <c r="C644" s="1315" t="s">
        <v>834</v>
      </c>
      <c r="D644" s="1316">
        <v>1</v>
      </c>
      <c r="E644" s="404">
        <v>1</v>
      </c>
      <c r="F644" s="1205" t="s">
        <v>348</v>
      </c>
      <c r="G644" s="1314">
        <v>8</v>
      </c>
      <c r="H644" s="131" t="s">
        <v>777</v>
      </c>
      <c r="I644" s="151" t="s">
        <v>778</v>
      </c>
      <c r="J644" s="152">
        <v>1</v>
      </c>
      <c r="K644" s="152">
        <v>1</v>
      </c>
      <c r="L644" s="152">
        <v>1</v>
      </c>
      <c r="M644" s="152">
        <v>1</v>
      </c>
      <c r="N644" s="152">
        <v>1</v>
      </c>
      <c r="O644" s="152">
        <v>1</v>
      </c>
      <c r="P644" s="152">
        <v>1</v>
      </c>
      <c r="Q644" s="152">
        <v>1</v>
      </c>
      <c r="R644" s="832">
        <f t="shared" ref="R644:R660" si="30">SUM(J644:Q644)</f>
        <v>8</v>
      </c>
      <c r="S644" s="298"/>
      <c r="T644" s="1072">
        <f>R644</f>
        <v>8</v>
      </c>
      <c r="U644" s="1072">
        <f>R646</f>
        <v>8</v>
      </c>
      <c r="V644" s="544"/>
      <c r="W644" s="545"/>
      <c r="X644" s="851"/>
      <c r="Y644" s="853">
        <f>SUM(T644:X644)</f>
        <v>16</v>
      </c>
      <c r="AA644" s="520"/>
      <c r="AB644" s="520"/>
      <c r="AC644" s="520"/>
    </row>
    <row r="645" spans="1:29" ht="17.100000000000001" customHeight="1" x14ac:dyDescent="0.5">
      <c r="A645" s="160" t="s">
        <v>700</v>
      </c>
      <c r="B645" s="1317" t="s">
        <v>835</v>
      </c>
      <c r="C645" s="1318" t="s">
        <v>836</v>
      </c>
      <c r="D645" s="1319">
        <v>1</v>
      </c>
      <c r="E645" s="1320">
        <v>1</v>
      </c>
      <c r="F645" s="1321" t="s">
        <v>409</v>
      </c>
      <c r="G645" s="1317">
        <v>8</v>
      </c>
      <c r="H645" s="153" t="s">
        <v>781</v>
      </c>
      <c r="I645" s="154"/>
      <c r="J645" s="181">
        <v>1</v>
      </c>
      <c r="K645" s="155">
        <v>1</v>
      </c>
      <c r="L645" s="155">
        <v>1</v>
      </c>
      <c r="M645" s="155">
        <v>1</v>
      </c>
      <c r="N645" s="155">
        <v>1</v>
      </c>
      <c r="O645" s="155">
        <v>1</v>
      </c>
      <c r="P645" s="155">
        <v>1</v>
      </c>
      <c r="Q645" s="156">
        <v>1</v>
      </c>
      <c r="R645" s="833">
        <f t="shared" si="30"/>
        <v>8</v>
      </c>
      <c r="S645" s="546"/>
      <c r="T645" s="1072">
        <f>R645</f>
        <v>8</v>
      </c>
      <c r="U645" s="1072">
        <f>R646</f>
        <v>8</v>
      </c>
      <c r="V645" s="1072"/>
      <c r="W645" s="545"/>
      <c r="X645" s="851"/>
      <c r="Y645" s="853">
        <f>SUM(T645:X645)</f>
        <v>16</v>
      </c>
      <c r="AA645" s="520"/>
      <c r="AB645" s="520"/>
      <c r="AC645" s="520"/>
    </row>
    <row r="646" spans="1:29" ht="17.100000000000001" customHeight="1" x14ac:dyDescent="0.5">
      <c r="A646" s="1139" t="s">
        <v>705</v>
      </c>
      <c r="B646" s="1322" t="s">
        <v>837</v>
      </c>
      <c r="C646" s="1323" t="s">
        <v>838</v>
      </c>
      <c r="D646" s="1324">
        <v>2</v>
      </c>
      <c r="E646" s="1325">
        <v>1</v>
      </c>
      <c r="F646" s="1326" t="s">
        <v>415</v>
      </c>
      <c r="G646" s="1322">
        <v>8</v>
      </c>
      <c r="H646" s="157" t="s">
        <v>777</v>
      </c>
      <c r="I646" s="158" t="s">
        <v>784</v>
      </c>
      <c r="J646" s="181">
        <v>1</v>
      </c>
      <c r="K646" s="155">
        <v>1</v>
      </c>
      <c r="L646" s="155">
        <v>1</v>
      </c>
      <c r="M646" s="155">
        <v>1</v>
      </c>
      <c r="N646" s="155">
        <v>1</v>
      </c>
      <c r="O646" s="155">
        <v>1</v>
      </c>
      <c r="P646" s="155">
        <v>1</v>
      </c>
      <c r="Q646" s="156">
        <v>1</v>
      </c>
      <c r="R646" s="833">
        <f t="shared" si="30"/>
        <v>8</v>
      </c>
      <c r="S646" s="547"/>
      <c r="T646" s="544"/>
      <c r="U646" s="544"/>
      <c r="V646" s="544"/>
      <c r="W646" s="545"/>
      <c r="X646" s="851"/>
      <c r="Y646" s="852"/>
      <c r="AA646" s="520"/>
      <c r="AB646" s="520"/>
      <c r="AC646" s="520"/>
    </row>
    <row r="647" spans="1:29" ht="17.100000000000001" customHeight="1" x14ac:dyDescent="0.5">
      <c r="A647" s="160" t="s">
        <v>785</v>
      </c>
      <c r="B647" s="186" t="s">
        <v>839</v>
      </c>
      <c r="C647" s="307" t="s">
        <v>840</v>
      </c>
      <c r="D647" s="308"/>
      <c r="E647" s="161">
        <v>1</v>
      </c>
      <c r="F647" s="162" t="s">
        <v>788</v>
      </c>
      <c r="G647" s="186">
        <v>8</v>
      </c>
      <c r="H647" s="153" t="s">
        <v>781</v>
      </c>
      <c r="I647" s="154"/>
      <c r="J647" s="181">
        <v>1</v>
      </c>
      <c r="K647" s="155">
        <v>1</v>
      </c>
      <c r="L647" s="155">
        <v>1</v>
      </c>
      <c r="M647" s="155">
        <v>1</v>
      </c>
      <c r="N647" s="155">
        <v>1</v>
      </c>
      <c r="O647" s="155">
        <v>1</v>
      </c>
      <c r="P647" s="155">
        <v>1</v>
      </c>
      <c r="Q647" s="155">
        <v>1</v>
      </c>
      <c r="R647" s="833">
        <f t="shared" si="30"/>
        <v>8</v>
      </c>
      <c r="S647" s="546"/>
      <c r="T647" s="544"/>
      <c r="U647" s="544"/>
      <c r="V647" s="544"/>
      <c r="W647" s="545"/>
      <c r="X647" s="851"/>
      <c r="Y647" s="853"/>
      <c r="AA647" s="520"/>
      <c r="AB647" s="520"/>
      <c r="AC647" s="520"/>
    </row>
    <row r="648" spans="1:29" ht="17.100000000000001" customHeight="1" x14ac:dyDescent="0.5">
      <c r="A648" s="135" t="s">
        <v>11</v>
      </c>
      <c r="B648" s="160" t="s">
        <v>841</v>
      </c>
      <c r="C648" s="307" t="s">
        <v>842</v>
      </c>
      <c r="D648" s="308"/>
      <c r="E648" s="162" t="s">
        <v>114</v>
      </c>
      <c r="F648" s="162" t="s">
        <v>791</v>
      </c>
      <c r="G648" s="186">
        <v>2</v>
      </c>
      <c r="H648" s="165" t="s">
        <v>792</v>
      </c>
      <c r="I648" s="154"/>
      <c r="J648" s="163"/>
      <c r="K648" s="182"/>
      <c r="L648" s="182"/>
      <c r="M648" s="182"/>
      <c r="N648" s="182"/>
      <c r="O648" s="155">
        <v>1</v>
      </c>
      <c r="P648" s="155">
        <v>1</v>
      </c>
      <c r="Q648" s="182"/>
      <c r="R648" s="833">
        <f t="shared" si="30"/>
        <v>2</v>
      </c>
      <c r="S648" s="546"/>
      <c r="T648" s="1072"/>
      <c r="U648" s="1072">
        <f>R648</f>
        <v>2</v>
      </c>
      <c r="V648" s="1072">
        <f>R649</f>
        <v>8</v>
      </c>
      <c r="W648" s="1073">
        <f>R650</f>
        <v>2</v>
      </c>
      <c r="X648" s="854">
        <f>R651</f>
        <v>2</v>
      </c>
      <c r="Y648" s="853">
        <f>SUM(T648:X648)</f>
        <v>14</v>
      </c>
      <c r="AA648" s="520"/>
      <c r="AB648" s="520"/>
      <c r="AC648" s="520"/>
    </row>
    <row r="649" spans="1:29" ht="17.100000000000001" customHeight="1" x14ac:dyDescent="0.5">
      <c r="A649" s="135" t="s">
        <v>793</v>
      </c>
      <c r="B649" s="160" t="s">
        <v>843</v>
      </c>
      <c r="C649" s="307" t="s">
        <v>844</v>
      </c>
      <c r="D649" s="308" t="s">
        <v>11</v>
      </c>
      <c r="E649" s="162" t="s">
        <v>114</v>
      </c>
      <c r="F649" s="162" t="s">
        <v>796</v>
      </c>
      <c r="G649" s="186">
        <v>8</v>
      </c>
      <c r="H649" s="165" t="s">
        <v>792</v>
      </c>
      <c r="I649" s="166"/>
      <c r="J649" s="181">
        <v>1</v>
      </c>
      <c r="K649" s="155">
        <v>1</v>
      </c>
      <c r="L649" s="155">
        <v>1</v>
      </c>
      <c r="M649" s="155">
        <v>1</v>
      </c>
      <c r="N649" s="155">
        <v>1</v>
      </c>
      <c r="O649" s="155">
        <v>1</v>
      </c>
      <c r="P649" s="155">
        <v>1</v>
      </c>
      <c r="Q649" s="155">
        <v>1</v>
      </c>
      <c r="R649" s="833">
        <f t="shared" si="30"/>
        <v>8</v>
      </c>
      <c r="S649" s="546"/>
      <c r="T649" s="544"/>
      <c r="U649" s="544"/>
      <c r="V649" s="544"/>
      <c r="W649" s="545"/>
      <c r="X649" s="851"/>
      <c r="Y649" s="852"/>
      <c r="AA649" s="520"/>
      <c r="AB649" s="520"/>
      <c r="AC649" s="520"/>
    </row>
    <row r="650" spans="1:29" ht="17.100000000000001" customHeight="1" x14ac:dyDescent="0.5">
      <c r="A650" s="135" t="s">
        <v>11</v>
      </c>
      <c r="B650" s="1139" t="s">
        <v>845</v>
      </c>
      <c r="C650" s="310" t="s">
        <v>846</v>
      </c>
      <c r="D650" s="311"/>
      <c r="E650" s="172" t="s">
        <v>114</v>
      </c>
      <c r="F650" s="172" t="s">
        <v>799</v>
      </c>
      <c r="G650" s="315">
        <v>2</v>
      </c>
      <c r="H650" s="165" t="s">
        <v>792</v>
      </c>
      <c r="I650" s="154"/>
      <c r="J650" s="163"/>
      <c r="K650" s="163"/>
      <c r="L650" s="163"/>
      <c r="M650" s="163"/>
      <c r="N650" s="163"/>
      <c r="O650" s="163"/>
      <c r="P650" s="155">
        <v>1</v>
      </c>
      <c r="Q650" s="155">
        <v>1</v>
      </c>
      <c r="R650" s="833">
        <f t="shared" si="30"/>
        <v>2</v>
      </c>
      <c r="S650" s="547"/>
      <c r="T650" s="544"/>
      <c r="U650" s="544"/>
      <c r="V650" s="544"/>
      <c r="W650" s="545"/>
      <c r="X650" s="851"/>
      <c r="Y650" s="852"/>
      <c r="AA650" s="520"/>
      <c r="AB650" s="520"/>
      <c r="AC650" s="520"/>
    </row>
    <row r="651" spans="1:29" ht="17.100000000000001" customHeight="1" x14ac:dyDescent="0.5">
      <c r="A651" s="160" t="s">
        <v>800</v>
      </c>
      <c r="B651" s="160" t="s">
        <v>847</v>
      </c>
      <c r="C651" s="307" t="s">
        <v>848</v>
      </c>
      <c r="D651" s="308"/>
      <c r="E651" s="162" t="s">
        <v>114</v>
      </c>
      <c r="F651" s="162" t="s">
        <v>803</v>
      </c>
      <c r="G651" s="186">
        <v>2</v>
      </c>
      <c r="H651" s="165" t="s">
        <v>792</v>
      </c>
      <c r="I651" s="154"/>
      <c r="J651" s="163"/>
      <c r="K651" s="163"/>
      <c r="L651" s="163"/>
      <c r="M651" s="163"/>
      <c r="N651" s="163"/>
      <c r="O651" s="163"/>
      <c r="P651" s="155">
        <v>1</v>
      </c>
      <c r="Q651" s="155">
        <v>1</v>
      </c>
      <c r="R651" s="833">
        <f t="shared" si="30"/>
        <v>2</v>
      </c>
      <c r="S651" s="546"/>
      <c r="T651" s="544"/>
      <c r="U651" s="544"/>
      <c r="V651" s="544"/>
      <c r="W651" s="545"/>
      <c r="X651" s="851"/>
      <c r="Y651" s="852"/>
      <c r="AA651" s="520"/>
      <c r="AB651" s="520"/>
      <c r="AC651" s="520"/>
    </row>
    <row r="652" spans="1:29" ht="17.100000000000001" customHeight="1" x14ac:dyDescent="0.5">
      <c r="A652" s="160" t="s">
        <v>695</v>
      </c>
      <c r="B652" s="1317" t="s">
        <v>849</v>
      </c>
      <c r="C652" s="1318" t="s">
        <v>850</v>
      </c>
      <c r="D652" s="1319">
        <v>1</v>
      </c>
      <c r="E652" s="1320">
        <v>1</v>
      </c>
      <c r="F652" s="1321" t="s">
        <v>348</v>
      </c>
      <c r="G652" s="1317">
        <v>8</v>
      </c>
      <c r="H652" s="157" t="s">
        <v>806</v>
      </c>
      <c r="I652" s="156"/>
      <c r="J652" s="160">
        <v>1</v>
      </c>
      <c r="K652" s="156">
        <v>1</v>
      </c>
      <c r="L652" s="156">
        <v>1</v>
      </c>
      <c r="M652" s="156">
        <v>1</v>
      </c>
      <c r="N652" s="156">
        <v>1</v>
      </c>
      <c r="O652" s="156">
        <v>1</v>
      </c>
      <c r="P652" s="156">
        <v>1</v>
      </c>
      <c r="Q652" s="156">
        <v>1</v>
      </c>
      <c r="R652" s="833">
        <f t="shared" si="30"/>
        <v>8</v>
      </c>
      <c r="S652" s="546"/>
      <c r="T652" s="1072">
        <f>R652</f>
        <v>8</v>
      </c>
      <c r="U652" s="544"/>
      <c r="V652" s="544"/>
      <c r="W652" s="545"/>
      <c r="X652" s="851"/>
      <c r="Y652" s="853">
        <f>SUM(T652:X652)</f>
        <v>8</v>
      </c>
      <c r="AA652" s="520"/>
      <c r="AB652" s="520"/>
      <c r="AC652" s="520"/>
    </row>
    <row r="653" spans="1:29" ht="17.100000000000001" customHeight="1" x14ac:dyDescent="0.5">
      <c r="A653" s="160" t="s">
        <v>700</v>
      </c>
      <c r="B653" s="1317" t="s">
        <v>851</v>
      </c>
      <c r="C653" s="1318" t="s">
        <v>852</v>
      </c>
      <c r="D653" s="1319">
        <v>1</v>
      </c>
      <c r="E653" s="1320">
        <v>1</v>
      </c>
      <c r="F653" s="1321" t="s">
        <v>409</v>
      </c>
      <c r="G653" s="1317">
        <v>8</v>
      </c>
      <c r="H653" s="153" t="s">
        <v>815</v>
      </c>
      <c r="I653" s="156"/>
      <c r="J653" s="181">
        <v>1</v>
      </c>
      <c r="K653" s="155">
        <v>1</v>
      </c>
      <c r="L653" s="155">
        <v>1</v>
      </c>
      <c r="M653" s="155">
        <v>1</v>
      </c>
      <c r="N653" s="155">
        <v>1</v>
      </c>
      <c r="O653" s="155">
        <v>1</v>
      </c>
      <c r="P653" s="155">
        <v>1</v>
      </c>
      <c r="Q653" s="155">
        <v>1</v>
      </c>
      <c r="R653" s="833">
        <f t="shared" si="30"/>
        <v>8</v>
      </c>
      <c r="S653" s="546"/>
      <c r="T653" s="1072">
        <f>R653</f>
        <v>8</v>
      </c>
      <c r="U653" s="1072">
        <f>R655</f>
        <v>3</v>
      </c>
      <c r="V653" s="1072">
        <f>R656</f>
        <v>3</v>
      </c>
      <c r="W653" s="545"/>
      <c r="X653" s="851"/>
      <c r="Y653" s="853">
        <f>SUM(T653:X653)</f>
        <v>14</v>
      </c>
      <c r="AA653" s="520"/>
      <c r="AB653" s="520"/>
      <c r="AC653" s="520"/>
    </row>
    <row r="654" spans="1:29" ht="17.100000000000001" customHeight="1" x14ac:dyDescent="0.5">
      <c r="A654" s="160" t="s">
        <v>705</v>
      </c>
      <c r="B654" s="1317" t="s">
        <v>853</v>
      </c>
      <c r="C654" s="1318" t="s">
        <v>854</v>
      </c>
      <c r="D654" s="1319">
        <v>1</v>
      </c>
      <c r="E654" s="1320">
        <v>1</v>
      </c>
      <c r="F654" s="1321" t="s">
        <v>415</v>
      </c>
      <c r="G654" s="1317">
        <v>8</v>
      </c>
      <c r="H654" s="153" t="s">
        <v>809</v>
      </c>
      <c r="I654" s="156"/>
      <c r="J654" s="181">
        <v>1</v>
      </c>
      <c r="K654" s="155">
        <v>1</v>
      </c>
      <c r="L654" s="155">
        <v>1</v>
      </c>
      <c r="M654" s="155">
        <v>1</v>
      </c>
      <c r="N654" s="155">
        <v>1</v>
      </c>
      <c r="O654" s="155">
        <v>1</v>
      </c>
      <c r="P654" s="155">
        <v>1</v>
      </c>
      <c r="Q654" s="155">
        <v>1</v>
      </c>
      <c r="R654" s="833">
        <f t="shared" si="30"/>
        <v>8</v>
      </c>
      <c r="S654" s="546"/>
      <c r="T654" s="1072">
        <f>R654</f>
        <v>8</v>
      </c>
      <c r="U654" s="544"/>
      <c r="V654" s="544"/>
      <c r="W654" s="545"/>
      <c r="X654" s="851"/>
      <c r="Y654" s="853">
        <f>SUM(T654:X654)</f>
        <v>8</v>
      </c>
      <c r="AA654" s="520"/>
      <c r="AB654" s="520"/>
      <c r="AC654" s="520"/>
    </row>
    <row r="655" spans="1:29" ht="17.100000000000001" customHeight="1" x14ac:dyDescent="0.5">
      <c r="A655" s="135" t="s">
        <v>785</v>
      </c>
      <c r="B655" s="164" t="s">
        <v>816</v>
      </c>
      <c r="C655" s="513" t="s">
        <v>817</v>
      </c>
      <c r="D655" s="309"/>
      <c r="E655" s="167" t="s">
        <v>114</v>
      </c>
      <c r="F655" s="167" t="s">
        <v>855</v>
      </c>
      <c r="G655" s="316">
        <v>3</v>
      </c>
      <c r="H655" s="153" t="s">
        <v>815</v>
      </c>
      <c r="I655" s="166"/>
      <c r="J655" s="183"/>
      <c r="K655" s="183"/>
      <c r="L655" s="183"/>
      <c r="M655" s="183"/>
      <c r="N655" s="183"/>
      <c r="O655" s="155">
        <v>1</v>
      </c>
      <c r="P655" s="155">
        <v>1</v>
      </c>
      <c r="Q655" s="155">
        <v>1</v>
      </c>
      <c r="R655" s="833">
        <f t="shared" si="30"/>
        <v>3</v>
      </c>
      <c r="S655" s="548"/>
      <c r="T655" s="544"/>
      <c r="U655" s="544"/>
      <c r="V655" s="544"/>
      <c r="W655" s="545"/>
      <c r="X655" s="851"/>
      <c r="Y655" s="852"/>
      <c r="AA655" s="520"/>
      <c r="AB655" s="520"/>
      <c r="AC655" s="520"/>
    </row>
    <row r="656" spans="1:29" ht="17.100000000000001" customHeight="1" x14ac:dyDescent="0.5">
      <c r="A656" s="164" t="s">
        <v>11</v>
      </c>
      <c r="B656" s="160" t="s">
        <v>821</v>
      </c>
      <c r="C656" s="307" t="s">
        <v>822</v>
      </c>
      <c r="D656" s="308"/>
      <c r="E656" s="162" t="s">
        <v>114</v>
      </c>
      <c r="F656" s="162" t="s">
        <v>855</v>
      </c>
      <c r="G656" s="186">
        <v>3</v>
      </c>
      <c r="H656" s="153" t="s">
        <v>815</v>
      </c>
      <c r="I656" s="154"/>
      <c r="J656" s="183"/>
      <c r="K656" s="183"/>
      <c r="L656" s="183"/>
      <c r="M656" s="183"/>
      <c r="N656" s="183"/>
      <c r="O656" s="155">
        <v>1</v>
      </c>
      <c r="P656" s="155">
        <v>1</v>
      </c>
      <c r="Q656" s="155">
        <v>1</v>
      </c>
      <c r="R656" s="833">
        <f t="shared" si="30"/>
        <v>3</v>
      </c>
      <c r="S656" s="546"/>
      <c r="T656" s="544"/>
      <c r="U656" s="544"/>
      <c r="V656" s="544"/>
      <c r="W656" s="545"/>
      <c r="X656" s="851"/>
      <c r="Y656" s="852"/>
      <c r="AA656" s="520"/>
      <c r="AB656" s="520"/>
      <c r="AC656" s="520"/>
    </row>
    <row r="657" spans="1:29" ht="17.100000000000001" customHeight="1" x14ac:dyDescent="0.5">
      <c r="A657" s="164" t="s">
        <v>695</v>
      </c>
      <c r="B657" s="1331" t="s">
        <v>823</v>
      </c>
      <c r="C657" s="1328" t="s">
        <v>824</v>
      </c>
      <c r="D657" s="1332">
        <v>0.5</v>
      </c>
      <c r="E657" s="1330">
        <v>1</v>
      </c>
      <c r="F657" s="1338" t="s">
        <v>348</v>
      </c>
      <c r="G657" s="1327">
        <v>8</v>
      </c>
      <c r="H657" s="165" t="s">
        <v>825</v>
      </c>
      <c r="I657" s="166"/>
      <c r="J657" s="171">
        <v>1</v>
      </c>
      <c r="K657" s="171">
        <v>1</v>
      </c>
      <c r="L657" s="171">
        <v>1</v>
      </c>
      <c r="M657" s="171">
        <v>1</v>
      </c>
      <c r="N657" s="171">
        <v>1</v>
      </c>
      <c r="O657" s="171">
        <v>1</v>
      </c>
      <c r="P657" s="171">
        <v>1</v>
      </c>
      <c r="Q657" s="171">
        <v>1</v>
      </c>
      <c r="R657" s="835">
        <f t="shared" si="30"/>
        <v>8</v>
      </c>
      <c r="S657" s="548"/>
      <c r="T657" s="1072">
        <f>R657</f>
        <v>8</v>
      </c>
      <c r="U657" s="1072">
        <f>R660</f>
        <v>8</v>
      </c>
      <c r="V657" s="544"/>
      <c r="W657" s="545"/>
      <c r="X657" s="851"/>
      <c r="Y657" s="853">
        <f t="shared" ref="Y657:Y658" si="31">SUM(T657:X657)</f>
        <v>16</v>
      </c>
      <c r="AA657" s="520"/>
      <c r="AB657" s="520"/>
      <c r="AC657" s="520"/>
    </row>
    <row r="658" spans="1:29" ht="17.100000000000001" customHeight="1" x14ac:dyDescent="0.5">
      <c r="A658" s="160" t="s">
        <v>700</v>
      </c>
      <c r="B658" s="1333" t="s">
        <v>826</v>
      </c>
      <c r="C658" s="1318" t="s">
        <v>827</v>
      </c>
      <c r="D658" s="1334">
        <v>0.5</v>
      </c>
      <c r="E658" s="1320">
        <v>1</v>
      </c>
      <c r="F658" s="1321" t="s">
        <v>409</v>
      </c>
      <c r="G658" s="1317">
        <v>8</v>
      </c>
      <c r="H658" s="153" t="s">
        <v>828</v>
      </c>
      <c r="I658" s="154"/>
      <c r="J658" s="155">
        <v>1</v>
      </c>
      <c r="K658" s="155">
        <v>1</v>
      </c>
      <c r="L658" s="155">
        <v>1</v>
      </c>
      <c r="M658" s="155">
        <v>1</v>
      </c>
      <c r="N658" s="155">
        <v>1</v>
      </c>
      <c r="O658" s="155">
        <v>1</v>
      </c>
      <c r="P658" s="155">
        <v>1</v>
      </c>
      <c r="Q658" s="155">
        <v>1</v>
      </c>
      <c r="R658" s="833">
        <f t="shared" si="30"/>
        <v>8</v>
      </c>
      <c r="S658" s="546"/>
      <c r="T658" s="1072">
        <f>R658</f>
        <v>8</v>
      </c>
      <c r="U658" s="1072">
        <f>R659</f>
        <v>8</v>
      </c>
      <c r="V658" s="544"/>
      <c r="W658" s="545"/>
      <c r="X658" s="851"/>
      <c r="Y658" s="853">
        <f t="shared" si="31"/>
        <v>16</v>
      </c>
      <c r="AA658" s="520"/>
      <c r="AB658" s="520"/>
      <c r="AC658" s="520"/>
    </row>
    <row r="659" spans="1:29" ht="17.100000000000001" customHeight="1" x14ac:dyDescent="0.5">
      <c r="A659" s="135" t="s">
        <v>705</v>
      </c>
      <c r="B659" s="1335" t="s">
        <v>829</v>
      </c>
      <c r="C659" s="1336" t="s">
        <v>830</v>
      </c>
      <c r="D659" s="1337">
        <v>0.5</v>
      </c>
      <c r="E659" s="337">
        <v>1</v>
      </c>
      <c r="F659" s="361" t="s">
        <v>415</v>
      </c>
      <c r="G659" s="517">
        <v>8</v>
      </c>
      <c r="H659" s="153" t="s">
        <v>828</v>
      </c>
      <c r="I659" s="151"/>
      <c r="J659" s="155">
        <v>1</v>
      </c>
      <c r="K659" s="155">
        <v>1</v>
      </c>
      <c r="L659" s="155">
        <v>1</v>
      </c>
      <c r="M659" s="155">
        <v>1</v>
      </c>
      <c r="N659" s="155">
        <v>1</v>
      </c>
      <c r="O659" s="155">
        <v>1</v>
      </c>
      <c r="P659" s="155">
        <v>1</v>
      </c>
      <c r="Q659" s="155">
        <v>1</v>
      </c>
      <c r="R659" s="834">
        <f t="shared" si="30"/>
        <v>8</v>
      </c>
      <c r="S659" s="298"/>
      <c r="T659" s="544"/>
      <c r="U659" s="544"/>
      <c r="V659" s="544"/>
      <c r="W659" s="545"/>
      <c r="X659" s="851"/>
      <c r="Y659" s="852"/>
      <c r="AA659" s="520"/>
      <c r="AB659" s="520"/>
      <c r="AC659" s="520"/>
    </row>
    <row r="660" spans="1:29" ht="17.100000000000001" customHeight="1" x14ac:dyDescent="0.5">
      <c r="A660" s="174" t="s">
        <v>793</v>
      </c>
      <c r="B660" s="174" t="s">
        <v>856</v>
      </c>
      <c r="C660" s="312" t="s">
        <v>857</v>
      </c>
      <c r="D660" s="313"/>
      <c r="E660" s="177" t="s">
        <v>114</v>
      </c>
      <c r="F660" s="177" t="s">
        <v>796</v>
      </c>
      <c r="G660" s="317">
        <v>8</v>
      </c>
      <c r="H660" s="175" t="s">
        <v>825</v>
      </c>
      <c r="I660" s="176"/>
      <c r="J660" s="178">
        <v>1</v>
      </c>
      <c r="K660" s="178">
        <v>1</v>
      </c>
      <c r="L660" s="178">
        <v>1</v>
      </c>
      <c r="M660" s="178">
        <v>1</v>
      </c>
      <c r="N660" s="178">
        <v>1</v>
      </c>
      <c r="O660" s="178">
        <v>1</v>
      </c>
      <c r="P660" s="178">
        <v>1</v>
      </c>
      <c r="Q660" s="178">
        <v>1</v>
      </c>
      <c r="R660" s="836">
        <f t="shared" si="30"/>
        <v>8</v>
      </c>
      <c r="S660" s="549"/>
      <c r="T660" s="544"/>
      <c r="U660" s="544"/>
      <c r="V660" s="544"/>
      <c r="W660" s="545"/>
      <c r="X660" s="851"/>
      <c r="Y660" s="852"/>
      <c r="AA660" s="520"/>
      <c r="AB660" s="520"/>
      <c r="AC660" s="520"/>
    </row>
    <row r="661" spans="1:29" ht="17.100000000000001" customHeight="1" x14ac:dyDescent="0.5">
      <c r="B661" s="1138"/>
      <c r="C661" s="1138"/>
      <c r="D661" s="296"/>
      <c r="E661" s="179"/>
      <c r="F661" s="179"/>
      <c r="G661" s="1133">
        <f>SUM(G644:G660)</f>
        <v>108</v>
      </c>
      <c r="J661" s="1138"/>
      <c r="K661" s="1138"/>
      <c r="L661" s="1138"/>
      <c r="M661" s="1428"/>
      <c r="N661" s="1412"/>
      <c r="O661" s="1412"/>
      <c r="P661" s="1412"/>
      <c r="Q661" s="1412"/>
      <c r="R661" s="1412"/>
      <c r="S661" s="1412"/>
      <c r="T661" s="545"/>
      <c r="U661" s="544"/>
      <c r="V661" s="544"/>
      <c r="W661" s="545"/>
      <c r="X661" s="851"/>
      <c r="Y661" s="853">
        <f>SUM(Y644:Y660)</f>
        <v>108</v>
      </c>
      <c r="AA661" s="520"/>
      <c r="AB661" s="520"/>
      <c r="AC661" s="520"/>
    </row>
    <row r="662" spans="1:29" ht="15.75" customHeight="1" x14ac:dyDescent="0.5">
      <c r="T662" s="538"/>
      <c r="U662" s="538"/>
      <c r="V662" s="538"/>
      <c r="W662" s="538"/>
    </row>
    <row r="663" spans="1:29" ht="15.75" customHeight="1" x14ac:dyDescent="0.5">
      <c r="T663" s="538"/>
      <c r="U663" s="538"/>
      <c r="V663" s="538"/>
      <c r="W663" s="538"/>
    </row>
    <row r="664" spans="1:29" ht="15.75" customHeight="1" x14ac:dyDescent="0.5">
      <c r="T664" s="538"/>
      <c r="U664" s="538"/>
      <c r="V664" s="538"/>
      <c r="W664" s="538"/>
    </row>
    <row r="665" spans="1:29" ht="15.75" customHeight="1" x14ac:dyDescent="0.5">
      <c r="T665" s="538"/>
      <c r="U665" s="538"/>
      <c r="V665" s="538"/>
      <c r="W665" s="538"/>
    </row>
    <row r="666" spans="1:29" ht="15.75" customHeight="1" x14ac:dyDescent="0.5">
      <c r="T666" s="538"/>
      <c r="U666" s="538"/>
      <c r="V666" s="538"/>
      <c r="W666" s="538"/>
    </row>
    <row r="667" spans="1:29" ht="15.75" customHeight="1" x14ac:dyDescent="0.5">
      <c r="T667" s="538"/>
      <c r="U667" s="538"/>
      <c r="V667" s="538"/>
      <c r="W667" s="538"/>
    </row>
    <row r="668" spans="1:29" ht="15.75" customHeight="1" x14ac:dyDescent="0.5">
      <c r="T668" s="538"/>
      <c r="U668" s="538"/>
      <c r="V668" s="538"/>
      <c r="W668" s="538"/>
    </row>
    <row r="669" spans="1:29" ht="15.75" customHeight="1" x14ac:dyDescent="0.5">
      <c r="T669" s="538"/>
      <c r="U669" s="538"/>
      <c r="V669" s="538"/>
      <c r="W669" s="538"/>
    </row>
    <row r="670" spans="1:29" ht="15.75" customHeight="1" x14ac:dyDescent="0.5">
      <c r="T670" s="538"/>
      <c r="U670" s="538"/>
      <c r="V670" s="538"/>
      <c r="W670" s="538"/>
    </row>
    <row r="671" spans="1:29" ht="15.75" customHeight="1" x14ac:dyDescent="0.5">
      <c r="T671" s="538"/>
      <c r="U671" s="538"/>
      <c r="V671" s="538"/>
      <c r="W671" s="538"/>
    </row>
    <row r="672" spans="1:29" ht="15.75" customHeight="1" x14ac:dyDescent="0.5">
      <c r="T672" s="538"/>
      <c r="U672" s="538"/>
      <c r="V672" s="538"/>
      <c r="W672" s="538"/>
    </row>
    <row r="673" spans="20:23" ht="15.75" customHeight="1" x14ac:dyDescent="0.5">
      <c r="T673" s="538"/>
      <c r="U673" s="538"/>
      <c r="V673" s="538"/>
      <c r="W673" s="538"/>
    </row>
    <row r="674" spans="20:23" ht="15.75" customHeight="1" x14ac:dyDescent="0.5">
      <c r="T674" s="538"/>
      <c r="U674" s="538"/>
      <c r="V674" s="538"/>
      <c r="W674" s="538"/>
    </row>
    <row r="675" spans="20:23" ht="15.75" customHeight="1" x14ac:dyDescent="0.5">
      <c r="T675" s="538"/>
      <c r="U675" s="538"/>
      <c r="V675" s="538"/>
      <c r="W675" s="538"/>
    </row>
    <row r="676" spans="20:23" ht="15.75" customHeight="1" x14ac:dyDescent="0.5">
      <c r="T676" s="538"/>
      <c r="U676" s="538"/>
      <c r="V676" s="538"/>
      <c r="W676" s="538"/>
    </row>
    <row r="677" spans="20:23" ht="15.75" customHeight="1" x14ac:dyDescent="0.5">
      <c r="T677" s="538"/>
      <c r="U677" s="538"/>
      <c r="V677" s="538"/>
      <c r="W677" s="538"/>
    </row>
    <row r="678" spans="20:23" ht="15.75" customHeight="1" x14ac:dyDescent="0.5">
      <c r="T678" s="538"/>
      <c r="U678" s="538"/>
      <c r="V678" s="538"/>
      <c r="W678" s="538"/>
    </row>
    <row r="679" spans="20:23" ht="15.75" customHeight="1" x14ac:dyDescent="0.5">
      <c r="T679" s="538"/>
      <c r="U679" s="538"/>
      <c r="V679" s="538"/>
      <c r="W679" s="538"/>
    </row>
    <row r="680" spans="20:23" ht="15.75" customHeight="1" x14ac:dyDescent="0.5">
      <c r="T680" s="538"/>
      <c r="U680" s="538"/>
      <c r="V680" s="538"/>
      <c r="W680" s="538"/>
    </row>
    <row r="681" spans="20:23" ht="15.75" customHeight="1" x14ac:dyDescent="0.5">
      <c r="T681" s="538"/>
      <c r="U681" s="538"/>
      <c r="V681" s="538"/>
      <c r="W681" s="538"/>
    </row>
    <row r="682" spans="20:23" ht="15.75" customHeight="1" x14ac:dyDescent="0.5">
      <c r="T682" s="538"/>
      <c r="U682" s="538"/>
      <c r="V682" s="538"/>
      <c r="W682" s="538"/>
    </row>
    <row r="683" spans="20:23" ht="15.75" customHeight="1" x14ac:dyDescent="0.5">
      <c r="T683" s="538"/>
      <c r="U683" s="538"/>
      <c r="V683" s="538"/>
      <c r="W683" s="538"/>
    </row>
    <row r="684" spans="20:23" ht="15.75" customHeight="1" x14ac:dyDescent="0.5">
      <c r="T684" s="538"/>
      <c r="U684" s="538"/>
      <c r="V684" s="538"/>
      <c r="W684" s="538"/>
    </row>
    <row r="685" spans="20:23" ht="15.75" customHeight="1" x14ac:dyDescent="0.5">
      <c r="T685" s="538"/>
      <c r="U685" s="538"/>
      <c r="V685" s="538"/>
      <c r="W685" s="538"/>
    </row>
    <row r="686" spans="20:23" ht="15.75" customHeight="1" x14ac:dyDescent="0.5">
      <c r="T686" s="538"/>
      <c r="U686" s="538"/>
      <c r="V686" s="538"/>
      <c r="W686" s="538"/>
    </row>
    <row r="687" spans="20:23" ht="15.75" customHeight="1" x14ac:dyDescent="0.5">
      <c r="T687" s="538"/>
      <c r="U687" s="538"/>
      <c r="V687" s="538"/>
      <c r="W687" s="538"/>
    </row>
    <row r="688" spans="20:23" ht="15.75" customHeight="1" x14ac:dyDescent="0.5">
      <c r="T688" s="538"/>
      <c r="U688" s="538"/>
      <c r="V688" s="538"/>
      <c r="W688" s="538"/>
    </row>
    <row r="689" spans="20:23" ht="15.75" customHeight="1" x14ac:dyDescent="0.5">
      <c r="T689" s="538"/>
      <c r="U689" s="538"/>
      <c r="V689" s="538"/>
      <c r="W689" s="538"/>
    </row>
    <row r="690" spans="20:23" ht="15.75" customHeight="1" x14ac:dyDescent="0.5">
      <c r="T690" s="538"/>
      <c r="U690" s="538"/>
      <c r="V690" s="538"/>
      <c r="W690" s="538"/>
    </row>
    <row r="691" spans="20:23" ht="15.75" customHeight="1" x14ac:dyDescent="0.5">
      <c r="T691" s="538"/>
      <c r="U691" s="538"/>
      <c r="V691" s="538"/>
      <c r="W691" s="538"/>
    </row>
    <row r="692" spans="20:23" ht="15.75" customHeight="1" x14ac:dyDescent="0.5">
      <c r="T692" s="538"/>
      <c r="U692" s="538"/>
      <c r="V692" s="538"/>
      <c r="W692" s="538"/>
    </row>
    <row r="693" spans="20:23" ht="15.75" customHeight="1" x14ac:dyDescent="0.5">
      <c r="T693" s="538"/>
      <c r="U693" s="538"/>
      <c r="V693" s="538"/>
      <c r="W693" s="538"/>
    </row>
    <row r="694" spans="20:23" ht="15.75" customHeight="1" x14ac:dyDescent="0.5">
      <c r="T694" s="538"/>
      <c r="U694" s="538"/>
      <c r="V694" s="538"/>
      <c r="W694" s="538"/>
    </row>
    <row r="695" spans="20:23" ht="15.75" customHeight="1" x14ac:dyDescent="0.5">
      <c r="T695" s="538"/>
      <c r="U695" s="538"/>
      <c r="V695" s="538"/>
      <c r="W695" s="538"/>
    </row>
    <row r="696" spans="20:23" ht="15.75" customHeight="1" x14ac:dyDescent="0.5">
      <c r="T696" s="538"/>
      <c r="U696" s="538"/>
      <c r="V696" s="538"/>
      <c r="W696" s="538"/>
    </row>
    <row r="697" spans="20:23" ht="15.75" customHeight="1" x14ac:dyDescent="0.5">
      <c r="T697" s="538"/>
      <c r="U697" s="538"/>
      <c r="V697" s="538"/>
      <c r="W697" s="538"/>
    </row>
    <row r="698" spans="20:23" ht="15.75" customHeight="1" x14ac:dyDescent="0.5">
      <c r="T698" s="538"/>
      <c r="U698" s="538"/>
      <c r="V698" s="538"/>
      <c r="W698" s="538"/>
    </row>
    <row r="699" spans="20:23" ht="15.75" customHeight="1" x14ac:dyDescent="0.5">
      <c r="T699" s="538"/>
      <c r="U699" s="538"/>
      <c r="V699" s="538"/>
      <c r="W699" s="538"/>
    </row>
    <row r="700" spans="20:23" ht="15.75" customHeight="1" x14ac:dyDescent="0.5">
      <c r="T700" s="538"/>
      <c r="U700" s="538"/>
      <c r="V700" s="538"/>
      <c r="W700" s="538"/>
    </row>
    <row r="701" spans="20:23" ht="15.75" customHeight="1" x14ac:dyDescent="0.5">
      <c r="T701" s="538"/>
      <c r="U701" s="538"/>
      <c r="V701" s="538"/>
      <c r="W701" s="538"/>
    </row>
    <row r="702" spans="20:23" ht="15.75" customHeight="1" x14ac:dyDescent="0.5">
      <c r="T702" s="538"/>
      <c r="U702" s="538"/>
      <c r="V702" s="538"/>
      <c r="W702" s="538"/>
    </row>
    <row r="703" spans="20:23" ht="15.75" customHeight="1" x14ac:dyDescent="0.5">
      <c r="T703" s="538"/>
      <c r="U703" s="538"/>
      <c r="V703" s="538"/>
      <c r="W703" s="538"/>
    </row>
    <row r="704" spans="20:23" ht="15.75" customHeight="1" x14ac:dyDescent="0.5">
      <c r="T704" s="538"/>
      <c r="U704" s="538"/>
      <c r="V704" s="538"/>
      <c r="W704" s="538"/>
    </row>
    <row r="705" spans="20:23" ht="15.75" customHeight="1" x14ac:dyDescent="0.5">
      <c r="T705" s="538"/>
      <c r="U705" s="538"/>
      <c r="V705" s="538"/>
      <c r="W705" s="538"/>
    </row>
    <row r="706" spans="20:23" ht="15.75" customHeight="1" x14ac:dyDescent="0.5">
      <c r="T706" s="538"/>
      <c r="U706" s="538"/>
      <c r="V706" s="538"/>
      <c r="W706" s="538"/>
    </row>
    <row r="707" spans="20:23" ht="15.75" customHeight="1" x14ac:dyDescent="0.5">
      <c r="T707" s="538"/>
      <c r="U707" s="538"/>
      <c r="V707" s="538"/>
      <c r="W707" s="538"/>
    </row>
    <row r="708" spans="20:23" ht="15.75" customHeight="1" x14ac:dyDescent="0.5">
      <c r="T708" s="538"/>
      <c r="U708" s="538"/>
      <c r="V708" s="538"/>
      <c r="W708" s="538"/>
    </row>
    <row r="709" spans="20:23" ht="15.75" customHeight="1" x14ac:dyDescent="0.5">
      <c r="T709" s="538"/>
      <c r="U709" s="538"/>
      <c r="V709" s="538"/>
      <c r="W709" s="538"/>
    </row>
    <row r="710" spans="20:23" ht="15.75" customHeight="1" x14ac:dyDescent="0.5">
      <c r="T710" s="538"/>
      <c r="U710" s="538"/>
      <c r="V710" s="538"/>
      <c r="W710" s="538"/>
    </row>
    <row r="711" spans="20:23" ht="15.75" customHeight="1" x14ac:dyDescent="0.5">
      <c r="T711" s="538"/>
      <c r="U711" s="538"/>
      <c r="V711" s="538"/>
      <c r="W711" s="538"/>
    </row>
    <row r="712" spans="20:23" ht="15.75" customHeight="1" x14ac:dyDescent="0.5">
      <c r="T712" s="538"/>
      <c r="U712" s="538"/>
      <c r="V712" s="538"/>
      <c r="W712" s="538"/>
    </row>
    <row r="713" spans="20:23" ht="15.75" customHeight="1" x14ac:dyDescent="0.5">
      <c r="T713" s="538"/>
      <c r="U713" s="538"/>
      <c r="V713" s="538"/>
      <c r="W713" s="538"/>
    </row>
    <row r="714" spans="20:23" ht="15.75" customHeight="1" x14ac:dyDescent="0.5">
      <c r="T714" s="538"/>
      <c r="U714" s="538"/>
      <c r="V714" s="538"/>
      <c r="W714" s="538"/>
    </row>
    <row r="715" spans="20:23" ht="15.75" customHeight="1" x14ac:dyDescent="0.5">
      <c r="T715" s="538"/>
      <c r="U715" s="538"/>
      <c r="V715" s="538"/>
      <c r="W715" s="538"/>
    </row>
    <row r="716" spans="20:23" ht="15.75" customHeight="1" x14ac:dyDescent="0.5">
      <c r="T716" s="538"/>
      <c r="U716" s="538"/>
      <c r="V716" s="538"/>
      <c r="W716" s="538"/>
    </row>
    <row r="717" spans="20:23" ht="15.75" customHeight="1" x14ac:dyDescent="0.5">
      <c r="T717" s="538"/>
      <c r="U717" s="538"/>
      <c r="V717" s="538"/>
      <c r="W717" s="538"/>
    </row>
    <row r="718" spans="20:23" ht="15.75" customHeight="1" x14ac:dyDescent="0.5">
      <c r="T718" s="538"/>
      <c r="U718" s="538"/>
      <c r="V718" s="538"/>
      <c r="W718" s="538"/>
    </row>
    <row r="719" spans="20:23" ht="15.75" customHeight="1" x14ac:dyDescent="0.5">
      <c r="T719" s="538"/>
      <c r="U719" s="538"/>
      <c r="V719" s="538"/>
      <c r="W719" s="538"/>
    </row>
    <row r="720" spans="20:23" ht="15.75" customHeight="1" x14ac:dyDescent="0.5">
      <c r="T720" s="538"/>
      <c r="U720" s="538"/>
      <c r="V720" s="538"/>
      <c r="W720" s="538"/>
    </row>
    <row r="721" spans="20:23" ht="15.75" customHeight="1" x14ac:dyDescent="0.5">
      <c r="T721" s="538"/>
      <c r="U721" s="538"/>
      <c r="V721" s="538"/>
      <c r="W721" s="538"/>
    </row>
    <row r="722" spans="20:23" ht="15.75" customHeight="1" x14ac:dyDescent="0.5">
      <c r="T722" s="538"/>
      <c r="U722" s="538"/>
      <c r="V722" s="538"/>
      <c r="W722" s="538"/>
    </row>
    <row r="723" spans="20:23" ht="15.75" customHeight="1" x14ac:dyDescent="0.5">
      <c r="T723" s="538"/>
      <c r="U723" s="538"/>
      <c r="V723" s="538"/>
      <c r="W723" s="538"/>
    </row>
    <row r="724" spans="20:23" ht="15.75" customHeight="1" x14ac:dyDescent="0.5">
      <c r="T724" s="538"/>
      <c r="U724" s="538"/>
      <c r="V724" s="538"/>
      <c r="W724" s="538"/>
    </row>
    <row r="725" spans="20:23" ht="15.75" customHeight="1" x14ac:dyDescent="0.5">
      <c r="T725" s="538"/>
      <c r="U725" s="538"/>
      <c r="V725" s="538"/>
      <c r="W725" s="538"/>
    </row>
    <row r="726" spans="20:23" ht="15.75" customHeight="1" x14ac:dyDescent="0.5">
      <c r="T726" s="538"/>
      <c r="U726" s="538"/>
      <c r="V726" s="538"/>
      <c r="W726" s="538"/>
    </row>
    <row r="727" spans="20:23" ht="15.75" customHeight="1" x14ac:dyDescent="0.5">
      <c r="T727" s="538"/>
      <c r="U727" s="538"/>
      <c r="V727" s="538"/>
      <c r="W727" s="538"/>
    </row>
    <row r="728" spans="20:23" ht="15.75" customHeight="1" x14ac:dyDescent="0.5">
      <c r="T728" s="538"/>
      <c r="U728" s="538"/>
      <c r="V728" s="538"/>
      <c r="W728" s="538"/>
    </row>
    <row r="729" spans="20:23" ht="15.75" customHeight="1" x14ac:dyDescent="0.5">
      <c r="T729" s="538"/>
      <c r="U729" s="538"/>
      <c r="V729" s="538"/>
      <c r="W729" s="538"/>
    </row>
    <row r="730" spans="20:23" ht="15.75" customHeight="1" x14ac:dyDescent="0.5">
      <c r="T730" s="538"/>
      <c r="U730" s="538"/>
      <c r="V730" s="538"/>
      <c r="W730" s="538"/>
    </row>
    <row r="731" spans="20:23" ht="15.75" customHeight="1" x14ac:dyDescent="0.5">
      <c r="T731" s="538"/>
      <c r="U731" s="538"/>
      <c r="V731" s="538"/>
      <c r="W731" s="538"/>
    </row>
    <row r="732" spans="20:23" ht="15.75" customHeight="1" x14ac:dyDescent="0.5">
      <c r="T732" s="538"/>
      <c r="U732" s="538"/>
      <c r="V732" s="538"/>
      <c r="W732" s="538"/>
    </row>
    <row r="733" spans="20:23" ht="15.75" customHeight="1" x14ac:dyDescent="0.5">
      <c r="T733" s="538"/>
      <c r="U733" s="538"/>
      <c r="V733" s="538"/>
      <c r="W733" s="538"/>
    </row>
    <row r="734" spans="20:23" ht="15.75" customHeight="1" x14ac:dyDescent="0.5">
      <c r="T734" s="538"/>
      <c r="U734" s="538"/>
      <c r="V734" s="538"/>
      <c r="W734" s="538"/>
    </row>
    <row r="735" spans="20:23" ht="15.75" customHeight="1" x14ac:dyDescent="0.5">
      <c r="T735" s="538"/>
      <c r="U735" s="538"/>
      <c r="V735" s="538"/>
      <c r="W735" s="538"/>
    </row>
    <row r="736" spans="20:23" ht="15.75" customHeight="1" x14ac:dyDescent="0.5">
      <c r="T736" s="538"/>
      <c r="U736" s="538"/>
      <c r="V736" s="538"/>
      <c r="W736" s="538"/>
    </row>
    <row r="737" spans="20:23" ht="15.75" customHeight="1" x14ac:dyDescent="0.5">
      <c r="T737" s="538"/>
      <c r="U737" s="538"/>
      <c r="V737" s="538"/>
      <c r="W737" s="538"/>
    </row>
    <row r="738" spans="20:23" ht="15.75" customHeight="1" x14ac:dyDescent="0.5">
      <c r="T738" s="538"/>
      <c r="U738" s="538"/>
      <c r="V738" s="538"/>
      <c r="W738" s="538"/>
    </row>
    <row r="739" spans="20:23" ht="15.75" customHeight="1" x14ac:dyDescent="0.5">
      <c r="T739" s="538"/>
      <c r="U739" s="538"/>
      <c r="V739" s="538"/>
      <c r="W739" s="538"/>
    </row>
    <row r="740" spans="20:23" ht="15.75" customHeight="1" x14ac:dyDescent="0.5">
      <c r="T740" s="538"/>
      <c r="U740" s="538"/>
      <c r="V740" s="538"/>
      <c r="W740" s="538"/>
    </row>
    <row r="741" spans="20:23" ht="15.75" customHeight="1" x14ac:dyDescent="0.5">
      <c r="T741" s="538"/>
      <c r="U741" s="538"/>
      <c r="V741" s="538"/>
      <c r="W741" s="538"/>
    </row>
    <row r="742" spans="20:23" ht="15.75" customHeight="1" x14ac:dyDescent="0.5">
      <c r="T742" s="538"/>
      <c r="U742" s="538"/>
      <c r="V742" s="538"/>
      <c r="W742" s="538"/>
    </row>
    <row r="743" spans="20:23" ht="15.75" customHeight="1" x14ac:dyDescent="0.5">
      <c r="T743" s="538"/>
      <c r="U743" s="538"/>
      <c r="V743" s="538"/>
      <c r="W743" s="538"/>
    </row>
    <row r="744" spans="20:23" ht="15.75" customHeight="1" x14ac:dyDescent="0.5">
      <c r="T744" s="538"/>
      <c r="U744" s="538"/>
      <c r="V744" s="538"/>
      <c r="W744" s="538"/>
    </row>
    <row r="745" spans="20:23" ht="15.75" customHeight="1" x14ac:dyDescent="0.5">
      <c r="T745" s="538"/>
      <c r="U745" s="538"/>
      <c r="V745" s="538"/>
      <c r="W745" s="538"/>
    </row>
    <row r="746" spans="20:23" ht="15.75" customHeight="1" x14ac:dyDescent="0.5">
      <c r="T746" s="538"/>
      <c r="U746" s="538"/>
      <c r="V746" s="538"/>
      <c r="W746" s="538"/>
    </row>
    <row r="747" spans="20:23" ht="15.75" customHeight="1" x14ac:dyDescent="0.5">
      <c r="T747" s="538"/>
      <c r="U747" s="538"/>
      <c r="V747" s="538"/>
      <c r="W747" s="538"/>
    </row>
    <row r="748" spans="20:23" ht="15.75" customHeight="1" x14ac:dyDescent="0.5">
      <c r="T748" s="538"/>
      <c r="U748" s="538"/>
      <c r="V748" s="538"/>
      <c r="W748" s="538"/>
    </row>
    <row r="749" spans="20:23" ht="15.75" customHeight="1" x14ac:dyDescent="0.5">
      <c r="T749" s="538"/>
      <c r="U749" s="538"/>
      <c r="V749" s="538"/>
      <c r="W749" s="538"/>
    </row>
    <row r="750" spans="20:23" ht="15.75" customHeight="1" x14ac:dyDescent="0.5">
      <c r="T750" s="538"/>
      <c r="U750" s="538"/>
      <c r="V750" s="538"/>
      <c r="W750" s="538"/>
    </row>
    <row r="751" spans="20:23" ht="15.75" customHeight="1" x14ac:dyDescent="0.5">
      <c r="T751" s="538"/>
      <c r="U751" s="538"/>
      <c r="V751" s="538"/>
      <c r="W751" s="538"/>
    </row>
    <row r="752" spans="20:23" ht="15.75" customHeight="1" x14ac:dyDescent="0.5">
      <c r="T752" s="538"/>
      <c r="U752" s="538"/>
      <c r="V752" s="538"/>
      <c r="W752" s="538"/>
    </row>
    <row r="753" spans="20:23" ht="15.75" customHeight="1" x14ac:dyDescent="0.5">
      <c r="T753" s="538"/>
      <c r="U753" s="538"/>
      <c r="V753" s="538"/>
      <c r="W753" s="538"/>
    </row>
    <row r="754" spans="20:23" ht="15.75" customHeight="1" x14ac:dyDescent="0.5">
      <c r="T754" s="538"/>
      <c r="U754" s="538"/>
      <c r="V754" s="538"/>
      <c r="W754" s="538"/>
    </row>
    <row r="755" spans="20:23" ht="15.75" customHeight="1" x14ac:dyDescent="0.5">
      <c r="T755" s="538"/>
      <c r="U755" s="538"/>
      <c r="V755" s="538"/>
      <c r="W755" s="538"/>
    </row>
    <row r="756" spans="20:23" ht="15.75" customHeight="1" x14ac:dyDescent="0.5">
      <c r="T756" s="538"/>
      <c r="U756" s="538"/>
      <c r="V756" s="538"/>
      <c r="W756" s="538"/>
    </row>
    <row r="757" spans="20:23" ht="15.75" customHeight="1" x14ac:dyDescent="0.5">
      <c r="T757" s="538"/>
      <c r="U757" s="538"/>
      <c r="V757" s="538"/>
      <c r="W757" s="538"/>
    </row>
    <row r="758" spans="20:23" ht="15.75" customHeight="1" x14ac:dyDescent="0.5">
      <c r="T758" s="538"/>
      <c r="U758" s="538"/>
      <c r="V758" s="538"/>
      <c r="W758" s="538"/>
    </row>
    <row r="759" spans="20:23" ht="15.75" customHeight="1" x14ac:dyDescent="0.5">
      <c r="T759" s="538"/>
      <c r="U759" s="538"/>
      <c r="V759" s="538"/>
      <c r="W759" s="538"/>
    </row>
    <row r="760" spans="20:23" ht="15.75" customHeight="1" x14ac:dyDescent="0.5">
      <c r="T760" s="538"/>
      <c r="U760" s="538"/>
      <c r="V760" s="538"/>
      <c r="W760" s="538"/>
    </row>
    <row r="761" spans="20:23" ht="15.75" customHeight="1" x14ac:dyDescent="0.5">
      <c r="T761" s="538"/>
      <c r="U761" s="538"/>
      <c r="V761" s="538"/>
      <c r="W761" s="538"/>
    </row>
    <row r="762" spans="20:23" ht="15.75" customHeight="1" x14ac:dyDescent="0.5">
      <c r="T762" s="538"/>
      <c r="U762" s="538"/>
      <c r="V762" s="538"/>
      <c r="W762" s="538"/>
    </row>
    <row r="763" spans="20:23" ht="15.75" customHeight="1" x14ac:dyDescent="0.5">
      <c r="T763" s="538"/>
      <c r="U763" s="538"/>
      <c r="V763" s="538"/>
      <c r="W763" s="538"/>
    </row>
    <row r="764" spans="20:23" ht="15.75" customHeight="1" x14ac:dyDescent="0.5">
      <c r="T764" s="538"/>
      <c r="U764" s="538"/>
      <c r="V764" s="538"/>
      <c r="W764" s="538"/>
    </row>
    <row r="765" spans="20:23" ht="15.75" customHeight="1" x14ac:dyDescent="0.5">
      <c r="T765" s="538"/>
      <c r="U765" s="538"/>
      <c r="V765" s="538"/>
      <c r="W765" s="538"/>
    </row>
    <row r="766" spans="20:23" ht="15.75" customHeight="1" x14ac:dyDescent="0.5">
      <c r="T766" s="538"/>
      <c r="U766" s="538"/>
      <c r="V766" s="538"/>
      <c r="W766" s="538"/>
    </row>
    <row r="767" spans="20:23" ht="15.75" customHeight="1" x14ac:dyDescent="0.5">
      <c r="T767" s="538"/>
      <c r="U767" s="538"/>
      <c r="V767" s="538"/>
      <c r="W767" s="538"/>
    </row>
    <row r="768" spans="20:23" ht="15.75" customHeight="1" x14ac:dyDescent="0.5">
      <c r="T768" s="538"/>
      <c r="U768" s="538"/>
      <c r="V768" s="538"/>
      <c r="W768" s="538"/>
    </row>
    <row r="769" spans="20:23" ht="15.75" customHeight="1" x14ac:dyDescent="0.5">
      <c r="T769" s="538"/>
      <c r="U769" s="538"/>
      <c r="V769" s="538"/>
      <c r="W769" s="538"/>
    </row>
    <row r="770" spans="20:23" ht="15.75" customHeight="1" x14ac:dyDescent="0.5">
      <c r="T770" s="538"/>
      <c r="U770" s="538"/>
      <c r="V770" s="538"/>
      <c r="W770" s="538"/>
    </row>
    <row r="771" spans="20:23" ht="15.75" customHeight="1" x14ac:dyDescent="0.5">
      <c r="T771" s="538"/>
      <c r="U771" s="538"/>
      <c r="V771" s="538"/>
      <c r="W771" s="538"/>
    </row>
    <row r="772" spans="20:23" ht="15.75" customHeight="1" x14ac:dyDescent="0.5">
      <c r="T772" s="538"/>
      <c r="U772" s="538"/>
      <c r="V772" s="538"/>
      <c r="W772" s="538"/>
    </row>
    <row r="773" spans="20:23" ht="15.75" customHeight="1" x14ac:dyDescent="0.5">
      <c r="T773" s="538"/>
      <c r="U773" s="538"/>
      <c r="V773" s="538"/>
      <c r="W773" s="538"/>
    </row>
    <row r="774" spans="20:23" ht="15.75" customHeight="1" x14ac:dyDescent="0.5">
      <c r="T774" s="538"/>
      <c r="U774" s="538"/>
      <c r="V774" s="538"/>
      <c r="W774" s="538"/>
    </row>
    <row r="775" spans="20:23" ht="15.75" customHeight="1" x14ac:dyDescent="0.5">
      <c r="T775" s="538"/>
      <c r="U775" s="538"/>
      <c r="V775" s="538"/>
      <c r="W775" s="538"/>
    </row>
    <row r="776" spans="20:23" ht="15.75" customHeight="1" x14ac:dyDescent="0.5">
      <c r="T776" s="538"/>
      <c r="U776" s="538"/>
      <c r="V776" s="538"/>
      <c r="W776" s="538"/>
    </row>
    <row r="777" spans="20:23" ht="15.75" customHeight="1" x14ac:dyDescent="0.5">
      <c r="T777" s="538"/>
      <c r="U777" s="538"/>
      <c r="V777" s="538"/>
      <c r="W777" s="538"/>
    </row>
    <row r="778" spans="20:23" ht="15.75" customHeight="1" x14ac:dyDescent="0.5">
      <c r="T778" s="538"/>
      <c r="U778" s="538"/>
      <c r="V778" s="538"/>
      <c r="W778" s="538"/>
    </row>
    <row r="779" spans="20:23" ht="15.75" customHeight="1" x14ac:dyDescent="0.5">
      <c r="T779" s="538"/>
      <c r="U779" s="538"/>
      <c r="V779" s="538"/>
      <c r="W779" s="538"/>
    </row>
    <row r="780" spans="20:23" ht="15.75" customHeight="1" x14ac:dyDescent="0.5">
      <c r="T780" s="538"/>
      <c r="U780" s="538"/>
      <c r="V780" s="538"/>
      <c r="W780" s="538"/>
    </row>
    <row r="781" spans="20:23" ht="15.75" customHeight="1" x14ac:dyDescent="0.5">
      <c r="T781" s="538"/>
      <c r="U781" s="538"/>
      <c r="V781" s="538"/>
      <c r="W781" s="538"/>
    </row>
    <row r="782" spans="20:23" ht="15.75" customHeight="1" x14ac:dyDescent="0.5">
      <c r="T782" s="538"/>
      <c r="U782" s="538"/>
      <c r="V782" s="538"/>
      <c r="W782" s="538"/>
    </row>
    <row r="783" spans="20:23" ht="15.75" customHeight="1" x14ac:dyDescent="0.5">
      <c r="T783" s="538"/>
      <c r="U783" s="538"/>
      <c r="V783" s="538"/>
      <c r="W783" s="538"/>
    </row>
    <row r="784" spans="20:23" ht="15.75" customHeight="1" x14ac:dyDescent="0.5">
      <c r="T784" s="538"/>
      <c r="U784" s="538"/>
      <c r="V784" s="538"/>
      <c r="W784" s="538"/>
    </row>
    <row r="785" spans="20:23" ht="15.75" customHeight="1" x14ac:dyDescent="0.5">
      <c r="T785" s="538"/>
      <c r="U785" s="538"/>
      <c r="V785" s="538"/>
      <c r="W785" s="538"/>
    </row>
    <row r="786" spans="20:23" ht="15.75" customHeight="1" x14ac:dyDescent="0.5">
      <c r="T786" s="538"/>
      <c r="U786" s="538"/>
      <c r="V786" s="538"/>
      <c r="W786" s="538"/>
    </row>
    <row r="787" spans="20:23" ht="15.75" customHeight="1" x14ac:dyDescent="0.5">
      <c r="T787" s="538"/>
      <c r="U787" s="538"/>
      <c r="V787" s="538"/>
      <c r="W787" s="538"/>
    </row>
    <row r="788" spans="20:23" ht="15.75" customHeight="1" x14ac:dyDescent="0.5">
      <c r="T788" s="538"/>
      <c r="U788" s="538"/>
      <c r="V788" s="538"/>
      <c r="W788" s="538"/>
    </row>
    <row r="789" spans="20:23" ht="15.75" customHeight="1" x14ac:dyDescent="0.5">
      <c r="T789" s="538"/>
      <c r="U789" s="538"/>
      <c r="V789" s="538"/>
      <c r="W789" s="538"/>
    </row>
    <row r="790" spans="20:23" ht="15.75" customHeight="1" x14ac:dyDescent="0.5">
      <c r="T790" s="538"/>
      <c r="U790" s="538"/>
      <c r="V790" s="538"/>
      <c r="W790" s="538"/>
    </row>
    <row r="791" spans="20:23" ht="15.75" customHeight="1" x14ac:dyDescent="0.5">
      <c r="T791" s="538"/>
      <c r="U791" s="538"/>
      <c r="V791" s="538"/>
      <c r="W791" s="538"/>
    </row>
    <row r="792" spans="20:23" ht="15.75" customHeight="1" x14ac:dyDescent="0.5">
      <c r="T792" s="538"/>
      <c r="U792" s="538"/>
      <c r="V792" s="538"/>
      <c r="W792" s="538"/>
    </row>
    <row r="793" spans="20:23" ht="15.75" customHeight="1" x14ac:dyDescent="0.5">
      <c r="T793" s="538"/>
      <c r="U793" s="538"/>
      <c r="V793" s="538"/>
      <c r="W793" s="538"/>
    </row>
    <row r="794" spans="20:23" ht="15.75" customHeight="1" x14ac:dyDescent="0.5">
      <c r="T794" s="538"/>
      <c r="U794" s="538"/>
      <c r="V794" s="538"/>
      <c r="W794" s="538"/>
    </row>
    <row r="795" spans="20:23" ht="15.75" customHeight="1" x14ac:dyDescent="0.5">
      <c r="T795" s="538"/>
      <c r="U795" s="538"/>
      <c r="V795" s="538"/>
      <c r="W795" s="538"/>
    </row>
    <row r="796" spans="20:23" ht="15.75" customHeight="1" x14ac:dyDescent="0.5">
      <c r="T796" s="538"/>
      <c r="U796" s="538"/>
      <c r="V796" s="538"/>
      <c r="W796" s="538"/>
    </row>
    <row r="797" spans="20:23" ht="15.75" customHeight="1" x14ac:dyDescent="0.5">
      <c r="T797" s="538"/>
      <c r="U797" s="538"/>
      <c r="V797" s="538"/>
      <c r="W797" s="538"/>
    </row>
    <row r="798" spans="20:23" ht="15.75" customHeight="1" x14ac:dyDescent="0.5">
      <c r="T798" s="538"/>
      <c r="U798" s="538"/>
      <c r="V798" s="538"/>
      <c r="W798" s="538"/>
    </row>
    <row r="799" spans="20:23" ht="15.75" customHeight="1" x14ac:dyDescent="0.5">
      <c r="T799" s="538"/>
      <c r="U799" s="538"/>
      <c r="V799" s="538"/>
      <c r="W799" s="538"/>
    </row>
    <row r="800" spans="20:23" ht="15.75" customHeight="1" x14ac:dyDescent="0.5">
      <c r="T800" s="538"/>
      <c r="U800" s="538"/>
      <c r="V800" s="538"/>
      <c r="W800" s="538"/>
    </row>
    <row r="801" spans="20:23" ht="15.75" customHeight="1" x14ac:dyDescent="0.5">
      <c r="T801" s="538"/>
      <c r="U801" s="538"/>
      <c r="V801" s="538"/>
      <c r="W801" s="538"/>
    </row>
    <row r="802" spans="20:23" ht="15.75" customHeight="1" x14ac:dyDescent="0.5">
      <c r="T802" s="538"/>
      <c r="U802" s="538"/>
      <c r="V802" s="538"/>
      <c r="W802" s="538"/>
    </row>
    <row r="803" spans="20:23" ht="15.75" customHeight="1" x14ac:dyDescent="0.5">
      <c r="T803" s="538"/>
      <c r="U803" s="538"/>
      <c r="V803" s="538"/>
      <c r="W803" s="538"/>
    </row>
    <row r="804" spans="20:23" ht="15.75" customHeight="1" x14ac:dyDescent="0.5">
      <c r="T804" s="538"/>
      <c r="U804" s="538"/>
      <c r="V804" s="538"/>
      <c r="W804" s="538"/>
    </row>
    <row r="805" spans="20:23" ht="15.75" customHeight="1" x14ac:dyDescent="0.5">
      <c r="T805" s="538"/>
      <c r="U805" s="538"/>
      <c r="V805" s="538"/>
      <c r="W805" s="538"/>
    </row>
    <row r="806" spans="20:23" ht="15.75" customHeight="1" x14ac:dyDescent="0.5">
      <c r="T806" s="538"/>
      <c r="U806" s="538"/>
      <c r="V806" s="538"/>
      <c r="W806" s="538"/>
    </row>
    <row r="807" spans="20:23" ht="15.75" customHeight="1" x14ac:dyDescent="0.5">
      <c r="T807" s="538"/>
      <c r="U807" s="538"/>
      <c r="V807" s="538"/>
      <c r="W807" s="538"/>
    </row>
    <row r="808" spans="20:23" ht="15.75" customHeight="1" x14ac:dyDescent="0.5">
      <c r="T808" s="538"/>
      <c r="U808" s="538"/>
      <c r="V808" s="538"/>
      <c r="W808" s="538"/>
    </row>
    <row r="809" spans="20:23" ht="15.75" customHeight="1" x14ac:dyDescent="0.5">
      <c r="T809" s="538"/>
      <c r="U809" s="538"/>
      <c r="V809" s="538"/>
      <c r="W809" s="538"/>
    </row>
    <row r="810" spans="20:23" ht="15.75" customHeight="1" x14ac:dyDescent="0.5">
      <c r="T810" s="538"/>
      <c r="U810" s="538"/>
      <c r="V810" s="538"/>
      <c r="W810" s="538"/>
    </row>
    <row r="811" spans="20:23" ht="15.75" customHeight="1" x14ac:dyDescent="0.5">
      <c r="T811" s="538"/>
      <c r="U811" s="538"/>
      <c r="V811" s="538"/>
      <c r="W811" s="538"/>
    </row>
    <row r="812" spans="20:23" ht="15.75" customHeight="1" x14ac:dyDescent="0.5">
      <c r="T812" s="538"/>
      <c r="U812" s="538"/>
      <c r="V812" s="538"/>
      <c r="W812" s="538"/>
    </row>
    <row r="813" spans="20:23" ht="15.75" customHeight="1" x14ac:dyDescent="0.5">
      <c r="T813" s="538"/>
      <c r="U813" s="538"/>
      <c r="V813" s="538"/>
      <c r="W813" s="538"/>
    </row>
    <row r="814" spans="20:23" ht="15.75" customHeight="1" x14ac:dyDescent="0.5">
      <c r="T814" s="538"/>
      <c r="U814" s="538"/>
      <c r="V814" s="538"/>
      <c r="W814" s="538"/>
    </row>
    <row r="815" spans="20:23" ht="15.75" customHeight="1" x14ac:dyDescent="0.5">
      <c r="T815" s="538"/>
      <c r="U815" s="538"/>
      <c r="V815" s="538"/>
      <c r="W815" s="538"/>
    </row>
    <row r="816" spans="20:23" ht="15.75" customHeight="1" x14ac:dyDescent="0.5">
      <c r="T816" s="538"/>
      <c r="U816" s="538"/>
      <c r="V816" s="538"/>
      <c r="W816" s="538"/>
    </row>
    <row r="817" spans="20:23" ht="15.75" customHeight="1" x14ac:dyDescent="0.5">
      <c r="T817" s="538"/>
      <c r="U817" s="538"/>
      <c r="V817" s="538"/>
      <c r="W817" s="538"/>
    </row>
    <row r="818" spans="20:23" ht="15.75" customHeight="1" x14ac:dyDescent="0.5">
      <c r="T818" s="538"/>
      <c r="U818" s="538"/>
      <c r="V818" s="538"/>
      <c r="W818" s="538"/>
    </row>
    <row r="819" spans="20:23" ht="15.75" customHeight="1" x14ac:dyDescent="0.5">
      <c r="T819" s="538"/>
      <c r="U819" s="538"/>
      <c r="V819" s="538"/>
      <c r="W819" s="538"/>
    </row>
    <row r="820" spans="20:23" ht="15.75" customHeight="1" x14ac:dyDescent="0.5">
      <c r="T820" s="538"/>
      <c r="U820" s="538"/>
      <c r="V820" s="538"/>
      <c r="W820" s="538"/>
    </row>
    <row r="821" spans="20:23" ht="15.75" customHeight="1" x14ac:dyDescent="0.5">
      <c r="T821" s="538"/>
      <c r="U821" s="538"/>
      <c r="V821" s="538"/>
      <c r="W821" s="538"/>
    </row>
    <row r="822" spans="20:23" ht="15.75" customHeight="1" x14ac:dyDescent="0.5">
      <c r="T822" s="538"/>
      <c r="U822" s="538"/>
      <c r="V822" s="538"/>
      <c r="W822" s="538"/>
    </row>
    <row r="823" spans="20:23" ht="15.75" customHeight="1" x14ac:dyDescent="0.5">
      <c r="T823" s="538"/>
      <c r="U823" s="538"/>
      <c r="V823" s="538"/>
      <c r="W823" s="538"/>
    </row>
    <row r="824" spans="20:23" ht="15.75" customHeight="1" x14ac:dyDescent="0.5">
      <c r="T824" s="538"/>
      <c r="U824" s="538"/>
      <c r="V824" s="538"/>
      <c r="W824" s="538"/>
    </row>
    <row r="825" spans="20:23" ht="15.75" customHeight="1" x14ac:dyDescent="0.5">
      <c r="T825" s="538"/>
      <c r="U825" s="538"/>
      <c r="V825" s="538"/>
      <c r="W825" s="538"/>
    </row>
    <row r="826" spans="20:23" ht="15.75" customHeight="1" x14ac:dyDescent="0.5">
      <c r="T826" s="538"/>
      <c r="U826" s="538"/>
      <c r="V826" s="538"/>
      <c r="W826" s="538"/>
    </row>
    <row r="827" spans="20:23" ht="15.75" customHeight="1" x14ac:dyDescent="0.5">
      <c r="T827" s="538"/>
      <c r="U827" s="538"/>
      <c r="V827" s="538"/>
      <c r="W827" s="538"/>
    </row>
    <row r="828" spans="20:23" ht="15.75" customHeight="1" x14ac:dyDescent="0.5">
      <c r="T828" s="538"/>
      <c r="U828" s="538"/>
      <c r="V828" s="538"/>
      <c r="W828" s="538"/>
    </row>
    <row r="829" spans="20:23" ht="15.75" customHeight="1" x14ac:dyDescent="0.5">
      <c r="T829" s="538"/>
      <c r="U829" s="538"/>
      <c r="V829" s="538"/>
      <c r="W829" s="538"/>
    </row>
    <row r="830" spans="20:23" ht="15.75" customHeight="1" x14ac:dyDescent="0.5">
      <c r="T830" s="538"/>
      <c r="U830" s="538"/>
      <c r="V830" s="538"/>
      <c r="W830" s="538"/>
    </row>
    <row r="831" spans="20:23" ht="15.75" customHeight="1" x14ac:dyDescent="0.5">
      <c r="T831" s="538"/>
      <c r="U831" s="538"/>
      <c r="V831" s="538"/>
      <c r="W831" s="538"/>
    </row>
    <row r="832" spans="20:23" ht="15.75" customHeight="1" x14ac:dyDescent="0.5">
      <c r="T832" s="538"/>
      <c r="U832" s="538"/>
      <c r="V832" s="538"/>
      <c r="W832" s="538"/>
    </row>
    <row r="833" spans="20:23" ht="15.75" customHeight="1" x14ac:dyDescent="0.5">
      <c r="T833" s="538"/>
      <c r="U833" s="538"/>
      <c r="V833" s="538"/>
      <c r="W833" s="538"/>
    </row>
    <row r="834" spans="20:23" ht="15.75" customHeight="1" x14ac:dyDescent="0.5">
      <c r="T834" s="538"/>
      <c r="U834" s="538"/>
      <c r="V834" s="538"/>
      <c r="W834" s="538"/>
    </row>
    <row r="835" spans="20:23" ht="15.75" customHeight="1" x14ac:dyDescent="0.5">
      <c r="T835" s="538"/>
      <c r="U835" s="538"/>
      <c r="V835" s="538"/>
      <c r="W835" s="538"/>
    </row>
    <row r="836" spans="20:23" ht="15.75" customHeight="1" x14ac:dyDescent="0.5">
      <c r="T836" s="538"/>
      <c r="U836" s="538"/>
      <c r="V836" s="538"/>
      <c r="W836" s="538"/>
    </row>
    <row r="837" spans="20:23" ht="15.75" customHeight="1" x14ac:dyDescent="0.5">
      <c r="T837" s="538"/>
      <c r="U837" s="538"/>
      <c r="V837" s="538"/>
      <c r="W837" s="538"/>
    </row>
    <row r="838" spans="20:23" ht="15.75" customHeight="1" x14ac:dyDescent="0.5">
      <c r="T838" s="538"/>
      <c r="U838" s="538"/>
      <c r="V838" s="538"/>
      <c r="W838" s="538"/>
    </row>
    <row r="839" spans="20:23" ht="15.75" customHeight="1" x14ac:dyDescent="0.5">
      <c r="T839" s="538"/>
      <c r="U839" s="538"/>
      <c r="V839" s="538"/>
      <c r="W839" s="538"/>
    </row>
    <row r="840" spans="20:23" ht="15.75" customHeight="1" x14ac:dyDescent="0.5">
      <c r="T840" s="538"/>
      <c r="U840" s="538"/>
      <c r="V840" s="538"/>
      <c r="W840" s="538"/>
    </row>
    <row r="841" spans="20:23" ht="15.75" customHeight="1" x14ac:dyDescent="0.5">
      <c r="T841" s="538"/>
      <c r="U841" s="538"/>
      <c r="V841" s="538"/>
      <c r="W841" s="538"/>
    </row>
    <row r="842" spans="20:23" ht="15.75" customHeight="1" x14ac:dyDescent="0.5">
      <c r="T842" s="538"/>
      <c r="U842" s="538"/>
      <c r="V842" s="538"/>
      <c r="W842" s="538"/>
    </row>
    <row r="843" spans="20:23" ht="15.75" customHeight="1" x14ac:dyDescent="0.5">
      <c r="T843" s="538"/>
      <c r="U843" s="538"/>
      <c r="V843" s="538"/>
      <c r="W843" s="538"/>
    </row>
    <row r="844" spans="20:23" ht="15.75" customHeight="1" x14ac:dyDescent="0.5">
      <c r="T844" s="538"/>
      <c r="U844" s="538"/>
      <c r="V844" s="538"/>
      <c r="W844" s="538"/>
    </row>
    <row r="845" spans="20:23" ht="15.75" customHeight="1" x14ac:dyDescent="0.5">
      <c r="T845" s="538"/>
      <c r="U845" s="538"/>
      <c r="V845" s="538"/>
      <c r="W845" s="538"/>
    </row>
    <row r="846" spans="20:23" ht="15.75" customHeight="1" x14ac:dyDescent="0.5">
      <c r="T846" s="538"/>
      <c r="U846" s="538"/>
      <c r="V846" s="538"/>
      <c r="W846" s="538"/>
    </row>
    <row r="847" spans="20:23" ht="15.75" customHeight="1" x14ac:dyDescent="0.5">
      <c r="T847" s="538"/>
      <c r="U847" s="538"/>
      <c r="V847" s="538"/>
      <c r="W847" s="538"/>
    </row>
    <row r="848" spans="20:23" ht="15.75" customHeight="1" x14ac:dyDescent="0.5">
      <c r="T848" s="538"/>
      <c r="U848" s="538"/>
      <c r="V848" s="538"/>
      <c r="W848" s="538"/>
    </row>
    <row r="849" spans="20:23" ht="15.75" customHeight="1" x14ac:dyDescent="0.5">
      <c r="T849" s="538"/>
      <c r="U849" s="538"/>
      <c r="V849" s="538"/>
      <c r="W849" s="538"/>
    </row>
    <row r="850" spans="20:23" ht="15.75" customHeight="1" x14ac:dyDescent="0.5">
      <c r="T850" s="538"/>
      <c r="U850" s="538"/>
      <c r="V850" s="538"/>
      <c r="W850" s="538"/>
    </row>
    <row r="851" spans="20:23" ht="15.75" customHeight="1" x14ac:dyDescent="0.5">
      <c r="T851" s="538"/>
      <c r="U851" s="538"/>
      <c r="V851" s="538"/>
      <c r="W851" s="538"/>
    </row>
    <row r="852" spans="20:23" ht="15.75" customHeight="1" x14ac:dyDescent="0.5">
      <c r="T852" s="538"/>
      <c r="U852" s="538"/>
      <c r="V852" s="538"/>
      <c r="W852" s="538"/>
    </row>
    <row r="853" spans="20:23" ht="15.75" customHeight="1" x14ac:dyDescent="0.5">
      <c r="T853" s="538"/>
      <c r="U853" s="538"/>
      <c r="V853" s="538"/>
      <c r="W853" s="538"/>
    </row>
    <row r="854" spans="20:23" ht="15.75" customHeight="1" x14ac:dyDescent="0.5">
      <c r="T854" s="538"/>
      <c r="U854" s="538"/>
      <c r="V854" s="538"/>
      <c r="W854" s="538"/>
    </row>
    <row r="855" spans="20:23" ht="15.75" customHeight="1" x14ac:dyDescent="0.5">
      <c r="T855" s="538"/>
      <c r="U855" s="538"/>
      <c r="V855" s="538"/>
      <c r="W855" s="538"/>
    </row>
    <row r="856" spans="20:23" ht="15.75" customHeight="1" x14ac:dyDescent="0.5">
      <c r="T856" s="538"/>
      <c r="U856" s="538"/>
      <c r="V856" s="538"/>
      <c r="W856" s="538"/>
    </row>
    <row r="857" spans="20:23" ht="15.75" customHeight="1" x14ac:dyDescent="0.5">
      <c r="T857" s="538"/>
      <c r="U857" s="538"/>
      <c r="V857" s="538"/>
      <c r="W857" s="538"/>
    </row>
    <row r="858" spans="20:23" ht="15.75" customHeight="1" x14ac:dyDescent="0.5">
      <c r="T858" s="538"/>
      <c r="U858" s="538"/>
      <c r="V858" s="538"/>
      <c r="W858" s="538"/>
    </row>
    <row r="859" spans="20:23" ht="15.75" customHeight="1" x14ac:dyDescent="0.5">
      <c r="T859" s="538"/>
      <c r="U859" s="538"/>
      <c r="V859" s="538"/>
      <c r="W859" s="538"/>
    </row>
    <row r="860" spans="20:23" ht="15.75" customHeight="1" x14ac:dyDescent="0.5">
      <c r="T860" s="538"/>
      <c r="U860" s="538"/>
      <c r="V860" s="538"/>
      <c r="W860" s="538"/>
    </row>
    <row r="861" spans="20:23" ht="15.75" customHeight="1" x14ac:dyDescent="0.5">
      <c r="T861" s="538"/>
      <c r="U861" s="538"/>
      <c r="V861" s="538"/>
      <c r="W861" s="538"/>
    </row>
    <row r="862" spans="20:23" ht="15.75" customHeight="1" x14ac:dyDescent="0.5">
      <c r="T862" s="538"/>
      <c r="U862" s="538"/>
      <c r="V862" s="538"/>
      <c r="W862" s="538"/>
    </row>
    <row r="863" spans="20:23" ht="15.75" customHeight="1" x14ac:dyDescent="0.5">
      <c r="T863" s="538"/>
      <c r="U863" s="538"/>
      <c r="V863" s="538"/>
      <c r="W863" s="538"/>
    </row>
    <row r="864" spans="20:23" ht="15.75" customHeight="1" x14ac:dyDescent="0.5">
      <c r="T864" s="538"/>
      <c r="U864" s="538"/>
      <c r="V864" s="538"/>
      <c r="W864" s="538"/>
    </row>
    <row r="865" spans="20:23" ht="15.75" customHeight="1" x14ac:dyDescent="0.5">
      <c r="T865" s="538"/>
      <c r="U865" s="538"/>
      <c r="V865" s="538"/>
      <c r="W865" s="538"/>
    </row>
    <row r="866" spans="20:23" ht="15.75" customHeight="1" x14ac:dyDescent="0.5">
      <c r="T866" s="538"/>
      <c r="U866" s="538"/>
      <c r="V866" s="538"/>
      <c r="W866" s="538"/>
    </row>
    <row r="867" spans="20:23" ht="15.75" customHeight="1" x14ac:dyDescent="0.5">
      <c r="T867" s="538"/>
      <c r="U867" s="538"/>
      <c r="V867" s="538"/>
      <c r="W867" s="538"/>
    </row>
    <row r="868" spans="20:23" ht="15.75" customHeight="1" x14ac:dyDescent="0.5">
      <c r="T868" s="538"/>
      <c r="U868" s="538"/>
      <c r="V868" s="538"/>
      <c r="W868" s="538"/>
    </row>
    <row r="869" spans="20:23" ht="15.75" customHeight="1" x14ac:dyDescent="0.5">
      <c r="T869" s="538"/>
      <c r="U869" s="538"/>
      <c r="V869" s="538"/>
      <c r="W869" s="538"/>
    </row>
    <row r="870" spans="20:23" ht="15.75" customHeight="1" x14ac:dyDescent="0.5">
      <c r="T870" s="538"/>
      <c r="U870" s="538"/>
      <c r="V870" s="538"/>
      <c r="W870" s="538"/>
    </row>
    <row r="871" spans="20:23" ht="15.75" customHeight="1" x14ac:dyDescent="0.5">
      <c r="T871" s="538"/>
      <c r="U871" s="538"/>
      <c r="V871" s="538"/>
      <c r="W871" s="538"/>
    </row>
    <row r="872" spans="20:23" ht="15.75" customHeight="1" x14ac:dyDescent="0.5">
      <c r="T872" s="538"/>
      <c r="U872" s="538"/>
      <c r="V872" s="538"/>
      <c r="W872" s="538"/>
    </row>
    <row r="873" spans="20:23" ht="15.75" customHeight="1" x14ac:dyDescent="0.5">
      <c r="T873" s="538"/>
      <c r="U873" s="538"/>
      <c r="V873" s="538"/>
      <c r="W873" s="538"/>
    </row>
    <row r="874" spans="20:23" ht="15.75" customHeight="1" x14ac:dyDescent="0.5">
      <c r="T874" s="538"/>
      <c r="U874" s="538"/>
      <c r="V874" s="538"/>
      <c r="W874" s="538"/>
    </row>
    <row r="875" spans="20:23" ht="15.75" customHeight="1" x14ac:dyDescent="0.5">
      <c r="T875" s="538"/>
      <c r="U875" s="538"/>
      <c r="V875" s="538"/>
      <c r="W875" s="538"/>
    </row>
    <row r="876" spans="20:23" ht="15.75" customHeight="1" x14ac:dyDescent="0.5">
      <c r="T876" s="538"/>
      <c r="U876" s="538"/>
      <c r="V876" s="538"/>
      <c r="W876" s="538"/>
    </row>
    <row r="877" spans="20:23" ht="15.75" customHeight="1" x14ac:dyDescent="0.5">
      <c r="T877" s="538"/>
      <c r="U877" s="538"/>
      <c r="V877" s="538"/>
      <c r="W877" s="538"/>
    </row>
    <row r="878" spans="20:23" ht="15.75" customHeight="1" x14ac:dyDescent="0.5">
      <c r="T878" s="538"/>
      <c r="U878" s="538"/>
      <c r="V878" s="538"/>
      <c r="W878" s="538"/>
    </row>
    <row r="879" spans="20:23" ht="15.75" customHeight="1" x14ac:dyDescent="0.5">
      <c r="T879" s="538"/>
      <c r="U879" s="538"/>
      <c r="V879" s="538"/>
      <c r="W879" s="538"/>
    </row>
    <row r="880" spans="20:23" ht="15.75" customHeight="1" x14ac:dyDescent="0.5">
      <c r="T880" s="538"/>
      <c r="U880" s="538"/>
      <c r="V880" s="538"/>
      <c r="W880" s="538"/>
    </row>
    <row r="881" spans="20:23" ht="15.75" customHeight="1" x14ac:dyDescent="0.5">
      <c r="T881" s="538"/>
      <c r="U881" s="538"/>
      <c r="V881" s="538"/>
      <c r="W881" s="538"/>
    </row>
    <row r="882" spans="20:23" ht="15.75" customHeight="1" x14ac:dyDescent="0.5">
      <c r="T882" s="538"/>
      <c r="U882" s="538"/>
      <c r="V882" s="538"/>
      <c r="W882" s="538"/>
    </row>
    <row r="883" spans="20:23" ht="15.75" customHeight="1" x14ac:dyDescent="0.5">
      <c r="T883" s="538"/>
      <c r="U883" s="538"/>
      <c r="V883" s="538"/>
      <c r="W883" s="538"/>
    </row>
    <row r="884" spans="20:23" ht="15.75" customHeight="1" x14ac:dyDescent="0.5">
      <c r="T884" s="538"/>
      <c r="U884" s="538"/>
      <c r="V884" s="538"/>
      <c r="W884" s="538"/>
    </row>
    <row r="885" spans="20:23" ht="15.75" customHeight="1" x14ac:dyDescent="0.5">
      <c r="T885" s="538"/>
      <c r="U885" s="538"/>
      <c r="V885" s="538"/>
      <c r="W885" s="538"/>
    </row>
    <row r="886" spans="20:23" ht="15.75" customHeight="1" x14ac:dyDescent="0.5">
      <c r="T886" s="538"/>
      <c r="U886" s="538"/>
      <c r="V886" s="538"/>
      <c r="W886" s="538"/>
    </row>
    <row r="887" spans="20:23" ht="15.75" customHeight="1" x14ac:dyDescent="0.5">
      <c r="T887" s="538"/>
      <c r="U887" s="538"/>
      <c r="V887" s="538"/>
      <c r="W887" s="538"/>
    </row>
    <row r="888" spans="20:23" ht="15.75" customHeight="1" x14ac:dyDescent="0.5">
      <c r="T888" s="538"/>
      <c r="U888" s="538"/>
      <c r="V888" s="538"/>
      <c r="W888" s="538"/>
    </row>
    <row r="889" spans="20:23" ht="15.75" customHeight="1" x14ac:dyDescent="0.5">
      <c r="T889" s="538"/>
      <c r="U889" s="538"/>
      <c r="V889" s="538"/>
      <c r="W889" s="538"/>
    </row>
    <row r="890" spans="20:23" ht="15.75" customHeight="1" x14ac:dyDescent="0.5">
      <c r="T890" s="538"/>
      <c r="U890" s="538"/>
      <c r="V890" s="538"/>
      <c r="W890" s="538"/>
    </row>
    <row r="891" spans="20:23" ht="15.75" customHeight="1" x14ac:dyDescent="0.5">
      <c r="T891" s="538"/>
      <c r="U891" s="538"/>
      <c r="V891" s="538"/>
      <c r="W891" s="538"/>
    </row>
    <row r="892" spans="20:23" ht="15.75" customHeight="1" x14ac:dyDescent="0.5">
      <c r="T892" s="538"/>
      <c r="U892" s="538"/>
      <c r="V892" s="538"/>
      <c r="W892" s="538"/>
    </row>
    <row r="893" spans="20:23" ht="15.75" customHeight="1" x14ac:dyDescent="0.5">
      <c r="T893" s="538"/>
      <c r="U893" s="538"/>
      <c r="V893" s="538"/>
      <c r="W893" s="538"/>
    </row>
    <row r="894" spans="20:23" ht="15.75" customHeight="1" x14ac:dyDescent="0.5">
      <c r="T894" s="538"/>
      <c r="U894" s="538"/>
      <c r="V894" s="538"/>
      <c r="W894" s="538"/>
    </row>
    <row r="895" spans="20:23" ht="15.75" customHeight="1" x14ac:dyDescent="0.5">
      <c r="T895" s="538"/>
      <c r="U895" s="538"/>
      <c r="V895" s="538"/>
      <c r="W895" s="538"/>
    </row>
    <row r="896" spans="20:23" ht="15.75" customHeight="1" x14ac:dyDescent="0.5">
      <c r="T896" s="538"/>
      <c r="U896" s="538"/>
      <c r="V896" s="538"/>
      <c r="W896" s="538"/>
    </row>
    <row r="897" spans="20:23" ht="15.75" customHeight="1" x14ac:dyDescent="0.5">
      <c r="T897" s="538"/>
      <c r="U897" s="538"/>
      <c r="V897" s="538"/>
      <c r="W897" s="538"/>
    </row>
    <row r="898" spans="20:23" ht="15.75" customHeight="1" x14ac:dyDescent="0.5">
      <c r="T898" s="538"/>
      <c r="U898" s="538"/>
      <c r="V898" s="538"/>
      <c r="W898" s="538"/>
    </row>
    <row r="899" spans="20:23" ht="15.75" customHeight="1" x14ac:dyDescent="0.5">
      <c r="T899" s="538"/>
      <c r="U899" s="538"/>
      <c r="V899" s="538"/>
      <c r="W899" s="538"/>
    </row>
    <row r="900" spans="20:23" ht="15.75" customHeight="1" x14ac:dyDescent="0.5">
      <c r="T900" s="538"/>
      <c r="U900" s="538"/>
      <c r="V900" s="538"/>
      <c r="W900" s="538"/>
    </row>
    <row r="901" spans="20:23" ht="15.75" customHeight="1" x14ac:dyDescent="0.5">
      <c r="T901" s="538"/>
      <c r="U901" s="538"/>
      <c r="V901" s="538"/>
      <c r="W901" s="538"/>
    </row>
    <row r="902" spans="20:23" ht="15.75" customHeight="1" x14ac:dyDescent="0.5">
      <c r="T902" s="538"/>
      <c r="U902" s="538"/>
      <c r="V902" s="538"/>
      <c r="W902" s="538"/>
    </row>
    <row r="903" spans="20:23" ht="15.75" customHeight="1" x14ac:dyDescent="0.5">
      <c r="T903" s="538"/>
      <c r="U903" s="538"/>
      <c r="V903" s="538"/>
      <c r="W903" s="538"/>
    </row>
    <row r="904" spans="20:23" ht="15.75" customHeight="1" x14ac:dyDescent="0.5">
      <c r="T904" s="538"/>
      <c r="U904" s="538"/>
      <c r="V904" s="538"/>
      <c r="W904" s="538"/>
    </row>
    <row r="905" spans="20:23" ht="15.75" customHeight="1" x14ac:dyDescent="0.5">
      <c r="T905" s="538"/>
      <c r="U905" s="538"/>
      <c r="V905" s="538"/>
      <c r="W905" s="538"/>
    </row>
    <row r="906" spans="20:23" ht="15.75" customHeight="1" x14ac:dyDescent="0.5">
      <c r="T906" s="538"/>
      <c r="U906" s="538"/>
      <c r="V906" s="538"/>
      <c r="W906" s="538"/>
    </row>
    <row r="907" spans="20:23" ht="15.75" customHeight="1" x14ac:dyDescent="0.5">
      <c r="T907" s="538"/>
      <c r="U907" s="538"/>
      <c r="V907" s="538"/>
      <c r="W907" s="538"/>
    </row>
    <row r="908" spans="20:23" ht="15.75" customHeight="1" x14ac:dyDescent="0.5">
      <c r="T908" s="538"/>
      <c r="U908" s="538"/>
      <c r="V908" s="538"/>
      <c r="W908" s="538"/>
    </row>
    <row r="909" spans="20:23" ht="15.75" customHeight="1" x14ac:dyDescent="0.5">
      <c r="T909" s="538"/>
      <c r="U909" s="538"/>
      <c r="V909" s="538"/>
      <c r="W909" s="538"/>
    </row>
    <row r="910" spans="20:23" ht="15.75" customHeight="1" x14ac:dyDescent="0.5">
      <c r="T910" s="538"/>
      <c r="U910" s="538"/>
      <c r="V910" s="538"/>
      <c r="W910" s="538"/>
    </row>
    <row r="911" spans="20:23" ht="15.75" customHeight="1" x14ac:dyDescent="0.5">
      <c r="T911" s="538"/>
      <c r="U911" s="538"/>
      <c r="V911" s="538"/>
      <c r="W911" s="538"/>
    </row>
    <row r="912" spans="20:23" ht="15.75" customHeight="1" x14ac:dyDescent="0.5">
      <c r="T912" s="538"/>
      <c r="U912" s="538"/>
      <c r="V912" s="538"/>
      <c r="W912" s="538"/>
    </row>
    <row r="913" spans="20:23" ht="15.75" customHeight="1" x14ac:dyDescent="0.5">
      <c r="T913" s="538"/>
      <c r="U913" s="538"/>
      <c r="V913" s="538"/>
      <c r="W913" s="538"/>
    </row>
    <row r="914" spans="20:23" ht="15.75" customHeight="1" x14ac:dyDescent="0.5">
      <c r="T914" s="538"/>
      <c r="U914" s="538"/>
      <c r="V914" s="538"/>
      <c r="W914" s="538"/>
    </row>
    <row r="915" spans="20:23" ht="15.75" customHeight="1" x14ac:dyDescent="0.5">
      <c r="T915" s="538"/>
      <c r="U915" s="538"/>
      <c r="V915" s="538"/>
      <c r="W915" s="538"/>
    </row>
    <row r="916" spans="20:23" ht="15.75" customHeight="1" x14ac:dyDescent="0.5">
      <c r="T916" s="538"/>
      <c r="U916" s="538"/>
      <c r="V916" s="538"/>
      <c r="W916" s="538"/>
    </row>
    <row r="917" spans="20:23" ht="15.75" customHeight="1" x14ac:dyDescent="0.5">
      <c r="T917" s="538"/>
      <c r="U917" s="538"/>
      <c r="V917" s="538"/>
      <c r="W917" s="538"/>
    </row>
    <row r="918" spans="20:23" ht="15.75" customHeight="1" x14ac:dyDescent="0.5">
      <c r="T918" s="538"/>
      <c r="U918" s="538"/>
      <c r="V918" s="538"/>
      <c r="W918" s="538"/>
    </row>
    <row r="919" spans="20:23" ht="15.75" customHeight="1" x14ac:dyDescent="0.5">
      <c r="T919" s="538"/>
      <c r="U919" s="538"/>
      <c r="V919" s="538"/>
      <c r="W919" s="538"/>
    </row>
    <row r="920" spans="20:23" ht="15.75" customHeight="1" x14ac:dyDescent="0.5">
      <c r="T920" s="538"/>
      <c r="U920" s="538"/>
      <c r="V920" s="538"/>
      <c r="W920" s="538"/>
    </row>
    <row r="921" spans="20:23" ht="15.75" customHeight="1" x14ac:dyDescent="0.5">
      <c r="T921" s="538"/>
      <c r="U921" s="538"/>
      <c r="V921" s="538"/>
      <c r="W921" s="538"/>
    </row>
    <row r="922" spans="20:23" ht="15.75" customHeight="1" x14ac:dyDescent="0.5">
      <c r="T922" s="538"/>
      <c r="U922" s="538"/>
      <c r="V922" s="538"/>
      <c r="W922" s="538"/>
    </row>
    <row r="923" spans="20:23" ht="15.75" customHeight="1" x14ac:dyDescent="0.5">
      <c r="T923" s="538"/>
      <c r="U923" s="538"/>
      <c r="V923" s="538"/>
      <c r="W923" s="538"/>
    </row>
    <row r="924" spans="20:23" ht="15.75" customHeight="1" x14ac:dyDescent="0.5">
      <c r="T924" s="538"/>
      <c r="U924" s="538"/>
      <c r="V924" s="538"/>
      <c r="W924" s="538"/>
    </row>
    <row r="925" spans="20:23" ht="15.75" customHeight="1" x14ac:dyDescent="0.5">
      <c r="T925" s="538"/>
      <c r="U925" s="538"/>
      <c r="V925" s="538"/>
      <c r="W925" s="538"/>
    </row>
    <row r="926" spans="20:23" ht="15.75" customHeight="1" x14ac:dyDescent="0.5">
      <c r="T926" s="538"/>
      <c r="U926" s="538"/>
      <c r="V926" s="538"/>
      <c r="W926" s="538"/>
    </row>
    <row r="927" spans="20:23" ht="15.75" customHeight="1" x14ac:dyDescent="0.5">
      <c r="T927" s="538"/>
      <c r="U927" s="538"/>
      <c r="V927" s="538"/>
      <c r="W927" s="538"/>
    </row>
    <row r="928" spans="20:23" ht="15.75" customHeight="1" x14ac:dyDescent="0.5">
      <c r="T928" s="538"/>
      <c r="U928" s="538"/>
      <c r="V928" s="538"/>
      <c r="W928" s="538"/>
    </row>
    <row r="929" spans="20:23" ht="15.75" customHeight="1" x14ac:dyDescent="0.5">
      <c r="T929" s="538"/>
      <c r="U929" s="538"/>
      <c r="V929" s="538"/>
      <c r="W929" s="538"/>
    </row>
    <row r="930" spans="20:23" ht="15.75" customHeight="1" x14ac:dyDescent="0.5">
      <c r="T930" s="538"/>
      <c r="U930" s="538"/>
      <c r="V930" s="538"/>
      <c r="W930" s="538"/>
    </row>
    <row r="931" spans="20:23" ht="15.75" customHeight="1" x14ac:dyDescent="0.5">
      <c r="T931" s="538"/>
      <c r="U931" s="538"/>
      <c r="V931" s="538"/>
      <c r="W931" s="538"/>
    </row>
    <row r="932" spans="20:23" ht="15.75" customHeight="1" x14ac:dyDescent="0.5">
      <c r="T932" s="538"/>
      <c r="U932" s="538"/>
      <c r="V932" s="538"/>
      <c r="W932" s="538"/>
    </row>
    <row r="933" spans="20:23" ht="15.75" customHeight="1" x14ac:dyDescent="0.5">
      <c r="T933" s="538"/>
      <c r="U933" s="538"/>
      <c r="V933" s="538"/>
      <c r="W933" s="538"/>
    </row>
    <row r="934" spans="20:23" ht="15.75" customHeight="1" x14ac:dyDescent="0.5">
      <c r="T934" s="538"/>
      <c r="U934" s="538"/>
      <c r="V934" s="538"/>
      <c r="W934" s="538"/>
    </row>
    <row r="935" spans="20:23" ht="15.75" customHeight="1" x14ac:dyDescent="0.5">
      <c r="T935" s="538"/>
      <c r="U935" s="538"/>
      <c r="V935" s="538"/>
      <c r="W935" s="538"/>
    </row>
    <row r="936" spans="20:23" ht="15.75" customHeight="1" x14ac:dyDescent="0.5">
      <c r="T936" s="538"/>
      <c r="U936" s="538"/>
      <c r="V936" s="538"/>
      <c r="W936" s="538"/>
    </row>
    <row r="937" spans="20:23" ht="15.75" customHeight="1" x14ac:dyDescent="0.5">
      <c r="T937" s="538"/>
      <c r="U937" s="538"/>
      <c r="V937" s="538"/>
      <c r="W937" s="538"/>
    </row>
    <row r="938" spans="20:23" ht="15.75" customHeight="1" x14ac:dyDescent="0.5">
      <c r="T938" s="538"/>
      <c r="U938" s="538"/>
      <c r="V938" s="538"/>
      <c r="W938" s="538"/>
    </row>
    <row r="939" spans="20:23" ht="15.75" customHeight="1" x14ac:dyDescent="0.5">
      <c r="T939" s="538"/>
      <c r="U939" s="538"/>
      <c r="V939" s="538"/>
      <c r="W939" s="538"/>
    </row>
    <row r="940" spans="20:23" ht="15.75" customHeight="1" x14ac:dyDescent="0.5">
      <c r="T940" s="538"/>
      <c r="U940" s="538"/>
      <c r="V940" s="538"/>
      <c r="W940" s="538"/>
    </row>
    <row r="941" spans="20:23" ht="15.75" customHeight="1" x14ac:dyDescent="0.5">
      <c r="T941" s="538"/>
      <c r="U941" s="538"/>
      <c r="V941" s="538"/>
      <c r="W941" s="538"/>
    </row>
    <row r="942" spans="20:23" ht="15.75" customHeight="1" x14ac:dyDescent="0.5">
      <c r="T942" s="538"/>
      <c r="U942" s="538"/>
      <c r="V942" s="538"/>
      <c r="W942" s="538"/>
    </row>
    <row r="943" spans="20:23" ht="15.75" customHeight="1" x14ac:dyDescent="0.5">
      <c r="T943" s="538"/>
      <c r="U943" s="538"/>
      <c r="V943" s="538"/>
      <c r="W943" s="538"/>
    </row>
    <row r="944" spans="20:23" ht="15.75" customHeight="1" x14ac:dyDescent="0.5">
      <c r="T944" s="538"/>
      <c r="U944" s="538"/>
      <c r="V944" s="538"/>
      <c r="W944" s="538"/>
    </row>
    <row r="945" spans="20:23" ht="15.75" customHeight="1" x14ac:dyDescent="0.5">
      <c r="T945" s="538"/>
      <c r="U945" s="538"/>
      <c r="V945" s="538"/>
      <c r="W945" s="538"/>
    </row>
    <row r="946" spans="20:23" ht="15.75" customHeight="1" x14ac:dyDescent="0.5">
      <c r="T946" s="538"/>
      <c r="U946" s="538"/>
      <c r="V946" s="538"/>
      <c r="W946" s="538"/>
    </row>
    <row r="947" spans="20:23" ht="15.75" customHeight="1" x14ac:dyDescent="0.5">
      <c r="T947" s="538"/>
      <c r="U947" s="538"/>
      <c r="V947" s="538"/>
      <c r="W947" s="538"/>
    </row>
    <row r="948" spans="20:23" ht="15.75" customHeight="1" x14ac:dyDescent="0.5">
      <c r="T948" s="538"/>
      <c r="U948" s="538"/>
      <c r="V948" s="538"/>
      <c r="W948" s="538"/>
    </row>
    <row r="949" spans="20:23" ht="15.75" customHeight="1" x14ac:dyDescent="0.5">
      <c r="T949" s="538"/>
      <c r="U949" s="538"/>
      <c r="V949" s="538"/>
      <c r="W949" s="538"/>
    </row>
    <row r="950" spans="20:23" ht="15.75" customHeight="1" x14ac:dyDescent="0.5">
      <c r="T950" s="538"/>
      <c r="U950" s="538"/>
      <c r="V950" s="538"/>
      <c r="W950" s="538"/>
    </row>
    <row r="951" spans="20:23" ht="15.75" customHeight="1" x14ac:dyDescent="0.5">
      <c r="T951" s="538"/>
      <c r="U951" s="538"/>
      <c r="V951" s="538"/>
      <c r="W951" s="538"/>
    </row>
    <row r="952" spans="20:23" ht="15.75" customHeight="1" x14ac:dyDescent="0.5">
      <c r="T952" s="538"/>
      <c r="U952" s="538"/>
      <c r="V952" s="538"/>
      <c r="W952" s="538"/>
    </row>
    <row r="953" spans="20:23" ht="15.75" customHeight="1" x14ac:dyDescent="0.5">
      <c r="T953" s="538"/>
      <c r="U953" s="538"/>
      <c r="V953" s="538"/>
      <c r="W953" s="538"/>
    </row>
    <row r="954" spans="20:23" ht="15.75" customHeight="1" x14ac:dyDescent="0.5">
      <c r="T954" s="538"/>
      <c r="U954" s="538"/>
      <c r="V954" s="538"/>
      <c r="W954" s="538"/>
    </row>
    <row r="955" spans="20:23" ht="15.75" customHeight="1" x14ac:dyDescent="0.5">
      <c r="T955" s="538"/>
      <c r="U955" s="538"/>
      <c r="V955" s="538"/>
      <c r="W955" s="538"/>
    </row>
    <row r="956" spans="20:23" ht="15.75" customHeight="1" x14ac:dyDescent="0.5">
      <c r="T956" s="538"/>
      <c r="U956" s="538"/>
      <c r="V956" s="538"/>
      <c r="W956" s="538"/>
    </row>
    <row r="957" spans="20:23" ht="15.75" customHeight="1" x14ac:dyDescent="0.5">
      <c r="T957" s="538"/>
      <c r="U957" s="538"/>
      <c r="V957" s="538"/>
      <c r="W957" s="538"/>
    </row>
    <row r="958" spans="20:23" ht="15.75" customHeight="1" x14ac:dyDescent="0.5">
      <c r="T958" s="538"/>
      <c r="U958" s="538"/>
      <c r="V958" s="538"/>
      <c r="W958" s="538"/>
    </row>
    <row r="959" spans="20:23" ht="15.75" customHeight="1" x14ac:dyDescent="0.5">
      <c r="T959" s="538"/>
      <c r="U959" s="538"/>
      <c r="V959" s="538"/>
      <c r="W959" s="538"/>
    </row>
    <row r="960" spans="20:23" ht="15.75" customHeight="1" x14ac:dyDescent="0.5">
      <c r="T960" s="538"/>
      <c r="U960" s="538"/>
      <c r="V960" s="538"/>
      <c r="W960" s="538"/>
    </row>
    <row r="961" spans="20:23" ht="15.75" customHeight="1" x14ac:dyDescent="0.5">
      <c r="T961" s="538"/>
      <c r="U961" s="538"/>
      <c r="V961" s="538"/>
      <c r="W961" s="538"/>
    </row>
    <row r="962" spans="20:23" ht="15.75" customHeight="1" x14ac:dyDescent="0.5">
      <c r="T962" s="538"/>
      <c r="U962" s="538"/>
      <c r="V962" s="538"/>
      <c r="W962" s="538"/>
    </row>
    <row r="963" spans="20:23" ht="15.75" customHeight="1" x14ac:dyDescent="0.5">
      <c r="T963" s="538"/>
      <c r="U963" s="538"/>
      <c r="V963" s="538"/>
      <c r="W963" s="538"/>
    </row>
    <row r="964" spans="20:23" ht="15.75" customHeight="1" x14ac:dyDescent="0.5">
      <c r="T964" s="538"/>
      <c r="U964" s="538"/>
      <c r="V964" s="538"/>
      <c r="W964" s="538"/>
    </row>
    <row r="965" spans="20:23" ht="15.75" customHeight="1" x14ac:dyDescent="0.5">
      <c r="T965" s="538"/>
      <c r="U965" s="538"/>
      <c r="V965" s="538"/>
      <c r="W965" s="538"/>
    </row>
    <row r="966" spans="20:23" ht="15.75" customHeight="1" x14ac:dyDescent="0.5">
      <c r="T966" s="538"/>
      <c r="U966" s="538"/>
      <c r="V966" s="538"/>
      <c r="W966" s="538"/>
    </row>
    <row r="967" spans="20:23" ht="15.75" customHeight="1" x14ac:dyDescent="0.5">
      <c r="T967" s="538"/>
      <c r="U967" s="538"/>
      <c r="V967" s="538"/>
      <c r="W967" s="538"/>
    </row>
    <row r="968" spans="20:23" ht="15.75" customHeight="1" x14ac:dyDescent="0.5">
      <c r="T968" s="538"/>
      <c r="U968" s="538"/>
      <c r="V968" s="538"/>
      <c r="W968" s="538"/>
    </row>
    <row r="969" spans="20:23" ht="15.75" customHeight="1" x14ac:dyDescent="0.5">
      <c r="T969" s="538"/>
      <c r="U969" s="538"/>
      <c r="V969" s="538"/>
      <c r="W969" s="538"/>
    </row>
    <row r="970" spans="20:23" ht="15.75" customHeight="1" x14ac:dyDescent="0.5">
      <c r="T970" s="538"/>
      <c r="U970" s="538"/>
      <c r="V970" s="538"/>
      <c r="W970" s="538"/>
    </row>
    <row r="971" spans="20:23" ht="15.75" customHeight="1" x14ac:dyDescent="0.5">
      <c r="T971" s="538"/>
      <c r="U971" s="538"/>
      <c r="V971" s="538"/>
      <c r="W971" s="538"/>
    </row>
    <row r="972" spans="20:23" ht="15.75" customHeight="1" x14ac:dyDescent="0.5">
      <c r="T972" s="538"/>
      <c r="U972" s="538"/>
      <c r="V972" s="538"/>
      <c r="W972" s="538"/>
    </row>
    <row r="973" spans="20:23" ht="15.75" customHeight="1" x14ac:dyDescent="0.5">
      <c r="T973" s="538"/>
      <c r="U973" s="538"/>
      <c r="V973" s="538"/>
      <c r="W973" s="538"/>
    </row>
    <row r="974" spans="20:23" ht="15.75" customHeight="1" x14ac:dyDescent="0.5">
      <c r="T974" s="538"/>
      <c r="U974" s="538"/>
      <c r="V974" s="538"/>
      <c r="W974" s="538"/>
    </row>
    <row r="975" spans="20:23" ht="15.75" customHeight="1" x14ac:dyDescent="0.5">
      <c r="T975" s="538"/>
      <c r="U975" s="538"/>
      <c r="V975" s="538"/>
      <c r="W975" s="538"/>
    </row>
    <row r="976" spans="20:23" ht="15.75" customHeight="1" x14ac:dyDescent="0.5">
      <c r="T976" s="538"/>
      <c r="U976" s="538"/>
      <c r="V976" s="538"/>
      <c r="W976" s="538"/>
    </row>
    <row r="977" spans="20:23" ht="15.75" customHeight="1" x14ac:dyDescent="0.5">
      <c r="T977" s="538"/>
      <c r="U977" s="538"/>
      <c r="V977" s="538"/>
      <c r="W977" s="538"/>
    </row>
    <row r="978" spans="20:23" ht="15.75" customHeight="1" x14ac:dyDescent="0.5">
      <c r="T978" s="538"/>
      <c r="U978" s="538"/>
      <c r="V978" s="538"/>
      <c r="W978" s="538"/>
    </row>
    <row r="979" spans="20:23" ht="15.75" customHeight="1" x14ac:dyDescent="0.5">
      <c r="T979" s="538"/>
      <c r="U979" s="538"/>
      <c r="V979" s="538"/>
      <c r="W979" s="538"/>
    </row>
    <row r="980" spans="20:23" ht="15.75" customHeight="1" x14ac:dyDescent="0.5">
      <c r="T980" s="538"/>
      <c r="U980" s="538"/>
      <c r="V980" s="538"/>
      <c r="W980" s="538"/>
    </row>
    <row r="981" spans="20:23" ht="15.75" customHeight="1" x14ac:dyDescent="0.5">
      <c r="T981" s="538"/>
      <c r="U981" s="538"/>
      <c r="V981" s="538"/>
      <c r="W981" s="538"/>
    </row>
    <row r="982" spans="20:23" ht="15.75" customHeight="1" x14ac:dyDescent="0.5">
      <c r="T982" s="538"/>
      <c r="U982" s="538"/>
      <c r="V982" s="538"/>
      <c r="W982" s="538"/>
    </row>
    <row r="983" spans="20:23" ht="15.75" customHeight="1" x14ac:dyDescent="0.5">
      <c r="T983" s="538"/>
      <c r="U983" s="538"/>
      <c r="V983" s="538"/>
      <c r="W983" s="538"/>
    </row>
    <row r="984" spans="20:23" ht="15.75" customHeight="1" x14ac:dyDescent="0.5">
      <c r="T984" s="538"/>
      <c r="U984" s="538"/>
      <c r="V984" s="538"/>
      <c r="W984" s="538"/>
    </row>
    <row r="985" spans="20:23" ht="15.75" customHeight="1" x14ac:dyDescent="0.5">
      <c r="T985" s="538"/>
      <c r="U985" s="538"/>
      <c r="V985" s="538"/>
      <c r="W985" s="538"/>
    </row>
    <row r="986" spans="20:23" ht="15.75" customHeight="1" x14ac:dyDescent="0.5">
      <c r="T986" s="538"/>
      <c r="U986" s="538"/>
      <c r="V986" s="538"/>
      <c r="W986" s="538"/>
    </row>
    <row r="987" spans="20:23" ht="15.75" customHeight="1" x14ac:dyDescent="0.5">
      <c r="T987" s="538"/>
      <c r="U987" s="538"/>
      <c r="V987" s="538"/>
      <c r="W987" s="538"/>
    </row>
    <row r="988" spans="20:23" ht="15.75" customHeight="1" x14ac:dyDescent="0.5">
      <c r="T988" s="538"/>
      <c r="U988" s="538"/>
      <c r="V988" s="538"/>
      <c r="W988" s="538"/>
    </row>
    <row r="989" spans="20:23" ht="15.75" customHeight="1" x14ac:dyDescent="0.5">
      <c r="T989" s="538"/>
      <c r="U989" s="538"/>
      <c r="V989" s="538"/>
      <c r="W989" s="538"/>
    </row>
    <row r="990" spans="20:23" ht="15.75" customHeight="1" x14ac:dyDescent="0.5">
      <c r="T990" s="538"/>
      <c r="U990" s="538"/>
      <c r="V990" s="538"/>
      <c r="W990" s="538"/>
    </row>
    <row r="991" spans="20:23" ht="15.75" customHeight="1" x14ac:dyDescent="0.5">
      <c r="T991" s="538"/>
      <c r="U991" s="538"/>
      <c r="V991" s="538"/>
      <c r="W991" s="538"/>
    </row>
    <row r="992" spans="20:23" ht="15.75" customHeight="1" x14ac:dyDescent="0.5">
      <c r="T992" s="538"/>
      <c r="U992" s="538"/>
      <c r="V992" s="538"/>
      <c r="W992" s="538"/>
    </row>
    <row r="993" spans="20:23" ht="15.75" customHeight="1" x14ac:dyDescent="0.5">
      <c r="T993" s="538"/>
      <c r="U993" s="538"/>
      <c r="V993" s="538"/>
      <c r="W993" s="538"/>
    </row>
    <row r="994" spans="20:23" ht="15.75" customHeight="1" x14ac:dyDescent="0.5">
      <c r="T994" s="538"/>
      <c r="U994" s="538"/>
      <c r="V994" s="538"/>
      <c r="W994" s="538"/>
    </row>
    <row r="995" spans="20:23" ht="15.75" customHeight="1" x14ac:dyDescent="0.5">
      <c r="T995" s="538"/>
      <c r="U995" s="538"/>
      <c r="V995" s="538"/>
      <c r="W995" s="538"/>
    </row>
    <row r="996" spans="20:23" ht="15.75" customHeight="1" x14ac:dyDescent="0.5">
      <c r="T996" s="538"/>
      <c r="U996" s="538"/>
      <c r="V996" s="538"/>
      <c r="W996" s="538"/>
    </row>
    <row r="997" spans="20:23" ht="15.75" customHeight="1" x14ac:dyDescent="0.5">
      <c r="T997" s="538"/>
      <c r="U997" s="538"/>
      <c r="V997" s="538"/>
      <c r="W997" s="538"/>
    </row>
    <row r="998" spans="20:23" ht="15.75" customHeight="1" x14ac:dyDescent="0.5">
      <c r="T998" s="538"/>
      <c r="U998" s="538"/>
      <c r="V998" s="538"/>
      <c r="W998" s="538"/>
    </row>
    <row r="999" spans="20:23" ht="15.75" customHeight="1" x14ac:dyDescent="0.5">
      <c r="T999" s="538"/>
      <c r="U999" s="538"/>
      <c r="V999" s="538"/>
      <c r="W999" s="538"/>
    </row>
    <row r="1000" spans="20:23" ht="15.75" customHeight="1" x14ac:dyDescent="0.5">
      <c r="T1000" s="538"/>
      <c r="U1000" s="538"/>
      <c r="V1000" s="538"/>
      <c r="W1000" s="538"/>
    </row>
    <row r="1001" spans="20:23" ht="15.75" customHeight="1" x14ac:dyDescent="0.5">
      <c r="T1001" s="538"/>
      <c r="U1001" s="538"/>
      <c r="V1001" s="538"/>
      <c r="W1001" s="538"/>
    </row>
    <row r="1002" spans="20:23" ht="15.75" customHeight="1" x14ac:dyDescent="0.5">
      <c r="T1002" s="538"/>
      <c r="U1002" s="538"/>
      <c r="V1002" s="538"/>
      <c r="W1002" s="538"/>
    </row>
    <row r="1003" spans="20:23" ht="15.75" customHeight="1" x14ac:dyDescent="0.5">
      <c r="T1003" s="538"/>
      <c r="U1003" s="538"/>
      <c r="V1003" s="538"/>
      <c r="W1003" s="538"/>
    </row>
    <row r="1004" spans="20:23" ht="15.75" customHeight="1" x14ac:dyDescent="0.5">
      <c r="T1004" s="538"/>
      <c r="U1004" s="538"/>
      <c r="V1004" s="538"/>
      <c r="W1004" s="538"/>
    </row>
    <row r="1005" spans="20:23" ht="15.75" customHeight="1" x14ac:dyDescent="0.5">
      <c r="T1005" s="538"/>
      <c r="U1005" s="538"/>
      <c r="V1005" s="538"/>
      <c r="W1005" s="538"/>
    </row>
    <row r="1006" spans="20:23" ht="15.75" customHeight="1" x14ac:dyDescent="0.5">
      <c r="T1006" s="538"/>
      <c r="U1006" s="538"/>
      <c r="V1006" s="538"/>
      <c r="W1006" s="538"/>
    </row>
    <row r="1007" spans="20:23" ht="15.75" customHeight="1" x14ac:dyDescent="0.5">
      <c r="T1007" s="538"/>
      <c r="U1007" s="538"/>
      <c r="V1007" s="538"/>
      <c r="W1007" s="538"/>
    </row>
    <row r="1008" spans="20:23" ht="15.75" customHeight="1" x14ac:dyDescent="0.5">
      <c r="T1008" s="538"/>
      <c r="U1008" s="538"/>
      <c r="V1008" s="538"/>
      <c r="W1008" s="538"/>
    </row>
    <row r="1009" spans="20:23" ht="15.75" customHeight="1" x14ac:dyDescent="0.5">
      <c r="T1009" s="538"/>
      <c r="U1009" s="538"/>
      <c r="V1009" s="538"/>
      <c r="W1009" s="538"/>
    </row>
    <row r="1010" spans="20:23" ht="15.75" customHeight="1" x14ac:dyDescent="0.5">
      <c r="T1010" s="538"/>
      <c r="U1010" s="538"/>
      <c r="V1010" s="538"/>
      <c r="W1010" s="538"/>
    </row>
    <row r="1011" spans="20:23" ht="15.75" customHeight="1" x14ac:dyDescent="0.5">
      <c r="T1011" s="538"/>
      <c r="U1011" s="538"/>
      <c r="V1011" s="538"/>
      <c r="W1011" s="538"/>
    </row>
    <row r="1012" spans="20:23" ht="15.75" customHeight="1" x14ac:dyDescent="0.5">
      <c r="T1012" s="538"/>
      <c r="U1012" s="538"/>
      <c r="V1012" s="538"/>
      <c r="W1012" s="538"/>
    </row>
    <row r="1013" spans="20:23" ht="21.75" x14ac:dyDescent="0.5"/>
    <row r="1014" spans="20:23" ht="21.75" x14ac:dyDescent="0.5"/>
    <row r="1015" spans="20:23" ht="21.75" x14ac:dyDescent="0.5"/>
    <row r="1016" spans="20:23" ht="21.75" x14ac:dyDescent="0.5"/>
    <row r="1017" spans="20:23" ht="21.75" x14ac:dyDescent="0.5"/>
    <row r="1018" spans="20:23" ht="21.75" x14ac:dyDescent="0.5"/>
    <row r="1019" spans="20:23" ht="21.75" x14ac:dyDescent="0.5"/>
    <row r="1020" spans="20:23" ht="21.75" x14ac:dyDescent="0.5"/>
    <row r="1021" spans="20:23" ht="21.75" x14ac:dyDescent="0.5"/>
    <row r="1022" spans="20:23" ht="21.75" x14ac:dyDescent="0.5"/>
    <row r="1023" spans="20:23" ht="21.75" x14ac:dyDescent="0.5"/>
    <row r="1024" spans="20:23" ht="21.75" x14ac:dyDescent="0.5"/>
    <row r="1025" ht="21.75" x14ac:dyDescent="0.5"/>
    <row r="1026" ht="21.75" x14ac:dyDescent="0.5"/>
  </sheetData>
  <mergeCells count="430">
    <mergeCell ref="A18:S18"/>
    <mergeCell ref="A1:S1"/>
    <mergeCell ref="A2:S2"/>
    <mergeCell ref="A3:S3"/>
    <mergeCell ref="A4:S4"/>
    <mergeCell ref="A5:A6"/>
    <mergeCell ref="B5:B6"/>
    <mergeCell ref="C5:C6"/>
    <mergeCell ref="D5:D6"/>
    <mergeCell ref="E5:E6"/>
    <mergeCell ref="F5:G5"/>
    <mergeCell ref="H5:I6"/>
    <mergeCell ref="J5:Q5"/>
    <mergeCell ref="R5:R6"/>
    <mergeCell ref="S5:S6"/>
    <mergeCell ref="B31:E31"/>
    <mergeCell ref="F19:G19"/>
    <mergeCell ref="A39:S39"/>
    <mergeCell ref="A40:S40"/>
    <mergeCell ref="A37:S37"/>
    <mergeCell ref="A38:S38"/>
    <mergeCell ref="A19:A20"/>
    <mergeCell ref="B19:B20"/>
    <mergeCell ref="C19:C20"/>
    <mergeCell ref="D19:D20"/>
    <mergeCell ref="E19:E20"/>
    <mergeCell ref="B32:F32"/>
    <mergeCell ref="K32:S32"/>
    <mergeCell ref="K33:S33"/>
    <mergeCell ref="H19:I20"/>
    <mergeCell ref="J19:Q19"/>
    <mergeCell ref="R19:R20"/>
    <mergeCell ref="S19:S20"/>
    <mergeCell ref="S41:S42"/>
    <mergeCell ref="A68:F68"/>
    <mergeCell ref="J68:R68"/>
    <mergeCell ref="A69:F69"/>
    <mergeCell ref="J69:R69"/>
    <mergeCell ref="A70:S70"/>
    <mergeCell ref="S45:S46"/>
    <mergeCell ref="S53:S54"/>
    <mergeCell ref="S61:S62"/>
    <mergeCell ref="A67:F67"/>
    <mergeCell ref="I67:Q67"/>
    <mergeCell ref="A41:A42"/>
    <mergeCell ref="B41:B42"/>
    <mergeCell ref="C41:C42"/>
    <mergeCell ref="D41:D42"/>
    <mergeCell ref="E41:E42"/>
    <mergeCell ref="F41:G41"/>
    <mergeCell ref="H41:I42"/>
    <mergeCell ref="J41:Q41"/>
    <mergeCell ref="R41:R42"/>
    <mergeCell ref="A71:S71"/>
    <mergeCell ref="A72:S72"/>
    <mergeCell ref="A73:S73"/>
    <mergeCell ref="A74:A75"/>
    <mergeCell ref="B74:B75"/>
    <mergeCell ref="C74:C75"/>
    <mergeCell ref="D74:D75"/>
    <mergeCell ref="E74:E75"/>
    <mergeCell ref="F74:G74"/>
    <mergeCell ref="H74:I75"/>
    <mergeCell ref="J74:Q74"/>
    <mergeCell ref="R74:R75"/>
    <mergeCell ref="S74:S75"/>
    <mergeCell ref="A101:F101"/>
    <mergeCell ref="J101:R101"/>
    <mergeCell ref="A102:F102"/>
    <mergeCell ref="J102:R102"/>
    <mergeCell ref="S78:S79"/>
    <mergeCell ref="S86:S87"/>
    <mergeCell ref="S94:S95"/>
    <mergeCell ref="A100:F100"/>
    <mergeCell ref="I100:Q100"/>
    <mergeCell ref="A103:S103"/>
    <mergeCell ref="A104:S104"/>
    <mergeCell ref="A105:S105"/>
    <mergeCell ref="A106:S106"/>
    <mergeCell ref="A107:A108"/>
    <mergeCell ref="B107:B108"/>
    <mergeCell ref="C107:C108"/>
    <mergeCell ref="D107:D108"/>
    <mergeCell ref="E107:E108"/>
    <mergeCell ref="F107:G107"/>
    <mergeCell ref="H107:I108"/>
    <mergeCell ref="J107:Q107"/>
    <mergeCell ref="R107:R108"/>
    <mergeCell ref="S107:S108"/>
    <mergeCell ref="S133:S136"/>
    <mergeCell ref="A140:C140"/>
    <mergeCell ref="A141:C141"/>
    <mergeCell ref="J141:S141"/>
    <mergeCell ref="A142:I142"/>
    <mergeCell ref="J142:S142"/>
    <mergeCell ref="S109:S112"/>
    <mergeCell ref="S113:S116"/>
    <mergeCell ref="S121:S122"/>
    <mergeCell ref="S123:S126"/>
    <mergeCell ref="S130:S132"/>
    <mergeCell ref="A143:S143"/>
    <mergeCell ref="A144:S144"/>
    <mergeCell ref="A145:S145"/>
    <mergeCell ref="A146:S146"/>
    <mergeCell ref="A147:A148"/>
    <mergeCell ref="B147:B148"/>
    <mergeCell ref="C147:C148"/>
    <mergeCell ref="D147:D148"/>
    <mergeCell ref="E147:E148"/>
    <mergeCell ref="F147:G147"/>
    <mergeCell ref="H147:I148"/>
    <mergeCell ref="J147:Q147"/>
    <mergeCell ref="R147:R148"/>
    <mergeCell ref="S147:S148"/>
    <mergeCell ref="S173:S176"/>
    <mergeCell ref="A180:C180"/>
    <mergeCell ref="A181:C181"/>
    <mergeCell ref="J181:S181"/>
    <mergeCell ref="A182:I182"/>
    <mergeCell ref="J182:S182"/>
    <mergeCell ref="S149:S152"/>
    <mergeCell ref="S153:S156"/>
    <mergeCell ref="S161:S162"/>
    <mergeCell ref="S163:S166"/>
    <mergeCell ref="S170:S172"/>
    <mergeCell ref="A208:E208"/>
    <mergeCell ref="A209:E209"/>
    <mergeCell ref="J209:S209"/>
    <mergeCell ref="A210:E210"/>
    <mergeCell ref="F210:G210"/>
    <mergeCell ref="J210:S210"/>
    <mergeCell ref="A183:S183"/>
    <mergeCell ref="A184:S184"/>
    <mergeCell ref="A185:S185"/>
    <mergeCell ref="A186:S186"/>
    <mergeCell ref="A187:A188"/>
    <mergeCell ref="B187:B188"/>
    <mergeCell ref="C187:C188"/>
    <mergeCell ref="D187:D188"/>
    <mergeCell ref="E187:E188"/>
    <mergeCell ref="F187:G187"/>
    <mergeCell ref="H187:I188"/>
    <mergeCell ref="J187:Q187"/>
    <mergeCell ref="R187:R188"/>
    <mergeCell ref="S187:S188"/>
    <mergeCell ref="A245:E245"/>
    <mergeCell ref="A246:E246"/>
    <mergeCell ref="J246:S246"/>
    <mergeCell ref="A247:E247"/>
    <mergeCell ref="F247:G247"/>
    <mergeCell ref="J247:S247"/>
    <mergeCell ref="A216:S216"/>
    <mergeCell ref="A217:S217"/>
    <mergeCell ref="A218:S218"/>
    <mergeCell ref="A219:S219"/>
    <mergeCell ref="A220:A221"/>
    <mergeCell ref="B220:B221"/>
    <mergeCell ref="C220:C221"/>
    <mergeCell ref="D220:D221"/>
    <mergeCell ref="E220:E221"/>
    <mergeCell ref="F220:G220"/>
    <mergeCell ref="H220:I221"/>
    <mergeCell ref="J220:Q220"/>
    <mergeCell ref="R220:R221"/>
    <mergeCell ref="S220:S221"/>
    <mergeCell ref="A249:S249"/>
    <mergeCell ref="A250:S250"/>
    <mergeCell ref="A251:S251"/>
    <mergeCell ref="A252:A253"/>
    <mergeCell ref="B252:B253"/>
    <mergeCell ref="C252:C253"/>
    <mergeCell ref="D252:D253"/>
    <mergeCell ref="E252:E253"/>
    <mergeCell ref="F252:G252"/>
    <mergeCell ref="H252:I253"/>
    <mergeCell ref="J252:Q252"/>
    <mergeCell ref="R252:R253"/>
    <mergeCell ref="S252:S253"/>
    <mergeCell ref="J273:S273"/>
    <mergeCell ref="A274:E274"/>
    <mergeCell ref="J274:S274"/>
    <mergeCell ref="A282:S282"/>
    <mergeCell ref="A283:S283"/>
    <mergeCell ref="H260:I260"/>
    <mergeCell ref="H266:I266"/>
    <mergeCell ref="H271:I271"/>
    <mergeCell ref="A272:E272"/>
    <mergeCell ref="A273:E273"/>
    <mergeCell ref="A284:S284"/>
    <mergeCell ref="A285:A286"/>
    <mergeCell ref="B285:B286"/>
    <mergeCell ref="C285:C286"/>
    <mergeCell ref="D285:D286"/>
    <mergeCell ref="E285:E286"/>
    <mergeCell ref="F285:G285"/>
    <mergeCell ref="H285:I286"/>
    <mergeCell ref="J285:Q285"/>
    <mergeCell ref="R285:R286"/>
    <mergeCell ref="S285:S286"/>
    <mergeCell ref="A307:E307"/>
    <mergeCell ref="I307:S307"/>
    <mergeCell ref="A314:S314"/>
    <mergeCell ref="A315:S315"/>
    <mergeCell ref="A316:S316"/>
    <mergeCell ref="H293:I293"/>
    <mergeCell ref="H299:I299"/>
    <mergeCell ref="H304:I304"/>
    <mergeCell ref="A305:E305"/>
    <mergeCell ref="A306:E306"/>
    <mergeCell ref="I306:S306"/>
    <mergeCell ref="A317:S317"/>
    <mergeCell ref="A318:A319"/>
    <mergeCell ref="B318:B319"/>
    <mergeCell ref="C318:C319"/>
    <mergeCell ref="D318:D319"/>
    <mergeCell ref="E318:E319"/>
    <mergeCell ref="F318:G318"/>
    <mergeCell ref="H318:I319"/>
    <mergeCell ref="J318:Q318"/>
    <mergeCell ref="R318:R319"/>
    <mergeCell ref="S318:S319"/>
    <mergeCell ref="A349:E349"/>
    <mergeCell ref="J349:S349"/>
    <mergeCell ref="J350:S350"/>
    <mergeCell ref="A351:S351"/>
    <mergeCell ref="A332:E332"/>
    <mergeCell ref="A333:S333"/>
    <mergeCell ref="A334:A335"/>
    <mergeCell ref="B334:B335"/>
    <mergeCell ref="C334:C335"/>
    <mergeCell ref="D334:D335"/>
    <mergeCell ref="E334:E335"/>
    <mergeCell ref="F334:G334"/>
    <mergeCell ref="H334:I335"/>
    <mergeCell ref="J334:Q334"/>
    <mergeCell ref="R334:R335"/>
    <mergeCell ref="S334:S335"/>
    <mergeCell ref="A350:F350"/>
    <mergeCell ref="A380:E380"/>
    <mergeCell ref="J380:R380"/>
    <mergeCell ref="J381:R381"/>
    <mergeCell ref="A386:S386"/>
    <mergeCell ref="A387:S387"/>
    <mergeCell ref="A352:S352"/>
    <mergeCell ref="A353:S353"/>
    <mergeCell ref="A354:S354"/>
    <mergeCell ref="A355:A356"/>
    <mergeCell ref="B355:B356"/>
    <mergeCell ref="C355:C356"/>
    <mergeCell ref="D355:D356"/>
    <mergeCell ref="E355:E356"/>
    <mergeCell ref="F355:G355"/>
    <mergeCell ref="H355:I356"/>
    <mergeCell ref="J355:Q355"/>
    <mergeCell ref="R355:R356"/>
    <mergeCell ref="S355:S356"/>
    <mergeCell ref="A415:E415"/>
    <mergeCell ref="J415:R415"/>
    <mergeCell ref="J416:R416"/>
    <mergeCell ref="A421:S421"/>
    <mergeCell ref="A422:S422"/>
    <mergeCell ref="A388:S388"/>
    <mergeCell ref="A389:S389"/>
    <mergeCell ref="A390:A391"/>
    <mergeCell ref="B390:B391"/>
    <mergeCell ref="C390:C391"/>
    <mergeCell ref="D390:D391"/>
    <mergeCell ref="E390:E391"/>
    <mergeCell ref="F390:G390"/>
    <mergeCell ref="H390:I391"/>
    <mergeCell ref="J390:Q390"/>
    <mergeCell ref="R390:R391"/>
    <mergeCell ref="S390:S391"/>
    <mergeCell ref="W426:X426"/>
    <mergeCell ref="S427:S435"/>
    <mergeCell ref="A436:F436"/>
    <mergeCell ref="A437:F437"/>
    <mergeCell ref="A438:S438"/>
    <mergeCell ref="A423:S423"/>
    <mergeCell ref="A424:S424"/>
    <mergeCell ref="A425:A426"/>
    <mergeCell ref="B425:B426"/>
    <mergeCell ref="C425:C426"/>
    <mergeCell ref="D425:D426"/>
    <mergeCell ref="E425:E426"/>
    <mergeCell ref="F425:G425"/>
    <mergeCell ref="H425:I426"/>
    <mergeCell ref="J425:Q425"/>
    <mergeCell ref="R425:R426"/>
    <mergeCell ref="S425:S426"/>
    <mergeCell ref="F439:G439"/>
    <mergeCell ref="H439:I440"/>
    <mergeCell ref="J439:Q439"/>
    <mergeCell ref="R439:R440"/>
    <mergeCell ref="S439:S440"/>
    <mergeCell ref="A439:A440"/>
    <mergeCell ref="B439:B440"/>
    <mergeCell ref="C439:C440"/>
    <mergeCell ref="D439:D440"/>
    <mergeCell ref="E439:E440"/>
    <mergeCell ref="A450:F450"/>
    <mergeCell ref="J450:S450"/>
    <mergeCell ref="A453:S453"/>
    <mergeCell ref="A454:S454"/>
    <mergeCell ref="A455:S455"/>
    <mergeCell ref="W440:X440"/>
    <mergeCell ref="S441:S447"/>
    <mergeCell ref="A448:F448"/>
    <mergeCell ref="A449:F449"/>
    <mergeCell ref="J449:S449"/>
    <mergeCell ref="A456:S456"/>
    <mergeCell ref="A457:A458"/>
    <mergeCell ref="B457:B458"/>
    <mergeCell ref="C457:C458"/>
    <mergeCell ref="D457:D458"/>
    <mergeCell ref="E457:E458"/>
    <mergeCell ref="F457:G457"/>
    <mergeCell ref="H457:I458"/>
    <mergeCell ref="J457:Q457"/>
    <mergeCell ref="R457:R458"/>
    <mergeCell ref="S457:S458"/>
    <mergeCell ref="J480:S480"/>
    <mergeCell ref="J481:S481"/>
    <mergeCell ref="A483:S483"/>
    <mergeCell ref="A484:S484"/>
    <mergeCell ref="A485:S485"/>
    <mergeCell ref="A468:S468"/>
    <mergeCell ref="A469:A470"/>
    <mergeCell ref="B469:B470"/>
    <mergeCell ref="C469:C470"/>
    <mergeCell ref="D469:D470"/>
    <mergeCell ref="E469:E470"/>
    <mergeCell ref="F469:G469"/>
    <mergeCell ref="H469:I470"/>
    <mergeCell ref="J469:Q469"/>
    <mergeCell ref="R469:R470"/>
    <mergeCell ref="S469:S470"/>
    <mergeCell ref="A486:S486"/>
    <mergeCell ref="A487:A488"/>
    <mergeCell ref="B487:B488"/>
    <mergeCell ref="C487:C488"/>
    <mergeCell ref="D487:D488"/>
    <mergeCell ref="E487:E488"/>
    <mergeCell ref="F487:G487"/>
    <mergeCell ref="H487:I488"/>
    <mergeCell ref="J487:Q487"/>
    <mergeCell ref="R487:R488"/>
    <mergeCell ref="S487:S488"/>
    <mergeCell ref="J511:S511"/>
    <mergeCell ref="J512:S512"/>
    <mergeCell ref="A516:S516"/>
    <mergeCell ref="A517:S517"/>
    <mergeCell ref="A518:S518"/>
    <mergeCell ref="A498:S498"/>
    <mergeCell ref="A499:A500"/>
    <mergeCell ref="B499:B500"/>
    <mergeCell ref="C499:C500"/>
    <mergeCell ref="D499:D500"/>
    <mergeCell ref="E499:E500"/>
    <mergeCell ref="F499:G499"/>
    <mergeCell ref="H499:I500"/>
    <mergeCell ref="J499:Q499"/>
    <mergeCell ref="R499:R500"/>
    <mergeCell ref="S499:S500"/>
    <mergeCell ref="F519:G519"/>
    <mergeCell ref="H519:I520"/>
    <mergeCell ref="J519:Q519"/>
    <mergeCell ref="H525:I525"/>
    <mergeCell ref="A530:F530"/>
    <mergeCell ref="A546:S546"/>
    <mergeCell ref="A547:S547"/>
    <mergeCell ref="A548:S548"/>
    <mergeCell ref="R579:R580"/>
    <mergeCell ref="S579:S580"/>
    <mergeCell ref="R519:R520"/>
    <mergeCell ref="S519:S520"/>
    <mergeCell ref="A519:A520"/>
    <mergeCell ref="B519:B520"/>
    <mergeCell ref="C519:C520"/>
    <mergeCell ref="D519:D520"/>
    <mergeCell ref="E519:E520"/>
    <mergeCell ref="J549:Q549"/>
    <mergeCell ref="R549:R550"/>
    <mergeCell ref="S549:S550"/>
    <mergeCell ref="A549:A550"/>
    <mergeCell ref="B549:B550"/>
    <mergeCell ref="C549:C550"/>
    <mergeCell ref="D549:D550"/>
    <mergeCell ref="B579:B580"/>
    <mergeCell ref="E579:E580"/>
    <mergeCell ref="F579:G579"/>
    <mergeCell ref="A591:F591"/>
    <mergeCell ref="M591:R591"/>
    <mergeCell ref="A608:T608"/>
    <mergeCell ref="M661:S661"/>
    <mergeCell ref="E642:E643"/>
    <mergeCell ref="F642:G642"/>
    <mergeCell ref="H642:I643"/>
    <mergeCell ref="A622:A625"/>
    <mergeCell ref="A642:A643"/>
    <mergeCell ref="B642:B643"/>
    <mergeCell ref="C642:C643"/>
    <mergeCell ref="D642:D643"/>
    <mergeCell ref="J642:Q642"/>
    <mergeCell ref="R642:R643"/>
    <mergeCell ref="S642:S643"/>
    <mergeCell ref="E549:E550"/>
    <mergeCell ref="A607:T607"/>
    <mergeCell ref="F549:G549"/>
    <mergeCell ref="H549:I550"/>
    <mergeCell ref="A563:F563"/>
    <mergeCell ref="A576:S576"/>
    <mergeCell ref="A577:S577"/>
    <mergeCell ref="A578:S578"/>
    <mergeCell ref="S609:S610"/>
    <mergeCell ref="A609:A610"/>
    <mergeCell ref="B609:B610"/>
    <mergeCell ref="C609:C610"/>
    <mergeCell ref="D609:D610"/>
    <mergeCell ref="E609:E610"/>
    <mergeCell ref="H579:I580"/>
    <mergeCell ref="J579:Q579"/>
    <mergeCell ref="J609:Q609"/>
    <mergeCell ref="R609:R610"/>
    <mergeCell ref="F609:G609"/>
    <mergeCell ref="H609:I610"/>
    <mergeCell ref="M592:R592"/>
    <mergeCell ref="C579:C580"/>
    <mergeCell ref="D579:D580"/>
    <mergeCell ref="A579:A580"/>
  </mergeCells>
  <pageMargins left="0.15748031496063" right="0.118110236220472" top="0.25" bottom="0.2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B359"/>
  <sheetViews>
    <sheetView showGridLines="0" zoomScale="110" zoomScaleNormal="110" workbookViewId="0">
      <selection sqref="A1:Y1048576"/>
    </sheetView>
  </sheetViews>
  <sheetFormatPr defaultRowHeight="16.7" customHeight="1" x14ac:dyDescent="0.5"/>
  <cols>
    <col min="1" max="1" width="2.42578125" style="768" customWidth="1"/>
    <col min="2" max="3" width="12.7109375" style="767" customWidth="1"/>
    <col min="4" max="4" width="7.42578125" style="768" customWidth="1"/>
    <col min="5" max="5" width="4.85546875" style="769" customWidth="1"/>
    <col min="6" max="6" width="14.28515625" style="770" customWidth="1"/>
    <col min="7" max="7" width="4.85546875" style="771" customWidth="1"/>
    <col min="8" max="8" width="6" style="771" customWidth="1"/>
    <col min="9" max="12" width="2.85546875" style="771" customWidth="1"/>
    <col min="13" max="13" width="6" style="771" customWidth="1"/>
    <col min="14" max="14" width="9.85546875" style="772" customWidth="1"/>
    <col min="15" max="15" width="7.42578125" style="768" customWidth="1"/>
    <col min="16" max="16" width="4.7109375" style="769" customWidth="1"/>
    <col min="17" max="17" width="14.28515625" style="770" customWidth="1"/>
    <col min="18" max="18" width="4.7109375" style="771" customWidth="1"/>
    <col min="19" max="19" width="6" style="771" customWidth="1"/>
    <col min="20" max="23" width="2.85546875" style="771" customWidth="1"/>
    <col min="24" max="24" width="6" style="771" customWidth="1"/>
    <col min="25" max="25" width="9.85546875" style="772" customWidth="1"/>
    <col min="26" max="256" width="9.140625" style="769"/>
    <col min="257" max="257" width="12.140625" style="769" customWidth="1"/>
    <col min="258" max="258" width="14.7109375" style="769" customWidth="1"/>
    <col min="259" max="259" width="7.42578125" style="769" customWidth="1"/>
    <col min="260" max="260" width="4.85546875" style="769" customWidth="1"/>
    <col min="261" max="261" width="14.28515625" style="769" customWidth="1"/>
    <col min="262" max="262" width="4.85546875" style="769" customWidth="1"/>
    <col min="263" max="263" width="6" style="769" customWidth="1"/>
    <col min="264" max="267" width="2.85546875" style="769" customWidth="1"/>
    <col min="268" max="268" width="6" style="769" customWidth="1"/>
    <col min="269" max="269" width="9.85546875" style="769" customWidth="1"/>
    <col min="270" max="270" width="7.42578125" style="769" customWidth="1"/>
    <col min="271" max="271" width="4.7109375" style="769" customWidth="1"/>
    <col min="272" max="272" width="14.28515625" style="769" customWidth="1"/>
    <col min="273" max="273" width="4.7109375" style="769" customWidth="1"/>
    <col min="274" max="274" width="6" style="769" customWidth="1"/>
    <col min="275" max="278" width="2.85546875" style="769" customWidth="1"/>
    <col min="279" max="279" width="6" style="769" customWidth="1"/>
    <col min="280" max="280" width="9.85546875" style="769" customWidth="1"/>
    <col min="281" max="512" width="9.140625" style="769"/>
    <col min="513" max="513" width="12.140625" style="769" customWidth="1"/>
    <col min="514" max="514" width="14.7109375" style="769" customWidth="1"/>
    <col min="515" max="515" width="7.42578125" style="769" customWidth="1"/>
    <col min="516" max="516" width="4.85546875" style="769" customWidth="1"/>
    <col min="517" max="517" width="14.28515625" style="769" customWidth="1"/>
    <col min="518" max="518" width="4.85546875" style="769" customWidth="1"/>
    <col min="519" max="519" width="6" style="769" customWidth="1"/>
    <col min="520" max="523" width="2.85546875" style="769" customWidth="1"/>
    <col min="524" max="524" width="6" style="769" customWidth="1"/>
    <col min="525" max="525" width="9.85546875" style="769" customWidth="1"/>
    <col min="526" max="526" width="7.42578125" style="769" customWidth="1"/>
    <col min="527" max="527" width="4.7109375" style="769" customWidth="1"/>
    <col min="528" max="528" width="14.28515625" style="769" customWidth="1"/>
    <col min="529" max="529" width="4.7109375" style="769" customWidth="1"/>
    <col min="530" max="530" width="6" style="769" customWidth="1"/>
    <col min="531" max="534" width="2.85546875" style="769" customWidth="1"/>
    <col min="535" max="535" width="6" style="769" customWidth="1"/>
    <col min="536" max="536" width="9.85546875" style="769" customWidth="1"/>
    <col min="537" max="768" width="9.140625" style="769"/>
    <col min="769" max="769" width="12.140625" style="769" customWidth="1"/>
    <col min="770" max="770" width="14.7109375" style="769" customWidth="1"/>
    <col min="771" max="771" width="7.42578125" style="769" customWidth="1"/>
    <col min="772" max="772" width="4.85546875" style="769" customWidth="1"/>
    <col min="773" max="773" width="14.28515625" style="769" customWidth="1"/>
    <col min="774" max="774" width="4.85546875" style="769" customWidth="1"/>
    <col min="775" max="775" width="6" style="769" customWidth="1"/>
    <col min="776" max="779" width="2.85546875" style="769" customWidth="1"/>
    <col min="780" max="780" width="6" style="769" customWidth="1"/>
    <col min="781" max="781" width="9.85546875" style="769" customWidth="1"/>
    <col min="782" max="782" width="7.42578125" style="769" customWidth="1"/>
    <col min="783" max="783" width="4.7109375" style="769" customWidth="1"/>
    <col min="784" max="784" width="14.28515625" style="769" customWidth="1"/>
    <col min="785" max="785" width="4.7109375" style="769" customWidth="1"/>
    <col min="786" max="786" width="6" style="769" customWidth="1"/>
    <col min="787" max="790" width="2.85546875" style="769" customWidth="1"/>
    <col min="791" max="791" width="6" style="769" customWidth="1"/>
    <col min="792" max="792" width="9.85546875" style="769" customWidth="1"/>
    <col min="793" max="1024" width="9.140625" style="769"/>
    <col min="1025" max="1025" width="12.140625" style="769" customWidth="1"/>
    <col min="1026" max="1026" width="14.7109375" style="769" customWidth="1"/>
    <col min="1027" max="1027" width="7.42578125" style="769" customWidth="1"/>
    <col min="1028" max="1028" width="4.85546875" style="769" customWidth="1"/>
    <col min="1029" max="1029" width="14.28515625" style="769" customWidth="1"/>
    <col min="1030" max="1030" width="4.85546875" style="769" customWidth="1"/>
    <col min="1031" max="1031" width="6" style="769" customWidth="1"/>
    <col min="1032" max="1035" width="2.85546875" style="769" customWidth="1"/>
    <col min="1036" max="1036" width="6" style="769" customWidth="1"/>
    <col min="1037" max="1037" width="9.85546875" style="769" customWidth="1"/>
    <col min="1038" max="1038" width="7.42578125" style="769" customWidth="1"/>
    <col min="1039" max="1039" width="4.7109375" style="769" customWidth="1"/>
    <col min="1040" max="1040" width="14.28515625" style="769" customWidth="1"/>
    <col min="1041" max="1041" width="4.7109375" style="769" customWidth="1"/>
    <col min="1042" max="1042" width="6" style="769" customWidth="1"/>
    <col min="1043" max="1046" width="2.85546875" style="769" customWidth="1"/>
    <col min="1047" max="1047" width="6" style="769" customWidth="1"/>
    <col min="1048" max="1048" width="9.85546875" style="769" customWidth="1"/>
    <col min="1049" max="1280" width="9.140625" style="769"/>
    <col min="1281" max="1281" width="12.140625" style="769" customWidth="1"/>
    <col min="1282" max="1282" width="14.7109375" style="769" customWidth="1"/>
    <col min="1283" max="1283" width="7.42578125" style="769" customWidth="1"/>
    <col min="1284" max="1284" width="4.85546875" style="769" customWidth="1"/>
    <col min="1285" max="1285" width="14.28515625" style="769" customWidth="1"/>
    <col min="1286" max="1286" width="4.85546875" style="769" customWidth="1"/>
    <col min="1287" max="1287" width="6" style="769" customWidth="1"/>
    <col min="1288" max="1291" width="2.85546875" style="769" customWidth="1"/>
    <col min="1292" max="1292" width="6" style="769" customWidth="1"/>
    <col min="1293" max="1293" width="9.85546875" style="769" customWidth="1"/>
    <col min="1294" max="1294" width="7.42578125" style="769" customWidth="1"/>
    <col min="1295" max="1295" width="4.7109375" style="769" customWidth="1"/>
    <col min="1296" max="1296" width="14.28515625" style="769" customWidth="1"/>
    <col min="1297" max="1297" width="4.7109375" style="769" customWidth="1"/>
    <col min="1298" max="1298" width="6" style="769" customWidth="1"/>
    <col min="1299" max="1302" width="2.85546875" style="769" customWidth="1"/>
    <col min="1303" max="1303" width="6" style="769" customWidth="1"/>
    <col min="1304" max="1304" width="9.85546875" style="769" customWidth="1"/>
    <col min="1305" max="1536" width="9.140625" style="769"/>
    <col min="1537" max="1537" width="12.140625" style="769" customWidth="1"/>
    <col min="1538" max="1538" width="14.7109375" style="769" customWidth="1"/>
    <col min="1539" max="1539" width="7.42578125" style="769" customWidth="1"/>
    <col min="1540" max="1540" width="4.85546875" style="769" customWidth="1"/>
    <col min="1541" max="1541" width="14.28515625" style="769" customWidth="1"/>
    <col min="1542" max="1542" width="4.85546875" style="769" customWidth="1"/>
    <col min="1543" max="1543" width="6" style="769" customWidth="1"/>
    <col min="1544" max="1547" width="2.85546875" style="769" customWidth="1"/>
    <col min="1548" max="1548" width="6" style="769" customWidth="1"/>
    <col min="1549" max="1549" width="9.85546875" style="769" customWidth="1"/>
    <col min="1550" max="1550" width="7.42578125" style="769" customWidth="1"/>
    <col min="1551" max="1551" width="4.7109375" style="769" customWidth="1"/>
    <col min="1552" max="1552" width="14.28515625" style="769" customWidth="1"/>
    <col min="1553" max="1553" width="4.7109375" style="769" customWidth="1"/>
    <col min="1554" max="1554" width="6" style="769" customWidth="1"/>
    <col min="1555" max="1558" width="2.85546875" style="769" customWidth="1"/>
    <col min="1559" max="1559" width="6" style="769" customWidth="1"/>
    <col min="1560" max="1560" width="9.85546875" style="769" customWidth="1"/>
    <col min="1561" max="1792" width="9.140625" style="769"/>
    <col min="1793" max="1793" width="12.140625" style="769" customWidth="1"/>
    <col min="1794" max="1794" width="14.7109375" style="769" customWidth="1"/>
    <col min="1795" max="1795" width="7.42578125" style="769" customWidth="1"/>
    <col min="1796" max="1796" width="4.85546875" style="769" customWidth="1"/>
    <col min="1797" max="1797" width="14.28515625" style="769" customWidth="1"/>
    <col min="1798" max="1798" width="4.85546875" style="769" customWidth="1"/>
    <col min="1799" max="1799" width="6" style="769" customWidth="1"/>
    <col min="1800" max="1803" width="2.85546875" style="769" customWidth="1"/>
    <col min="1804" max="1804" width="6" style="769" customWidth="1"/>
    <col min="1805" max="1805" width="9.85546875" style="769" customWidth="1"/>
    <col min="1806" max="1806" width="7.42578125" style="769" customWidth="1"/>
    <col min="1807" max="1807" width="4.7109375" style="769" customWidth="1"/>
    <col min="1808" max="1808" width="14.28515625" style="769" customWidth="1"/>
    <col min="1809" max="1809" width="4.7109375" style="769" customWidth="1"/>
    <col min="1810" max="1810" width="6" style="769" customWidth="1"/>
    <col min="1811" max="1814" width="2.85546875" style="769" customWidth="1"/>
    <col min="1815" max="1815" width="6" style="769" customWidth="1"/>
    <col min="1816" max="1816" width="9.85546875" style="769" customWidth="1"/>
    <col min="1817" max="2048" width="9.140625" style="769"/>
    <col min="2049" max="2049" width="12.140625" style="769" customWidth="1"/>
    <col min="2050" max="2050" width="14.7109375" style="769" customWidth="1"/>
    <col min="2051" max="2051" width="7.42578125" style="769" customWidth="1"/>
    <col min="2052" max="2052" width="4.85546875" style="769" customWidth="1"/>
    <col min="2053" max="2053" width="14.28515625" style="769" customWidth="1"/>
    <col min="2054" max="2054" width="4.85546875" style="769" customWidth="1"/>
    <col min="2055" max="2055" width="6" style="769" customWidth="1"/>
    <col min="2056" max="2059" width="2.85546875" style="769" customWidth="1"/>
    <col min="2060" max="2060" width="6" style="769" customWidth="1"/>
    <col min="2061" max="2061" width="9.85546875" style="769" customWidth="1"/>
    <col min="2062" max="2062" width="7.42578125" style="769" customWidth="1"/>
    <col min="2063" max="2063" width="4.7109375" style="769" customWidth="1"/>
    <col min="2064" max="2064" width="14.28515625" style="769" customWidth="1"/>
    <col min="2065" max="2065" width="4.7109375" style="769" customWidth="1"/>
    <col min="2066" max="2066" width="6" style="769" customWidth="1"/>
    <col min="2067" max="2070" width="2.85546875" style="769" customWidth="1"/>
    <col min="2071" max="2071" width="6" style="769" customWidth="1"/>
    <col min="2072" max="2072" width="9.85546875" style="769" customWidth="1"/>
    <col min="2073" max="2304" width="9.140625" style="769"/>
    <col min="2305" max="2305" width="12.140625" style="769" customWidth="1"/>
    <col min="2306" max="2306" width="14.7109375" style="769" customWidth="1"/>
    <col min="2307" max="2307" width="7.42578125" style="769" customWidth="1"/>
    <col min="2308" max="2308" width="4.85546875" style="769" customWidth="1"/>
    <col min="2309" max="2309" width="14.28515625" style="769" customWidth="1"/>
    <col min="2310" max="2310" width="4.85546875" style="769" customWidth="1"/>
    <col min="2311" max="2311" width="6" style="769" customWidth="1"/>
    <col min="2312" max="2315" width="2.85546875" style="769" customWidth="1"/>
    <col min="2316" max="2316" width="6" style="769" customWidth="1"/>
    <col min="2317" max="2317" width="9.85546875" style="769" customWidth="1"/>
    <col min="2318" max="2318" width="7.42578125" style="769" customWidth="1"/>
    <col min="2319" max="2319" width="4.7109375" style="769" customWidth="1"/>
    <col min="2320" max="2320" width="14.28515625" style="769" customWidth="1"/>
    <col min="2321" max="2321" width="4.7109375" style="769" customWidth="1"/>
    <col min="2322" max="2322" width="6" style="769" customWidth="1"/>
    <col min="2323" max="2326" width="2.85546875" style="769" customWidth="1"/>
    <col min="2327" max="2327" width="6" style="769" customWidth="1"/>
    <col min="2328" max="2328" width="9.85546875" style="769" customWidth="1"/>
    <col min="2329" max="2560" width="9.140625" style="769"/>
    <col min="2561" max="2561" width="12.140625" style="769" customWidth="1"/>
    <col min="2562" max="2562" width="14.7109375" style="769" customWidth="1"/>
    <col min="2563" max="2563" width="7.42578125" style="769" customWidth="1"/>
    <col min="2564" max="2564" width="4.85546875" style="769" customWidth="1"/>
    <col min="2565" max="2565" width="14.28515625" style="769" customWidth="1"/>
    <col min="2566" max="2566" width="4.85546875" style="769" customWidth="1"/>
    <col min="2567" max="2567" width="6" style="769" customWidth="1"/>
    <col min="2568" max="2571" width="2.85546875" style="769" customWidth="1"/>
    <col min="2572" max="2572" width="6" style="769" customWidth="1"/>
    <col min="2573" max="2573" width="9.85546875" style="769" customWidth="1"/>
    <col min="2574" max="2574" width="7.42578125" style="769" customWidth="1"/>
    <col min="2575" max="2575" width="4.7109375" style="769" customWidth="1"/>
    <col min="2576" max="2576" width="14.28515625" style="769" customWidth="1"/>
    <col min="2577" max="2577" width="4.7109375" style="769" customWidth="1"/>
    <col min="2578" max="2578" width="6" style="769" customWidth="1"/>
    <col min="2579" max="2582" width="2.85546875" style="769" customWidth="1"/>
    <col min="2583" max="2583" width="6" style="769" customWidth="1"/>
    <col min="2584" max="2584" width="9.85546875" style="769" customWidth="1"/>
    <col min="2585" max="2816" width="9.140625" style="769"/>
    <col min="2817" max="2817" width="12.140625" style="769" customWidth="1"/>
    <col min="2818" max="2818" width="14.7109375" style="769" customWidth="1"/>
    <col min="2819" max="2819" width="7.42578125" style="769" customWidth="1"/>
    <col min="2820" max="2820" width="4.85546875" style="769" customWidth="1"/>
    <col min="2821" max="2821" width="14.28515625" style="769" customWidth="1"/>
    <col min="2822" max="2822" width="4.85546875" style="769" customWidth="1"/>
    <col min="2823" max="2823" width="6" style="769" customWidth="1"/>
    <col min="2824" max="2827" width="2.85546875" style="769" customWidth="1"/>
    <col min="2828" max="2828" width="6" style="769" customWidth="1"/>
    <col min="2829" max="2829" width="9.85546875" style="769" customWidth="1"/>
    <col min="2830" max="2830" width="7.42578125" style="769" customWidth="1"/>
    <col min="2831" max="2831" width="4.7109375" style="769" customWidth="1"/>
    <col min="2832" max="2832" width="14.28515625" style="769" customWidth="1"/>
    <col min="2833" max="2833" width="4.7109375" style="769" customWidth="1"/>
    <col min="2834" max="2834" width="6" style="769" customWidth="1"/>
    <col min="2835" max="2838" width="2.85546875" style="769" customWidth="1"/>
    <col min="2839" max="2839" width="6" style="769" customWidth="1"/>
    <col min="2840" max="2840" width="9.85546875" style="769" customWidth="1"/>
    <col min="2841" max="3072" width="9.140625" style="769"/>
    <col min="3073" max="3073" width="12.140625" style="769" customWidth="1"/>
    <col min="3074" max="3074" width="14.7109375" style="769" customWidth="1"/>
    <col min="3075" max="3075" width="7.42578125" style="769" customWidth="1"/>
    <col min="3076" max="3076" width="4.85546875" style="769" customWidth="1"/>
    <col min="3077" max="3077" width="14.28515625" style="769" customWidth="1"/>
    <col min="3078" max="3078" width="4.85546875" style="769" customWidth="1"/>
    <col min="3079" max="3079" width="6" style="769" customWidth="1"/>
    <col min="3080" max="3083" width="2.85546875" style="769" customWidth="1"/>
    <col min="3084" max="3084" width="6" style="769" customWidth="1"/>
    <col min="3085" max="3085" width="9.85546875" style="769" customWidth="1"/>
    <col min="3086" max="3086" width="7.42578125" style="769" customWidth="1"/>
    <col min="3087" max="3087" width="4.7109375" style="769" customWidth="1"/>
    <col min="3088" max="3088" width="14.28515625" style="769" customWidth="1"/>
    <col min="3089" max="3089" width="4.7109375" style="769" customWidth="1"/>
    <col min="3090" max="3090" width="6" style="769" customWidth="1"/>
    <col min="3091" max="3094" width="2.85546875" style="769" customWidth="1"/>
    <col min="3095" max="3095" width="6" style="769" customWidth="1"/>
    <col min="3096" max="3096" width="9.85546875" style="769" customWidth="1"/>
    <col min="3097" max="3328" width="9.140625" style="769"/>
    <col min="3329" max="3329" width="12.140625" style="769" customWidth="1"/>
    <col min="3330" max="3330" width="14.7109375" style="769" customWidth="1"/>
    <col min="3331" max="3331" width="7.42578125" style="769" customWidth="1"/>
    <col min="3332" max="3332" width="4.85546875" style="769" customWidth="1"/>
    <col min="3333" max="3333" width="14.28515625" style="769" customWidth="1"/>
    <col min="3334" max="3334" width="4.85546875" style="769" customWidth="1"/>
    <col min="3335" max="3335" width="6" style="769" customWidth="1"/>
    <col min="3336" max="3339" width="2.85546875" style="769" customWidth="1"/>
    <col min="3340" max="3340" width="6" style="769" customWidth="1"/>
    <col min="3341" max="3341" width="9.85546875" style="769" customWidth="1"/>
    <col min="3342" max="3342" width="7.42578125" style="769" customWidth="1"/>
    <col min="3343" max="3343" width="4.7109375" style="769" customWidth="1"/>
    <col min="3344" max="3344" width="14.28515625" style="769" customWidth="1"/>
    <col min="3345" max="3345" width="4.7109375" style="769" customWidth="1"/>
    <col min="3346" max="3346" width="6" style="769" customWidth="1"/>
    <col min="3347" max="3350" width="2.85546875" style="769" customWidth="1"/>
    <col min="3351" max="3351" width="6" style="769" customWidth="1"/>
    <col min="3352" max="3352" width="9.85546875" style="769" customWidth="1"/>
    <col min="3353" max="3584" width="9.140625" style="769"/>
    <col min="3585" max="3585" width="12.140625" style="769" customWidth="1"/>
    <col min="3586" max="3586" width="14.7109375" style="769" customWidth="1"/>
    <col min="3587" max="3587" width="7.42578125" style="769" customWidth="1"/>
    <col min="3588" max="3588" width="4.85546875" style="769" customWidth="1"/>
    <col min="3589" max="3589" width="14.28515625" style="769" customWidth="1"/>
    <col min="3590" max="3590" width="4.85546875" style="769" customWidth="1"/>
    <col min="3591" max="3591" width="6" style="769" customWidth="1"/>
    <col min="3592" max="3595" width="2.85546875" style="769" customWidth="1"/>
    <col min="3596" max="3596" width="6" style="769" customWidth="1"/>
    <col min="3597" max="3597" width="9.85546875" style="769" customWidth="1"/>
    <col min="3598" max="3598" width="7.42578125" style="769" customWidth="1"/>
    <col min="3599" max="3599" width="4.7109375" style="769" customWidth="1"/>
    <col min="3600" max="3600" width="14.28515625" style="769" customWidth="1"/>
    <col min="3601" max="3601" width="4.7109375" style="769" customWidth="1"/>
    <col min="3602" max="3602" width="6" style="769" customWidth="1"/>
    <col min="3603" max="3606" width="2.85546875" style="769" customWidth="1"/>
    <col min="3607" max="3607" width="6" style="769" customWidth="1"/>
    <col min="3608" max="3608" width="9.85546875" style="769" customWidth="1"/>
    <col min="3609" max="3840" width="9.140625" style="769"/>
    <col min="3841" max="3841" width="12.140625" style="769" customWidth="1"/>
    <col min="3842" max="3842" width="14.7109375" style="769" customWidth="1"/>
    <col min="3843" max="3843" width="7.42578125" style="769" customWidth="1"/>
    <col min="3844" max="3844" width="4.85546875" style="769" customWidth="1"/>
    <col min="3845" max="3845" width="14.28515625" style="769" customWidth="1"/>
    <col min="3846" max="3846" width="4.85546875" style="769" customWidth="1"/>
    <col min="3847" max="3847" width="6" style="769" customWidth="1"/>
    <col min="3848" max="3851" width="2.85546875" style="769" customWidth="1"/>
    <col min="3852" max="3852" width="6" style="769" customWidth="1"/>
    <col min="3853" max="3853" width="9.85546875" style="769" customWidth="1"/>
    <col min="3854" max="3854" width="7.42578125" style="769" customWidth="1"/>
    <col min="3855" max="3855" width="4.7109375" style="769" customWidth="1"/>
    <col min="3856" max="3856" width="14.28515625" style="769" customWidth="1"/>
    <col min="3857" max="3857" width="4.7109375" style="769" customWidth="1"/>
    <col min="3858" max="3858" width="6" style="769" customWidth="1"/>
    <col min="3859" max="3862" width="2.85546875" style="769" customWidth="1"/>
    <col min="3863" max="3863" width="6" style="769" customWidth="1"/>
    <col min="3864" max="3864" width="9.85546875" style="769" customWidth="1"/>
    <col min="3865" max="4096" width="9.140625" style="769"/>
    <col min="4097" max="4097" width="12.140625" style="769" customWidth="1"/>
    <col min="4098" max="4098" width="14.7109375" style="769" customWidth="1"/>
    <col min="4099" max="4099" width="7.42578125" style="769" customWidth="1"/>
    <col min="4100" max="4100" width="4.85546875" style="769" customWidth="1"/>
    <col min="4101" max="4101" width="14.28515625" style="769" customWidth="1"/>
    <col min="4102" max="4102" width="4.85546875" style="769" customWidth="1"/>
    <col min="4103" max="4103" width="6" style="769" customWidth="1"/>
    <col min="4104" max="4107" width="2.85546875" style="769" customWidth="1"/>
    <col min="4108" max="4108" width="6" style="769" customWidth="1"/>
    <col min="4109" max="4109" width="9.85546875" style="769" customWidth="1"/>
    <col min="4110" max="4110" width="7.42578125" style="769" customWidth="1"/>
    <col min="4111" max="4111" width="4.7109375" style="769" customWidth="1"/>
    <col min="4112" max="4112" width="14.28515625" style="769" customWidth="1"/>
    <col min="4113" max="4113" width="4.7109375" style="769" customWidth="1"/>
    <col min="4114" max="4114" width="6" style="769" customWidth="1"/>
    <col min="4115" max="4118" width="2.85546875" style="769" customWidth="1"/>
    <col min="4119" max="4119" width="6" style="769" customWidth="1"/>
    <col min="4120" max="4120" width="9.85546875" style="769" customWidth="1"/>
    <col min="4121" max="4352" width="9.140625" style="769"/>
    <col min="4353" max="4353" width="12.140625" style="769" customWidth="1"/>
    <col min="4354" max="4354" width="14.7109375" style="769" customWidth="1"/>
    <col min="4355" max="4355" width="7.42578125" style="769" customWidth="1"/>
    <col min="4356" max="4356" width="4.85546875" style="769" customWidth="1"/>
    <col min="4357" max="4357" width="14.28515625" style="769" customWidth="1"/>
    <col min="4358" max="4358" width="4.85546875" style="769" customWidth="1"/>
    <col min="4359" max="4359" width="6" style="769" customWidth="1"/>
    <col min="4360" max="4363" width="2.85546875" style="769" customWidth="1"/>
    <col min="4364" max="4364" width="6" style="769" customWidth="1"/>
    <col min="4365" max="4365" width="9.85546875" style="769" customWidth="1"/>
    <col min="4366" max="4366" width="7.42578125" style="769" customWidth="1"/>
    <col min="4367" max="4367" width="4.7109375" style="769" customWidth="1"/>
    <col min="4368" max="4368" width="14.28515625" style="769" customWidth="1"/>
    <col min="4369" max="4369" width="4.7109375" style="769" customWidth="1"/>
    <col min="4370" max="4370" width="6" style="769" customWidth="1"/>
    <col min="4371" max="4374" width="2.85546875" style="769" customWidth="1"/>
    <col min="4375" max="4375" width="6" style="769" customWidth="1"/>
    <col min="4376" max="4376" width="9.85546875" style="769" customWidth="1"/>
    <col min="4377" max="4608" width="9.140625" style="769"/>
    <col min="4609" max="4609" width="12.140625" style="769" customWidth="1"/>
    <col min="4610" max="4610" width="14.7109375" style="769" customWidth="1"/>
    <col min="4611" max="4611" width="7.42578125" style="769" customWidth="1"/>
    <col min="4612" max="4612" width="4.85546875" style="769" customWidth="1"/>
    <col min="4613" max="4613" width="14.28515625" style="769" customWidth="1"/>
    <col min="4614" max="4614" width="4.85546875" style="769" customWidth="1"/>
    <col min="4615" max="4615" width="6" style="769" customWidth="1"/>
    <col min="4616" max="4619" width="2.85546875" style="769" customWidth="1"/>
    <col min="4620" max="4620" width="6" style="769" customWidth="1"/>
    <col min="4621" max="4621" width="9.85546875" style="769" customWidth="1"/>
    <col min="4622" max="4622" width="7.42578125" style="769" customWidth="1"/>
    <col min="4623" max="4623" width="4.7109375" style="769" customWidth="1"/>
    <col min="4624" max="4624" width="14.28515625" style="769" customWidth="1"/>
    <col min="4625" max="4625" width="4.7109375" style="769" customWidth="1"/>
    <col min="4626" max="4626" width="6" style="769" customWidth="1"/>
    <col min="4627" max="4630" width="2.85546875" style="769" customWidth="1"/>
    <col min="4631" max="4631" width="6" style="769" customWidth="1"/>
    <col min="4632" max="4632" width="9.85546875" style="769" customWidth="1"/>
    <col min="4633" max="4864" width="9.140625" style="769"/>
    <col min="4865" max="4865" width="12.140625" style="769" customWidth="1"/>
    <col min="4866" max="4866" width="14.7109375" style="769" customWidth="1"/>
    <col min="4867" max="4867" width="7.42578125" style="769" customWidth="1"/>
    <col min="4868" max="4868" width="4.85546875" style="769" customWidth="1"/>
    <col min="4869" max="4869" width="14.28515625" style="769" customWidth="1"/>
    <col min="4870" max="4870" width="4.85546875" style="769" customWidth="1"/>
    <col min="4871" max="4871" width="6" style="769" customWidth="1"/>
    <col min="4872" max="4875" width="2.85546875" style="769" customWidth="1"/>
    <col min="4876" max="4876" width="6" style="769" customWidth="1"/>
    <col min="4877" max="4877" width="9.85546875" style="769" customWidth="1"/>
    <col min="4878" max="4878" width="7.42578125" style="769" customWidth="1"/>
    <col min="4879" max="4879" width="4.7109375" style="769" customWidth="1"/>
    <col min="4880" max="4880" width="14.28515625" style="769" customWidth="1"/>
    <col min="4881" max="4881" width="4.7109375" style="769" customWidth="1"/>
    <col min="4882" max="4882" width="6" style="769" customWidth="1"/>
    <col min="4883" max="4886" width="2.85546875" style="769" customWidth="1"/>
    <col min="4887" max="4887" width="6" style="769" customWidth="1"/>
    <col min="4888" max="4888" width="9.85546875" style="769" customWidth="1"/>
    <col min="4889" max="5120" width="9.140625" style="769"/>
    <col min="5121" max="5121" width="12.140625" style="769" customWidth="1"/>
    <col min="5122" max="5122" width="14.7109375" style="769" customWidth="1"/>
    <col min="5123" max="5123" width="7.42578125" style="769" customWidth="1"/>
    <col min="5124" max="5124" width="4.85546875" style="769" customWidth="1"/>
    <col min="5125" max="5125" width="14.28515625" style="769" customWidth="1"/>
    <col min="5126" max="5126" width="4.85546875" style="769" customWidth="1"/>
    <col min="5127" max="5127" width="6" style="769" customWidth="1"/>
    <col min="5128" max="5131" width="2.85546875" style="769" customWidth="1"/>
    <col min="5132" max="5132" width="6" style="769" customWidth="1"/>
    <col min="5133" max="5133" width="9.85546875" style="769" customWidth="1"/>
    <col min="5134" max="5134" width="7.42578125" style="769" customWidth="1"/>
    <col min="5135" max="5135" width="4.7109375" style="769" customWidth="1"/>
    <col min="5136" max="5136" width="14.28515625" style="769" customWidth="1"/>
    <col min="5137" max="5137" width="4.7109375" style="769" customWidth="1"/>
    <col min="5138" max="5138" width="6" style="769" customWidth="1"/>
    <col min="5139" max="5142" width="2.85546875" style="769" customWidth="1"/>
    <col min="5143" max="5143" width="6" style="769" customWidth="1"/>
    <col min="5144" max="5144" width="9.85546875" style="769" customWidth="1"/>
    <col min="5145" max="5376" width="9.140625" style="769"/>
    <col min="5377" max="5377" width="12.140625" style="769" customWidth="1"/>
    <col min="5378" max="5378" width="14.7109375" style="769" customWidth="1"/>
    <col min="5379" max="5379" width="7.42578125" style="769" customWidth="1"/>
    <col min="5380" max="5380" width="4.85546875" style="769" customWidth="1"/>
    <col min="5381" max="5381" width="14.28515625" style="769" customWidth="1"/>
    <col min="5382" max="5382" width="4.85546875" style="769" customWidth="1"/>
    <col min="5383" max="5383" width="6" style="769" customWidth="1"/>
    <col min="5384" max="5387" width="2.85546875" style="769" customWidth="1"/>
    <col min="5388" max="5388" width="6" style="769" customWidth="1"/>
    <col min="5389" max="5389" width="9.85546875" style="769" customWidth="1"/>
    <col min="5390" max="5390" width="7.42578125" style="769" customWidth="1"/>
    <col min="5391" max="5391" width="4.7109375" style="769" customWidth="1"/>
    <col min="5392" max="5392" width="14.28515625" style="769" customWidth="1"/>
    <col min="5393" max="5393" width="4.7109375" style="769" customWidth="1"/>
    <col min="5394" max="5394" width="6" style="769" customWidth="1"/>
    <col min="5395" max="5398" width="2.85546875" style="769" customWidth="1"/>
    <col min="5399" max="5399" width="6" style="769" customWidth="1"/>
    <col min="5400" max="5400" width="9.85546875" style="769" customWidth="1"/>
    <col min="5401" max="5632" width="9.140625" style="769"/>
    <col min="5633" max="5633" width="12.140625" style="769" customWidth="1"/>
    <col min="5634" max="5634" width="14.7109375" style="769" customWidth="1"/>
    <col min="5635" max="5635" width="7.42578125" style="769" customWidth="1"/>
    <col min="5636" max="5636" width="4.85546875" style="769" customWidth="1"/>
    <col min="5637" max="5637" width="14.28515625" style="769" customWidth="1"/>
    <col min="5638" max="5638" width="4.85546875" style="769" customWidth="1"/>
    <col min="5639" max="5639" width="6" style="769" customWidth="1"/>
    <col min="5640" max="5643" width="2.85546875" style="769" customWidth="1"/>
    <col min="5644" max="5644" width="6" style="769" customWidth="1"/>
    <col min="5645" max="5645" width="9.85546875" style="769" customWidth="1"/>
    <col min="5646" max="5646" width="7.42578125" style="769" customWidth="1"/>
    <col min="5647" max="5647" width="4.7109375" style="769" customWidth="1"/>
    <col min="5648" max="5648" width="14.28515625" style="769" customWidth="1"/>
    <col min="5649" max="5649" width="4.7109375" style="769" customWidth="1"/>
    <col min="5650" max="5650" width="6" style="769" customWidth="1"/>
    <col min="5651" max="5654" width="2.85546875" style="769" customWidth="1"/>
    <col min="5655" max="5655" width="6" style="769" customWidth="1"/>
    <col min="5656" max="5656" width="9.85546875" style="769" customWidth="1"/>
    <col min="5657" max="5888" width="9.140625" style="769"/>
    <col min="5889" max="5889" width="12.140625" style="769" customWidth="1"/>
    <col min="5890" max="5890" width="14.7109375" style="769" customWidth="1"/>
    <col min="5891" max="5891" width="7.42578125" style="769" customWidth="1"/>
    <col min="5892" max="5892" width="4.85546875" style="769" customWidth="1"/>
    <col min="5893" max="5893" width="14.28515625" style="769" customWidth="1"/>
    <col min="5894" max="5894" width="4.85546875" style="769" customWidth="1"/>
    <col min="5895" max="5895" width="6" style="769" customWidth="1"/>
    <col min="5896" max="5899" width="2.85546875" style="769" customWidth="1"/>
    <col min="5900" max="5900" width="6" style="769" customWidth="1"/>
    <col min="5901" max="5901" width="9.85546875" style="769" customWidth="1"/>
    <col min="5902" max="5902" width="7.42578125" style="769" customWidth="1"/>
    <col min="5903" max="5903" width="4.7109375" style="769" customWidth="1"/>
    <col min="5904" max="5904" width="14.28515625" style="769" customWidth="1"/>
    <col min="5905" max="5905" width="4.7109375" style="769" customWidth="1"/>
    <col min="5906" max="5906" width="6" style="769" customWidth="1"/>
    <col min="5907" max="5910" width="2.85546875" style="769" customWidth="1"/>
    <col min="5911" max="5911" width="6" style="769" customWidth="1"/>
    <col min="5912" max="5912" width="9.85546875" style="769" customWidth="1"/>
    <col min="5913" max="6144" width="9.140625" style="769"/>
    <col min="6145" max="6145" width="12.140625" style="769" customWidth="1"/>
    <col min="6146" max="6146" width="14.7109375" style="769" customWidth="1"/>
    <col min="6147" max="6147" width="7.42578125" style="769" customWidth="1"/>
    <col min="6148" max="6148" width="4.85546875" style="769" customWidth="1"/>
    <col min="6149" max="6149" width="14.28515625" style="769" customWidth="1"/>
    <col min="6150" max="6150" width="4.85546875" style="769" customWidth="1"/>
    <col min="6151" max="6151" width="6" style="769" customWidth="1"/>
    <col min="6152" max="6155" width="2.85546875" style="769" customWidth="1"/>
    <col min="6156" max="6156" width="6" style="769" customWidth="1"/>
    <col min="6157" max="6157" width="9.85546875" style="769" customWidth="1"/>
    <col min="6158" max="6158" width="7.42578125" style="769" customWidth="1"/>
    <col min="6159" max="6159" width="4.7109375" style="769" customWidth="1"/>
    <col min="6160" max="6160" width="14.28515625" style="769" customWidth="1"/>
    <col min="6161" max="6161" width="4.7109375" style="769" customWidth="1"/>
    <col min="6162" max="6162" width="6" style="769" customWidth="1"/>
    <col min="6163" max="6166" width="2.85546875" style="769" customWidth="1"/>
    <col min="6167" max="6167" width="6" style="769" customWidth="1"/>
    <col min="6168" max="6168" width="9.85546875" style="769" customWidth="1"/>
    <col min="6169" max="6400" width="9.140625" style="769"/>
    <col min="6401" max="6401" width="12.140625" style="769" customWidth="1"/>
    <col min="6402" max="6402" width="14.7109375" style="769" customWidth="1"/>
    <col min="6403" max="6403" width="7.42578125" style="769" customWidth="1"/>
    <col min="6404" max="6404" width="4.85546875" style="769" customWidth="1"/>
    <col min="6405" max="6405" width="14.28515625" style="769" customWidth="1"/>
    <col min="6406" max="6406" width="4.85546875" style="769" customWidth="1"/>
    <col min="6407" max="6407" width="6" style="769" customWidth="1"/>
    <col min="6408" max="6411" width="2.85546875" style="769" customWidth="1"/>
    <col min="6412" max="6412" width="6" style="769" customWidth="1"/>
    <col min="6413" max="6413" width="9.85546875" style="769" customWidth="1"/>
    <col min="6414" max="6414" width="7.42578125" style="769" customWidth="1"/>
    <col min="6415" max="6415" width="4.7109375" style="769" customWidth="1"/>
    <col min="6416" max="6416" width="14.28515625" style="769" customWidth="1"/>
    <col min="6417" max="6417" width="4.7109375" style="769" customWidth="1"/>
    <col min="6418" max="6418" width="6" style="769" customWidth="1"/>
    <col min="6419" max="6422" width="2.85546875" style="769" customWidth="1"/>
    <col min="6423" max="6423" width="6" style="769" customWidth="1"/>
    <col min="6424" max="6424" width="9.85546875" style="769" customWidth="1"/>
    <col min="6425" max="6656" width="9.140625" style="769"/>
    <col min="6657" max="6657" width="12.140625" style="769" customWidth="1"/>
    <col min="6658" max="6658" width="14.7109375" style="769" customWidth="1"/>
    <col min="6659" max="6659" width="7.42578125" style="769" customWidth="1"/>
    <col min="6660" max="6660" width="4.85546875" style="769" customWidth="1"/>
    <col min="6661" max="6661" width="14.28515625" style="769" customWidth="1"/>
    <col min="6662" max="6662" width="4.85546875" style="769" customWidth="1"/>
    <col min="6663" max="6663" width="6" style="769" customWidth="1"/>
    <col min="6664" max="6667" width="2.85546875" style="769" customWidth="1"/>
    <col min="6668" max="6668" width="6" style="769" customWidth="1"/>
    <col min="6669" max="6669" width="9.85546875" style="769" customWidth="1"/>
    <col min="6670" max="6670" width="7.42578125" style="769" customWidth="1"/>
    <col min="6671" max="6671" width="4.7109375" style="769" customWidth="1"/>
    <col min="6672" max="6672" width="14.28515625" style="769" customWidth="1"/>
    <col min="6673" max="6673" width="4.7109375" style="769" customWidth="1"/>
    <col min="6674" max="6674" width="6" style="769" customWidth="1"/>
    <col min="6675" max="6678" width="2.85546875" style="769" customWidth="1"/>
    <col min="6679" max="6679" width="6" style="769" customWidth="1"/>
    <col min="6680" max="6680" width="9.85546875" style="769" customWidth="1"/>
    <col min="6681" max="6912" width="9.140625" style="769"/>
    <col min="6913" max="6913" width="12.140625" style="769" customWidth="1"/>
    <col min="6914" max="6914" width="14.7109375" style="769" customWidth="1"/>
    <col min="6915" max="6915" width="7.42578125" style="769" customWidth="1"/>
    <col min="6916" max="6916" width="4.85546875" style="769" customWidth="1"/>
    <col min="6917" max="6917" width="14.28515625" style="769" customWidth="1"/>
    <col min="6918" max="6918" width="4.85546875" style="769" customWidth="1"/>
    <col min="6919" max="6919" width="6" style="769" customWidth="1"/>
    <col min="6920" max="6923" width="2.85546875" style="769" customWidth="1"/>
    <col min="6924" max="6924" width="6" style="769" customWidth="1"/>
    <col min="6925" max="6925" width="9.85546875" style="769" customWidth="1"/>
    <col min="6926" max="6926" width="7.42578125" style="769" customWidth="1"/>
    <col min="6927" max="6927" width="4.7109375" style="769" customWidth="1"/>
    <col min="6928" max="6928" width="14.28515625" style="769" customWidth="1"/>
    <col min="6929" max="6929" width="4.7109375" style="769" customWidth="1"/>
    <col min="6930" max="6930" width="6" style="769" customWidth="1"/>
    <col min="6931" max="6934" width="2.85546875" style="769" customWidth="1"/>
    <col min="6935" max="6935" width="6" style="769" customWidth="1"/>
    <col min="6936" max="6936" width="9.85546875" style="769" customWidth="1"/>
    <col min="6937" max="7168" width="9.140625" style="769"/>
    <col min="7169" max="7169" width="12.140625" style="769" customWidth="1"/>
    <col min="7170" max="7170" width="14.7109375" style="769" customWidth="1"/>
    <col min="7171" max="7171" width="7.42578125" style="769" customWidth="1"/>
    <col min="7172" max="7172" width="4.85546875" style="769" customWidth="1"/>
    <col min="7173" max="7173" width="14.28515625" style="769" customWidth="1"/>
    <col min="7174" max="7174" width="4.85546875" style="769" customWidth="1"/>
    <col min="7175" max="7175" width="6" style="769" customWidth="1"/>
    <col min="7176" max="7179" width="2.85546875" style="769" customWidth="1"/>
    <col min="7180" max="7180" width="6" style="769" customWidth="1"/>
    <col min="7181" max="7181" width="9.85546875" style="769" customWidth="1"/>
    <col min="7182" max="7182" width="7.42578125" style="769" customWidth="1"/>
    <col min="7183" max="7183" width="4.7109375" style="769" customWidth="1"/>
    <col min="7184" max="7184" width="14.28515625" style="769" customWidth="1"/>
    <col min="7185" max="7185" width="4.7109375" style="769" customWidth="1"/>
    <col min="7186" max="7186" width="6" style="769" customWidth="1"/>
    <col min="7187" max="7190" width="2.85546875" style="769" customWidth="1"/>
    <col min="7191" max="7191" width="6" style="769" customWidth="1"/>
    <col min="7192" max="7192" width="9.85546875" style="769" customWidth="1"/>
    <col min="7193" max="7424" width="9.140625" style="769"/>
    <col min="7425" max="7425" width="12.140625" style="769" customWidth="1"/>
    <col min="7426" max="7426" width="14.7109375" style="769" customWidth="1"/>
    <col min="7427" max="7427" width="7.42578125" style="769" customWidth="1"/>
    <col min="7428" max="7428" width="4.85546875" style="769" customWidth="1"/>
    <col min="7429" max="7429" width="14.28515625" style="769" customWidth="1"/>
    <col min="7430" max="7430" width="4.85546875" style="769" customWidth="1"/>
    <col min="7431" max="7431" width="6" style="769" customWidth="1"/>
    <col min="7432" max="7435" width="2.85546875" style="769" customWidth="1"/>
    <col min="7436" max="7436" width="6" style="769" customWidth="1"/>
    <col min="7437" max="7437" width="9.85546875" style="769" customWidth="1"/>
    <col min="7438" max="7438" width="7.42578125" style="769" customWidth="1"/>
    <col min="7439" max="7439" width="4.7109375" style="769" customWidth="1"/>
    <col min="7440" max="7440" width="14.28515625" style="769" customWidth="1"/>
    <col min="7441" max="7441" width="4.7109375" style="769" customWidth="1"/>
    <col min="7442" max="7442" width="6" style="769" customWidth="1"/>
    <col min="7443" max="7446" width="2.85546875" style="769" customWidth="1"/>
    <col min="7447" max="7447" width="6" style="769" customWidth="1"/>
    <col min="7448" max="7448" width="9.85546875" style="769" customWidth="1"/>
    <col min="7449" max="7680" width="9.140625" style="769"/>
    <col min="7681" max="7681" width="12.140625" style="769" customWidth="1"/>
    <col min="7682" max="7682" width="14.7109375" style="769" customWidth="1"/>
    <col min="7683" max="7683" width="7.42578125" style="769" customWidth="1"/>
    <col min="7684" max="7684" width="4.85546875" style="769" customWidth="1"/>
    <col min="7685" max="7685" width="14.28515625" style="769" customWidth="1"/>
    <col min="7686" max="7686" width="4.85546875" style="769" customWidth="1"/>
    <col min="7687" max="7687" width="6" style="769" customWidth="1"/>
    <col min="7688" max="7691" width="2.85546875" style="769" customWidth="1"/>
    <col min="7692" max="7692" width="6" style="769" customWidth="1"/>
    <col min="7693" max="7693" width="9.85546875" style="769" customWidth="1"/>
    <col min="7694" max="7694" width="7.42578125" style="769" customWidth="1"/>
    <col min="7695" max="7695" width="4.7109375" style="769" customWidth="1"/>
    <col min="7696" max="7696" width="14.28515625" style="769" customWidth="1"/>
    <col min="7697" max="7697" width="4.7109375" style="769" customWidth="1"/>
    <col min="7698" max="7698" width="6" style="769" customWidth="1"/>
    <col min="7699" max="7702" width="2.85546875" style="769" customWidth="1"/>
    <col min="7703" max="7703" width="6" style="769" customWidth="1"/>
    <col min="7704" max="7704" width="9.85546875" style="769" customWidth="1"/>
    <col min="7705" max="7936" width="9.140625" style="769"/>
    <col min="7937" max="7937" width="12.140625" style="769" customWidth="1"/>
    <col min="7938" max="7938" width="14.7109375" style="769" customWidth="1"/>
    <col min="7939" max="7939" width="7.42578125" style="769" customWidth="1"/>
    <col min="7940" max="7940" width="4.85546875" style="769" customWidth="1"/>
    <col min="7941" max="7941" width="14.28515625" style="769" customWidth="1"/>
    <col min="7942" max="7942" width="4.85546875" style="769" customWidth="1"/>
    <col min="7943" max="7943" width="6" style="769" customWidth="1"/>
    <col min="7944" max="7947" width="2.85546875" style="769" customWidth="1"/>
    <col min="7948" max="7948" width="6" style="769" customWidth="1"/>
    <col min="7949" max="7949" width="9.85546875" style="769" customWidth="1"/>
    <col min="7950" max="7950" width="7.42578125" style="769" customWidth="1"/>
    <col min="7951" max="7951" width="4.7109375" style="769" customWidth="1"/>
    <col min="7952" max="7952" width="14.28515625" style="769" customWidth="1"/>
    <col min="7953" max="7953" width="4.7109375" style="769" customWidth="1"/>
    <col min="7954" max="7954" width="6" style="769" customWidth="1"/>
    <col min="7955" max="7958" width="2.85546875" style="769" customWidth="1"/>
    <col min="7959" max="7959" width="6" style="769" customWidth="1"/>
    <col min="7960" max="7960" width="9.85546875" style="769" customWidth="1"/>
    <col min="7961" max="8192" width="9.140625" style="769"/>
    <col min="8193" max="8193" width="12.140625" style="769" customWidth="1"/>
    <col min="8194" max="8194" width="14.7109375" style="769" customWidth="1"/>
    <col min="8195" max="8195" width="7.42578125" style="769" customWidth="1"/>
    <col min="8196" max="8196" width="4.85546875" style="769" customWidth="1"/>
    <col min="8197" max="8197" width="14.28515625" style="769" customWidth="1"/>
    <col min="8198" max="8198" width="4.85546875" style="769" customWidth="1"/>
    <col min="8199" max="8199" width="6" style="769" customWidth="1"/>
    <col min="8200" max="8203" width="2.85546875" style="769" customWidth="1"/>
    <col min="8204" max="8204" width="6" style="769" customWidth="1"/>
    <col min="8205" max="8205" width="9.85546875" style="769" customWidth="1"/>
    <col min="8206" max="8206" width="7.42578125" style="769" customWidth="1"/>
    <col min="8207" max="8207" width="4.7109375" style="769" customWidth="1"/>
    <col min="8208" max="8208" width="14.28515625" style="769" customWidth="1"/>
    <col min="8209" max="8209" width="4.7109375" style="769" customWidth="1"/>
    <col min="8210" max="8210" width="6" style="769" customWidth="1"/>
    <col min="8211" max="8214" width="2.85546875" style="769" customWidth="1"/>
    <col min="8215" max="8215" width="6" style="769" customWidth="1"/>
    <col min="8216" max="8216" width="9.85546875" style="769" customWidth="1"/>
    <col min="8217" max="8448" width="9.140625" style="769"/>
    <col min="8449" max="8449" width="12.140625" style="769" customWidth="1"/>
    <col min="8450" max="8450" width="14.7109375" style="769" customWidth="1"/>
    <col min="8451" max="8451" width="7.42578125" style="769" customWidth="1"/>
    <col min="8452" max="8452" width="4.85546875" style="769" customWidth="1"/>
    <col min="8453" max="8453" width="14.28515625" style="769" customWidth="1"/>
    <col min="8454" max="8454" width="4.85546875" style="769" customWidth="1"/>
    <col min="8455" max="8455" width="6" style="769" customWidth="1"/>
    <col min="8456" max="8459" width="2.85546875" style="769" customWidth="1"/>
    <col min="8460" max="8460" width="6" style="769" customWidth="1"/>
    <col min="8461" max="8461" width="9.85546875" style="769" customWidth="1"/>
    <col min="8462" max="8462" width="7.42578125" style="769" customWidth="1"/>
    <col min="8463" max="8463" width="4.7109375" style="769" customWidth="1"/>
    <col min="8464" max="8464" width="14.28515625" style="769" customWidth="1"/>
    <col min="8465" max="8465" width="4.7109375" style="769" customWidth="1"/>
    <col min="8466" max="8466" width="6" style="769" customWidth="1"/>
    <col min="8467" max="8470" width="2.85546875" style="769" customWidth="1"/>
    <col min="8471" max="8471" width="6" style="769" customWidth="1"/>
    <col min="8472" max="8472" width="9.85546875" style="769" customWidth="1"/>
    <col min="8473" max="8704" width="9.140625" style="769"/>
    <col min="8705" max="8705" width="12.140625" style="769" customWidth="1"/>
    <col min="8706" max="8706" width="14.7109375" style="769" customWidth="1"/>
    <col min="8707" max="8707" width="7.42578125" style="769" customWidth="1"/>
    <col min="8708" max="8708" width="4.85546875" style="769" customWidth="1"/>
    <col min="8709" max="8709" width="14.28515625" style="769" customWidth="1"/>
    <col min="8710" max="8710" width="4.85546875" style="769" customWidth="1"/>
    <col min="8711" max="8711" width="6" style="769" customWidth="1"/>
    <col min="8712" max="8715" width="2.85546875" style="769" customWidth="1"/>
    <col min="8716" max="8716" width="6" style="769" customWidth="1"/>
    <col min="8717" max="8717" width="9.85546875" style="769" customWidth="1"/>
    <col min="8718" max="8718" width="7.42578125" style="769" customWidth="1"/>
    <col min="8719" max="8719" width="4.7109375" style="769" customWidth="1"/>
    <col min="8720" max="8720" width="14.28515625" style="769" customWidth="1"/>
    <col min="8721" max="8721" width="4.7109375" style="769" customWidth="1"/>
    <col min="8722" max="8722" width="6" style="769" customWidth="1"/>
    <col min="8723" max="8726" width="2.85546875" style="769" customWidth="1"/>
    <col min="8727" max="8727" width="6" style="769" customWidth="1"/>
    <col min="8728" max="8728" width="9.85546875" style="769" customWidth="1"/>
    <col min="8729" max="8960" width="9.140625" style="769"/>
    <col min="8961" max="8961" width="12.140625" style="769" customWidth="1"/>
    <col min="8962" max="8962" width="14.7109375" style="769" customWidth="1"/>
    <col min="8963" max="8963" width="7.42578125" style="769" customWidth="1"/>
    <col min="8964" max="8964" width="4.85546875" style="769" customWidth="1"/>
    <col min="8965" max="8965" width="14.28515625" style="769" customWidth="1"/>
    <col min="8966" max="8966" width="4.85546875" style="769" customWidth="1"/>
    <col min="8967" max="8967" width="6" style="769" customWidth="1"/>
    <col min="8968" max="8971" width="2.85546875" style="769" customWidth="1"/>
    <col min="8972" max="8972" width="6" style="769" customWidth="1"/>
    <col min="8973" max="8973" width="9.85546875" style="769" customWidth="1"/>
    <col min="8974" max="8974" width="7.42578125" style="769" customWidth="1"/>
    <col min="8975" max="8975" width="4.7109375" style="769" customWidth="1"/>
    <col min="8976" max="8976" width="14.28515625" style="769" customWidth="1"/>
    <col min="8977" max="8977" width="4.7109375" style="769" customWidth="1"/>
    <col min="8978" max="8978" width="6" style="769" customWidth="1"/>
    <col min="8979" max="8982" width="2.85546875" style="769" customWidth="1"/>
    <col min="8983" max="8983" width="6" style="769" customWidth="1"/>
    <col min="8984" max="8984" width="9.85546875" style="769" customWidth="1"/>
    <col min="8985" max="9216" width="9.140625" style="769"/>
    <col min="9217" max="9217" width="12.140625" style="769" customWidth="1"/>
    <col min="9218" max="9218" width="14.7109375" style="769" customWidth="1"/>
    <col min="9219" max="9219" width="7.42578125" style="769" customWidth="1"/>
    <col min="9220" max="9220" width="4.85546875" style="769" customWidth="1"/>
    <col min="9221" max="9221" width="14.28515625" style="769" customWidth="1"/>
    <col min="9222" max="9222" width="4.85546875" style="769" customWidth="1"/>
    <col min="9223" max="9223" width="6" style="769" customWidth="1"/>
    <col min="9224" max="9227" width="2.85546875" style="769" customWidth="1"/>
    <col min="9228" max="9228" width="6" style="769" customWidth="1"/>
    <col min="9229" max="9229" width="9.85546875" style="769" customWidth="1"/>
    <col min="9230" max="9230" width="7.42578125" style="769" customWidth="1"/>
    <col min="9231" max="9231" width="4.7109375" style="769" customWidth="1"/>
    <col min="9232" max="9232" width="14.28515625" style="769" customWidth="1"/>
    <col min="9233" max="9233" width="4.7109375" style="769" customWidth="1"/>
    <col min="9234" max="9234" width="6" style="769" customWidth="1"/>
    <col min="9235" max="9238" width="2.85546875" style="769" customWidth="1"/>
    <col min="9239" max="9239" width="6" style="769" customWidth="1"/>
    <col min="9240" max="9240" width="9.85546875" style="769" customWidth="1"/>
    <col min="9241" max="9472" width="9.140625" style="769"/>
    <col min="9473" max="9473" width="12.140625" style="769" customWidth="1"/>
    <col min="9474" max="9474" width="14.7109375" style="769" customWidth="1"/>
    <col min="9475" max="9475" width="7.42578125" style="769" customWidth="1"/>
    <col min="9476" max="9476" width="4.85546875" style="769" customWidth="1"/>
    <col min="9477" max="9477" width="14.28515625" style="769" customWidth="1"/>
    <col min="9478" max="9478" width="4.85546875" style="769" customWidth="1"/>
    <col min="9479" max="9479" width="6" style="769" customWidth="1"/>
    <col min="9480" max="9483" width="2.85546875" style="769" customWidth="1"/>
    <col min="9484" max="9484" width="6" style="769" customWidth="1"/>
    <col min="9485" max="9485" width="9.85546875" style="769" customWidth="1"/>
    <col min="9486" max="9486" width="7.42578125" style="769" customWidth="1"/>
    <col min="9487" max="9487" width="4.7109375" style="769" customWidth="1"/>
    <col min="9488" max="9488" width="14.28515625" style="769" customWidth="1"/>
    <col min="9489" max="9489" width="4.7109375" style="769" customWidth="1"/>
    <col min="9490" max="9490" width="6" style="769" customWidth="1"/>
    <col min="9491" max="9494" width="2.85546875" style="769" customWidth="1"/>
    <col min="9495" max="9495" width="6" style="769" customWidth="1"/>
    <col min="9496" max="9496" width="9.85546875" style="769" customWidth="1"/>
    <col min="9497" max="9728" width="9.140625" style="769"/>
    <col min="9729" max="9729" width="12.140625" style="769" customWidth="1"/>
    <col min="9730" max="9730" width="14.7109375" style="769" customWidth="1"/>
    <col min="9731" max="9731" width="7.42578125" style="769" customWidth="1"/>
    <col min="9732" max="9732" width="4.85546875" style="769" customWidth="1"/>
    <col min="9733" max="9733" width="14.28515625" style="769" customWidth="1"/>
    <col min="9734" max="9734" width="4.85546875" style="769" customWidth="1"/>
    <col min="9735" max="9735" width="6" style="769" customWidth="1"/>
    <col min="9736" max="9739" width="2.85546875" style="769" customWidth="1"/>
    <col min="9740" max="9740" width="6" style="769" customWidth="1"/>
    <col min="9741" max="9741" width="9.85546875" style="769" customWidth="1"/>
    <col min="9742" max="9742" width="7.42578125" style="769" customWidth="1"/>
    <col min="9743" max="9743" width="4.7109375" style="769" customWidth="1"/>
    <col min="9744" max="9744" width="14.28515625" style="769" customWidth="1"/>
    <col min="9745" max="9745" width="4.7109375" style="769" customWidth="1"/>
    <col min="9746" max="9746" width="6" style="769" customWidth="1"/>
    <col min="9747" max="9750" width="2.85546875" style="769" customWidth="1"/>
    <col min="9751" max="9751" width="6" style="769" customWidth="1"/>
    <col min="9752" max="9752" width="9.85546875" style="769" customWidth="1"/>
    <col min="9753" max="9984" width="9.140625" style="769"/>
    <col min="9985" max="9985" width="12.140625" style="769" customWidth="1"/>
    <col min="9986" max="9986" width="14.7109375" style="769" customWidth="1"/>
    <col min="9987" max="9987" width="7.42578125" style="769" customWidth="1"/>
    <col min="9988" max="9988" width="4.85546875" style="769" customWidth="1"/>
    <col min="9989" max="9989" width="14.28515625" style="769" customWidth="1"/>
    <col min="9990" max="9990" width="4.85546875" style="769" customWidth="1"/>
    <col min="9991" max="9991" width="6" style="769" customWidth="1"/>
    <col min="9992" max="9995" width="2.85546875" style="769" customWidth="1"/>
    <col min="9996" max="9996" width="6" style="769" customWidth="1"/>
    <col min="9997" max="9997" width="9.85546875" style="769" customWidth="1"/>
    <col min="9998" max="9998" width="7.42578125" style="769" customWidth="1"/>
    <col min="9999" max="9999" width="4.7109375" style="769" customWidth="1"/>
    <col min="10000" max="10000" width="14.28515625" style="769" customWidth="1"/>
    <col min="10001" max="10001" width="4.7109375" style="769" customWidth="1"/>
    <col min="10002" max="10002" width="6" style="769" customWidth="1"/>
    <col min="10003" max="10006" width="2.85546875" style="769" customWidth="1"/>
    <col min="10007" max="10007" width="6" style="769" customWidth="1"/>
    <col min="10008" max="10008" width="9.85546875" style="769" customWidth="1"/>
    <col min="10009" max="10240" width="9.140625" style="769"/>
    <col min="10241" max="10241" width="12.140625" style="769" customWidth="1"/>
    <col min="10242" max="10242" width="14.7109375" style="769" customWidth="1"/>
    <col min="10243" max="10243" width="7.42578125" style="769" customWidth="1"/>
    <col min="10244" max="10244" width="4.85546875" style="769" customWidth="1"/>
    <col min="10245" max="10245" width="14.28515625" style="769" customWidth="1"/>
    <col min="10246" max="10246" width="4.85546875" style="769" customWidth="1"/>
    <col min="10247" max="10247" width="6" style="769" customWidth="1"/>
    <col min="10248" max="10251" width="2.85546875" style="769" customWidth="1"/>
    <col min="10252" max="10252" width="6" style="769" customWidth="1"/>
    <col min="10253" max="10253" width="9.85546875" style="769" customWidth="1"/>
    <col min="10254" max="10254" width="7.42578125" style="769" customWidth="1"/>
    <col min="10255" max="10255" width="4.7109375" style="769" customWidth="1"/>
    <col min="10256" max="10256" width="14.28515625" style="769" customWidth="1"/>
    <col min="10257" max="10257" width="4.7109375" style="769" customWidth="1"/>
    <col min="10258" max="10258" width="6" style="769" customWidth="1"/>
    <col min="10259" max="10262" width="2.85546875" style="769" customWidth="1"/>
    <col min="10263" max="10263" width="6" style="769" customWidth="1"/>
    <col min="10264" max="10264" width="9.85546875" style="769" customWidth="1"/>
    <col min="10265" max="10496" width="9.140625" style="769"/>
    <col min="10497" max="10497" width="12.140625" style="769" customWidth="1"/>
    <col min="10498" max="10498" width="14.7109375" style="769" customWidth="1"/>
    <col min="10499" max="10499" width="7.42578125" style="769" customWidth="1"/>
    <col min="10500" max="10500" width="4.85546875" style="769" customWidth="1"/>
    <col min="10501" max="10501" width="14.28515625" style="769" customWidth="1"/>
    <col min="10502" max="10502" width="4.85546875" style="769" customWidth="1"/>
    <col min="10503" max="10503" width="6" style="769" customWidth="1"/>
    <col min="10504" max="10507" width="2.85546875" style="769" customWidth="1"/>
    <col min="10508" max="10508" width="6" style="769" customWidth="1"/>
    <col min="10509" max="10509" width="9.85546875" style="769" customWidth="1"/>
    <col min="10510" max="10510" width="7.42578125" style="769" customWidth="1"/>
    <col min="10511" max="10511" width="4.7109375" style="769" customWidth="1"/>
    <col min="10512" max="10512" width="14.28515625" style="769" customWidth="1"/>
    <col min="10513" max="10513" width="4.7109375" style="769" customWidth="1"/>
    <col min="10514" max="10514" width="6" style="769" customWidth="1"/>
    <col min="10515" max="10518" width="2.85546875" style="769" customWidth="1"/>
    <col min="10519" max="10519" width="6" style="769" customWidth="1"/>
    <col min="10520" max="10520" width="9.85546875" style="769" customWidth="1"/>
    <col min="10521" max="10752" width="9.140625" style="769"/>
    <col min="10753" max="10753" width="12.140625" style="769" customWidth="1"/>
    <col min="10754" max="10754" width="14.7109375" style="769" customWidth="1"/>
    <col min="10755" max="10755" width="7.42578125" style="769" customWidth="1"/>
    <col min="10756" max="10756" width="4.85546875" style="769" customWidth="1"/>
    <col min="10757" max="10757" width="14.28515625" style="769" customWidth="1"/>
    <col min="10758" max="10758" width="4.85546875" style="769" customWidth="1"/>
    <col min="10759" max="10759" width="6" style="769" customWidth="1"/>
    <col min="10760" max="10763" width="2.85546875" style="769" customWidth="1"/>
    <col min="10764" max="10764" width="6" style="769" customWidth="1"/>
    <col min="10765" max="10765" width="9.85546875" style="769" customWidth="1"/>
    <col min="10766" max="10766" width="7.42578125" style="769" customWidth="1"/>
    <col min="10767" max="10767" width="4.7109375" style="769" customWidth="1"/>
    <col min="10768" max="10768" width="14.28515625" style="769" customWidth="1"/>
    <col min="10769" max="10769" width="4.7109375" style="769" customWidth="1"/>
    <col min="10770" max="10770" width="6" style="769" customWidth="1"/>
    <col min="10771" max="10774" width="2.85546875" style="769" customWidth="1"/>
    <col min="10775" max="10775" width="6" style="769" customWidth="1"/>
    <col min="10776" max="10776" width="9.85546875" style="769" customWidth="1"/>
    <col min="10777" max="11008" width="9.140625" style="769"/>
    <col min="11009" max="11009" width="12.140625" style="769" customWidth="1"/>
    <col min="11010" max="11010" width="14.7109375" style="769" customWidth="1"/>
    <col min="11011" max="11011" width="7.42578125" style="769" customWidth="1"/>
    <col min="11012" max="11012" width="4.85546875" style="769" customWidth="1"/>
    <col min="11013" max="11013" width="14.28515625" style="769" customWidth="1"/>
    <col min="11014" max="11014" width="4.85546875" style="769" customWidth="1"/>
    <col min="11015" max="11015" width="6" style="769" customWidth="1"/>
    <col min="11016" max="11019" width="2.85546875" style="769" customWidth="1"/>
    <col min="11020" max="11020" width="6" style="769" customWidth="1"/>
    <col min="11021" max="11021" width="9.85546875" style="769" customWidth="1"/>
    <col min="11022" max="11022" width="7.42578125" style="769" customWidth="1"/>
    <col min="11023" max="11023" width="4.7109375" style="769" customWidth="1"/>
    <col min="11024" max="11024" width="14.28515625" style="769" customWidth="1"/>
    <col min="11025" max="11025" width="4.7109375" style="769" customWidth="1"/>
    <col min="11026" max="11026" width="6" style="769" customWidth="1"/>
    <col min="11027" max="11030" width="2.85546875" style="769" customWidth="1"/>
    <col min="11031" max="11031" width="6" style="769" customWidth="1"/>
    <col min="11032" max="11032" width="9.85546875" style="769" customWidth="1"/>
    <col min="11033" max="11264" width="9.140625" style="769"/>
    <col min="11265" max="11265" width="12.140625" style="769" customWidth="1"/>
    <col min="11266" max="11266" width="14.7109375" style="769" customWidth="1"/>
    <col min="11267" max="11267" width="7.42578125" style="769" customWidth="1"/>
    <col min="11268" max="11268" width="4.85546875" style="769" customWidth="1"/>
    <col min="11269" max="11269" width="14.28515625" style="769" customWidth="1"/>
    <col min="11270" max="11270" width="4.85546875" style="769" customWidth="1"/>
    <col min="11271" max="11271" width="6" style="769" customWidth="1"/>
    <col min="11272" max="11275" width="2.85546875" style="769" customWidth="1"/>
    <col min="11276" max="11276" width="6" style="769" customWidth="1"/>
    <col min="11277" max="11277" width="9.85546875" style="769" customWidth="1"/>
    <col min="11278" max="11278" width="7.42578125" style="769" customWidth="1"/>
    <col min="11279" max="11279" width="4.7109375" style="769" customWidth="1"/>
    <col min="11280" max="11280" width="14.28515625" style="769" customWidth="1"/>
    <col min="11281" max="11281" width="4.7109375" style="769" customWidth="1"/>
    <col min="11282" max="11282" width="6" style="769" customWidth="1"/>
    <col min="11283" max="11286" width="2.85546875" style="769" customWidth="1"/>
    <col min="11287" max="11287" width="6" style="769" customWidth="1"/>
    <col min="11288" max="11288" width="9.85546875" style="769" customWidth="1"/>
    <col min="11289" max="11520" width="9.140625" style="769"/>
    <col min="11521" max="11521" width="12.140625" style="769" customWidth="1"/>
    <col min="11522" max="11522" width="14.7109375" style="769" customWidth="1"/>
    <col min="11523" max="11523" width="7.42578125" style="769" customWidth="1"/>
    <col min="11524" max="11524" width="4.85546875" style="769" customWidth="1"/>
    <col min="11525" max="11525" width="14.28515625" style="769" customWidth="1"/>
    <col min="11526" max="11526" width="4.85546875" style="769" customWidth="1"/>
    <col min="11527" max="11527" width="6" style="769" customWidth="1"/>
    <col min="11528" max="11531" width="2.85546875" style="769" customWidth="1"/>
    <col min="11532" max="11532" width="6" style="769" customWidth="1"/>
    <col min="11533" max="11533" width="9.85546875" style="769" customWidth="1"/>
    <col min="11534" max="11534" width="7.42578125" style="769" customWidth="1"/>
    <col min="11535" max="11535" width="4.7109375" style="769" customWidth="1"/>
    <col min="11536" max="11536" width="14.28515625" style="769" customWidth="1"/>
    <col min="11537" max="11537" width="4.7109375" style="769" customWidth="1"/>
    <col min="11538" max="11538" width="6" style="769" customWidth="1"/>
    <col min="11539" max="11542" width="2.85546875" style="769" customWidth="1"/>
    <col min="11543" max="11543" width="6" style="769" customWidth="1"/>
    <col min="11544" max="11544" width="9.85546875" style="769" customWidth="1"/>
    <col min="11545" max="11776" width="9.140625" style="769"/>
    <col min="11777" max="11777" width="12.140625" style="769" customWidth="1"/>
    <col min="11778" max="11778" width="14.7109375" style="769" customWidth="1"/>
    <col min="11779" max="11779" width="7.42578125" style="769" customWidth="1"/>
    <col min="11780" max="11780" width="4.85546875" style="769" customWidth="1"/>
    <col min="11781" max="11781" width="14.28515625" style="769" customWidth="1"/>
    <col min="11782" max="11782" width="4.85546875" style="769" customWidth="1"/>
    <col min="11783" max="11783" width="6" style="769" customWidth="1"/>
    <col min="11784" max="11787" width="2.85546875" style="769" customWidth="1"/>
    <col min="11788" max="11788" width="6" style="769" customWidth="1"/>
    <col min="11789" max="11789" width="9.85546875" style="769" customWidth="1"/>
    <col min="11790" max="11790" width="7.42578125" style="769" customWidth="1"/>
    <col min="11791" max="11791" width="4.7109375" style="769" customWidth="1"/>
    <col min="11792" max="11792" width="14.28515625" style="769" customWidth="1"/>
    <col min="11793" max="11793" width="4.7109375" style="769" customWidth="1"/>
    <col min="11794" max="11794" width="6" style="769" customWidth="1"/>
    <col min="11795" max="11798" width="2.85546875" style="769" customWidth="1"/>
    <col min="11799" max="11799" width="6" style="769" customWidth="1"/>
    <col min="11800" max="11800" width="9.85546875" style="769" customWidth="1"/>
    <col min="11801" max="12032" width="9.140625" style="769"/>
    <col min="12033" max="12033" width="12.140625" style="769" customWidth="1"/>
    <col min="12034" max="12034" width="14.7109375" style="769" customWidth="1"/>
    <col min="12035" max="12035" width="7.42578125" style="769" customWidth="1"/>
    <col min="12036" max="12036" width="4.85546875" style="769" customWidth="1"/>
    <col min="12037" max="12037" width="14.28515625" style="769" customWidth="1"/>
    <col min="12038" max="12038" width="4.85546875" style="769" customWidth="1"/>
    <col min="12039" max="12039" width="6" style="769" customWidth="1"/>
    <col min="12040" max="12043" width="2.85546875" style="769" customWidth="1"/>
    <col min="12044" max="12044" width="6" style="769" customWidth="1"/>
    <col min="12045" max="12045" width="9.85546875" style="769" customWidth="1"/>
    <col min="12046" max="12046" width="7.42578125" style="769" customWidth="1"/>
    <col min="12047" max="12047" width="4.7109375" style="769" customWidth="1"/>
    <col min="12048" max="12048" width="14.28515625" style="769" customWidth="1"/>
    <col min="12049" max="12049" width="4.7109375" style="769" customWidth="1"/>
    <col min="12050" max="12050" width="6" style="769" customWidth="1"/>
    <col min="12051" max="12054" width="2.85546875" style="769" customWidth="1"/>
    <col min="12055" max="12055" width="6" style="769" customWidth="1"/>
    <col min="12056" max="12056" width="9.85546875" style="769" customWidth="1"/>
    <col min="12057" max="12288" width="9.140625" style="769"/>
    <col min="12289" max="12289" width="12.140625" style="769" customWidth="1"/>
    <col min="12290" max="12290" width="14.7109375" style="769" customWidth="1"/>
    <col min="12291" max="12291" width="7.42578125" style="769" customWidth="1"/>
    <col min="12292" max="12292" width="4.85546875" style="769" customWidth="1"/>
    <col min="12293" max="12293" width="14.28515625" style="769" customWidth="1"/>
    <col min="12294" max="12294" width="4.85546875" style="769" customWidth="1"/>
    <col min="12295" max="12295" width="6" style="769" customWidth="1"/>
    <col min="12296" max="12299" width="2.85546875" style="769" customWidth="1"/>
    <col min="12300" max="12300" width="6" style="769" customWidth="1"/>
    <col min="12301" max="12301" width="9.85546875" style="769" customWidth="1"/>
    <col min="12302" max="12302" width="7.42578125" style="769" customWidth="1"/>
    <col min="12303" max="12303" width="4.7109375" style="769" customWidth="1"/>
    <col min="12304" max="12304" width="14.28515625" style="769" customWidth="1"/>
    <col min="12305" max="12305" width="4.7109375" style="769" customWidth="1"/>
    <col min="12306" max="12306" width="6" style="769" customWidth="1"/>
    <col min="12307" max="12310" width="2.85546875" style="769" customWidth="1"/>
    <col min="12311" max="12311" width="6" style="769" customWidth="1"/>
    <col min="12312" max="12312" width="9.85546875" style="769" customWidth="1"/>
    <col min="12313" max="12544" width="9.140625" style="769"/>
    <col min="12545" max="12545" width="12.140625" style="769" customWidth="1"/>
    <col min="12546" max="12546" width="14.7109375" style="769" customWidth="1"/>
    <col min="12547" max="12547" width="7.42578125" style="769" customWidth="1"/>
    <col min="12548" max="12548" width="4.85546875" style="769" customWidth="1"/>
    <col min="12549" max="12549" width="14.28515625" style="769" customWidth="1"/>
    <col min="12550" max="12550" width="4.85546875" style="769" customWidth="1"/>
    <col min="12551" max="12551" width="6" style="769" customWidth="1"/>
    <col min="12552" max="12555" width="2.85546875" style="769" customWidth="1"/>
    <col min="12556" max="12556" width="6" style="769" customWidth="1"/>
    <col min="12557" max="12557" width="9.85546875" style="769" customWidth="1"/>
    <col min="12558" max="12558" width="7.42578125" style="769" customWidth="1"/>
    <col min="12559" max="12559" width="4.7109375" style="769" customWidth="1"/>
    <col min="12560" max="12560" width="14.28515625" style="769" customWidth="1"/>
    <col min="12561" max="12561" width="4.7109375" style="769" customWidth="1"/>
    <col min="12562" max="12562" width="6" style="769" customWidth="1"/>
    <col min="12563" max="12566" width="2.85546875" style="769" customWidth="1"/>
    <col min="12567" max="12567" width="6" style="769" customWidth="1"/>
    <col min="12568" max="12568" width="9.85546875" style="769" customWidth="1"/>
    <col min="12569" max="12800" width="9.140625" style="769"/>
    <col min="12801" max="12801" width="12.140625" style="769" customWidth="1"/>
    <col min="12802" max="12802" width="14.7109375" style="769" customWidth="1"/>
    <col min="12803" max="12803" width="7.42578125" style="769" customWidth="1"/>
    <col min="12804" max="12804" width="4.85546875" style="769" customWidth="1"/>
    <col min="12805" max="12805" width="14.28515625" style="769" customWidth="1"/>
    <col min="12806" max="12806" width="4.85546875" style="769" customWidth="1"/>
    <col min="12807" max="12807" width="6" style="769" customWidth="1"/>
    <col min="12808" max="12811" width="2.85546875" style="769" customWidth="1"/>
    <col min="12812" max="12812" width="6" style="769" customWidth="1"/>
    <col min="12813" max="12813" width="9.85546875" style="769" customWidth="1"/>
    <col min="12814" max="12814" width="7.42578125" style="769" customWidth="1"/>
    <col min="12815" max="12815" width="4.7109375" style="769" customWidth="1"/>
    <col min="12816" max="12816" width="14.28515625" style="769" customWidth="1"/>
    <col min="12817" max="12817" width="4.7109375" style="769" customWidth="1"/>
    <col min="12818" max="12818" width="6" style="769" customWidth="1"/>
    <col min="12819" max="12822" width="2.85546875" style="769" customWidth="1"/>
    <col min="12823" max="12823" width="6" style="769" customWidth="1"/>
    <col min="12824" max="12824" width="9.85546875" style="769" customWidth="1"/>
    <col min="12825" max="13056" width="9.140625" style="769"/>
    <col min="13057" max="13057" width="12.140625" style="769" customWidth="1"/>
    <col min="13058" max="13058" width="14.7109375" style="769" customWidth="1"/>
    <col min="13059" max="13059" width="7.42578125" style="769" customWidth="1"/>
    <col min="13060" max="13060" width="4.85546875" style="769" customWidth="1"/>
    <col min="13061" max="13061" width="14.28515625" style="769" customWidth="1"/>
    <col min="13062" max="13062" width="4.85546875" style="769" customWidth="1"/>
    <col min="13063" max="13063" width="6" style="769" customWidth="1"/>
    <col min="13064" max="13067" width="2.85546875" style="769" customWidth="1"/>
    <col min="13068" max="13068" width="6" style="769" customWidth="1"/>
    <col min="13069" max="13069" width="9.85546875" style="769" customWidth="1"/>
    <col min="13070" max="13070" width="7.42578125" style="769" customWidth="1"/>
    <col min="13071" max="13071" width="4.7109375" style="769" customWidth="1"/>
    <col min="13072" max="13072" width="14.28515625" style="769" customWidth="1"/>
    <col min="13073" max="13073" width="4.7109375" style="769" customWidth="1"/>
    <col min="13074" max="13074" width="6" style="769" customWidth="1"/>
    <col min="13075" max="13078" width="2.85546875" style="769" customWidth="1"/>
    <col min="13079" max="13079" width="6" style="769" customWidth="1"/>
    <col min="13080" max="13080" width="9.85546875" style="769" customWidth="1"/>
    <col min="13081" max="13312" width="9.140625" style="769"/>
    <col min="13313" max="13313" width="12.140625" style="769" customWidth="1"/>
    <col min="13314" max="13314" width="14.7109375" style="769" customWidth="1"/>
    <col min="13315" max="13315" width="7.42578125" style="769" customWidth="1"/>
    <col min="13316" max="13316" width="4.85546875" style="769" customWidth="1"/>
    <col min="13317" max="13317" width="14.28515625" style="769" customWidth="1"/>
    <col min="13318" max="13318" width="4.85546875" style="769" customWidth="1"/>
    <col min="13319" max="13319" width="6" style="769" customWidth="1"/>
    <col min="13320" max="13323" width="2.85546875" style="769" customWidth="1"/>
    <col min="13324" max="13324" width="6" style="769" customWidth="1"/>
    <col min="13325" max="13325" width="9.85546875" style="769" customWidth="1"/>
    <col min="13326" max="13326" width="7.42578125" style="769" customWidth="1"/>
    <col min="13327" max="13327" width="4.7109375" style="769" customWidth="1"/>
    <col min="13328" max="13328" width="14.28515625" style="769" customWidth="1"/>
    <col min="13329" max="13329" width="4.7109375" style="769" customWidth="1"/>
    <col min="13330" max="13330" width="6" style="769" customWidth="1"/>
    <col min="13331" max="13334" width="2.85546875" style="769" customWidth="1"/>
    <col min="13335" max="13335" width="6" style="769" customWidth="1"/>
    <col min="13336" max="13336" width="9.85546875" style="769" customWidth="1"/>
    <col min="13337" max="13568" width="9.140625" style="769"/>
    <col min="13569" max="13569" width="12.140625" style="769" customWidth="1"/>
    <col min="13570" max="13570" width="14.7109375" style="769" customWidth="1"/>
    <col min="13571" max="13571" width="7.42578125" style="769" customWidth="1"/>
    <col min="13572" max="13572" width="4.85546875" style="769" customWidth="1"/>
    <col min="13573" max="13573" width="14.28515625" style="769" customWidth="1"/>
    <col min="13574" max="13574" width="4.85546875" style="769" customWidth="1"/>
    <col min="13575" max="13575" width="6" style="769" customWidth="1"/>
    <col min="13576" max="13579" width="2.85546875" style="769" customWidth="1"/>
    <col min="13580" max="13580" width="6" style="769" customWidth="1"/>
    <col min="13581" max="13581" width="9.85546875" style="769" customWidth="1"/>
    <col min="13582" max="13582" width="7.42578125" style="769" customWidth="1"/>
    <col min="13583" max="13583" width="4.7109375" style="769" customWidth="1"/>
    <col min="13584" max="13584" width="14.28515625" style="769" customWidth="1"/>
    <col min="13585" max="13585" width="4.7109375" style="769" customWidth="1"/>
    <col min="13586" max="13586" width="6" style="769" customWidth="1"/>
    <col min="13587" max="13590" width="2.85546875" style="769" customWidth="1"/>
    <col min="13591" max="13591" width="6" style="769" customWidth="1"/>
    <col min="13592" max="13592" width="9.85546875" style="769" customWidth="1"/>
    <col min="13593" max="13824" width="9.140625" style="769"/>
    <col min="13825" max="13825" width="12.140625" style="769" customWidth="1"/>
    <col min="13826" max="13826" width="14.7109375" style="769" customWidth="1"/>
    <col min="13827" max="13827" width="7.42578125" style="769" customWidth="1"/>
    <col min="13828" max="13828" width="4.85546875" style="769" customWidth="1"/>
    <col min="13829" max="13829" width="14.28515625" style="769" customWidth="1"/>
    <col min="13830" max="13830" width="4.85546875" style="769" customWidth="1"/>
    <col min="13831" max="13831" width="6" style="769" customWidth="1"/>
    <col min="13832" max="13835" width="2.85546875" style="769" customWidth="1"/>
    <col min="13836" max="13836" width="6" style="769" customWidth="1"/>
    <col min="13837" max="13837" width="9.85546875" style="769" customWidth="1"/>
    <col min="13838" max="13838" width="7.42578125" style="769" customWidth="1"/>
    <col min="13839" max="13839" width="4.7109375" style="769" customWidth="1"/>
    <col min="13840" max="13840" width="14.28515625" style="769" customWidth="1"/>
    <col min="13841" max="13841" width="4.7109375" style="769" customWidth="1"/>
    <col min="13842" max="13842" width="6" style="769" customWidth="1"/>
    <col min="13843" max="13846" width="2.85546875" style="769" customWidth="1"/>
    <col min="13847" max="13847" width="6" style="769" customWidth="1"/>
    <col min="13848" max="13848" width="9.85546875" style="769" customWidth="1"/>
    <col min="13849" max="14080" width="9.140625" style="769"/>
    <col min="14081" max="14081" width="12.140625" style="769" customWidth="1"/>
    <col min="14082" max="14082" width="14.7109375" style="769" customWidth="1"/>
    <col min="14083" max="14083" width="7.42578125" style="769" customWidth="1"/>
    <col min="14084" max="14084" width="4.85546875" style="769" customWidth="1"/>
    <col min="14085" max="14085" width="14.28515625" style="769" customWidth="1"/>
    <col min="14086" max="14086" width="4.85546875" style="769" customWidth="1"/>
    <col min="14087" max="14087" width="6" style="769" customWidth="1"/>
    <col min="14088" max="14091" width="2.85546875" style="769" customWidth="1"/>
    <col min="14092" max="14092" width="6" style="769" customWidth="1"/>
    <col min="14093" max="14093" width="9.85546875" style="769" customWidth="1"/>
    <col min="14094" max="14094" width="7.42578125" style="769" customWidth="1"/>
    <col min="14095" max="14095" width="4.7109375" style="769" customWidth="1"/>
    <col min="14096" max="14096" width="14.28515625" style="769" customWidth="1"/>
    <col min="14097" max="14097" width="4.7109375" style="769" customWidth="1"/>
    <col min="14098" max="14098" width="6" style="769" customWidth="1"/>
    <col min="14099" max="14102" width="2.85546875" style="769" customWidth="1"/>
    <col min="14103" max="14103" width="6" style="769" customWidth="1"/>
    <col min="14104" max="14104" width="9.85546875" style="769" customWidth="1"/>
    <col min="14105" max="14336" width="9.140625" style="769"/>
    <col min="14337" max="14337" width="12.140625" style="769" customWidth="1"/>
    <col min="14338" max="14338" width="14.7109375" style="769" customWidth="1"/>
    <col min="14339" max="14339" width="7.42578125" style="769" customWidth="1"/>
    <col min="14340" max="14340" width="4.85546875" style="769" customWidth="1"/>
    <col min="14341" max="14341" width="14.28515625" style="769" customWidth="1"/>
    <col min="14342" max="14342" width="4.85546875" style="769" customWidth="1"/>
    <col min="14343" max="14343" width="6" style="769" customWidth="1"/>
    <col min="14344" max="14347" width="2.85546875" style="769" customWidth="1"/>
    <col min="14348" max="14348" width="6" style="769" customWidth="1"/>
    <col min="14349" max="14349" width="9.85546875" style="769" customWidth="1"/>
    <col min="14350" max="14350" width="7.42578125" style="769" customWidth="1"/>
    <col min="14351" max="14351" width="4.7109375" style="769" customWidth="1"/>
    <col min="14352" max="14352" width="14.28515625" style="769" customWidth="1"/>
    <col min="14353" max="14353" width="4.7109375" style="769" customWidth="1"/>
    <col min="14354" max="14354" width="6" style="769" customWidth="1"/>
    <col min="14355" max="14358" width="2.85546875" style="769" customWidth="1"/>
    <col min="14359" max="14359" width="6" style="769" customWidth="1"/>
    <col min="14360" max="14360" width="9.85546875" style="769" customWidth="1"/>
    <col min="14361" max="14592" width="9.140625" style="769"/>
    <col min="14593" max="14593" width="12.140625" style="769" customWidth="1"/>
    <col min="14594" max="14594" width="14.7109375" style="769" customWidth="1"/>
    <col min="14595" max="14595" width="7.42578125" style="769" customWidth="1"/>
    <col min="14596" max="14596" width="4.85546875" style="769" customWidth="1"/>
    <col min="14597" max="14597" width="14.28515625" style="769" customWidth="1"/>
    <col min="14598" max="14598" width="4.85546875" style="769" customWidth="1"/>
    <col min="14599" max="14599" width="6" style="769" customWidth="1"/>
    <col min="14600" max="14603" width="2.85546875" style="769" customWidth="1"/>
    <col min="14604" max="14604" width="6" style="769" customWidth="1"/>
    <col min="14605" max="14605" width="9.85546875" style="769" customWidth="1"/>
    <col min="14606" max="14606" width="7.42578125" style="769" customWidth="1"/>
    <col min="14607" max="14607" width="4.7109375" style="769" customWidth="1"/>
    <col min="14608" max="14608" width="14.28515625" style="769" customWidth="1"/>
    <col min="14609" max="14609" width="4.7109375" style="769" customWidth="1"/>
    <col min="14610" max="14610" width="6" style="769" customWidth="1"/>
    <col min="14611" max="14614" width="2.85546875" style="769" customWidth="1"/>
    <col min="14615" max="14615" width="6" style="769" customWidth="1"/>
    <col min="14616" max="14616" width="9.85546875" style="769" customWidth="1"/>
    <col min="14617" max="14848" width="9.140625" style="769"/>
    <col min="14849" max="14849" width="12.140625" style="769" customWidth="1"/>
    <col min="14850" max="14850" width="14.7109375" style="769" customWidth="1"/>
    <col min="14851" max="14851" width="7.42578125" style="769" customWidth="1"/>
    <col min="14852" max="14852" width="4.85546875" style="769" customWidth="1"/>
    <col min="14853" max="14853" width="14.28515625" style="769" customWidth="1"/>
    <col min="14854" max="14854" width="4.85546875" style="769" customWidth="1"/>
    <col min="14855" max="14855" width="6" style="769" customWidth="1"/>
    <col min="14856" max="14859" width="2.85546875" style="769" customWidth="1"/>
    <col min="14860" max="14860" width="6" style="769" customWidth="1"/>
    <col min="14861" max="14861" width="9.85546875" style="769" customWidth="1"/>
    <col min="14862" max="14862" width="7.42578125" style="769" customWidth="1"/>
    <col min="14863" max="14863" width="4.7109375" style="769" customWidth="1"/>
    <col min="14864" max="14864" width="14.28515625" style="769" customWidth="1"/>
    <col min="14865" max="14865" width="4.7109375" style="769" customWidth="1"/>
    <col min="14866" max="14866" width="6" style="769" customWidth="1"/>
    <col min="14867" max="14870" width="2.85546875" style="769" customWidth="1"/>
    <col min="14871" max="14871" width="6" style="769" customWidth="1"/>
    <col min="14872" max="14872" width="9.85546875" style="769" customWidth="1"/>
    <col min="14873" max="15104" width="9.140625" style="769"/>
    <col min="15105" max="15105" width="12.140625" style="769" customWidth="1"/>
    <col min="15106" max="15106" width="14.7109375" style="769" customWidth="1"/>
    <col min="15107" max="15107" width="7.42578125" style="769" customWidth="1"/>
    <col min="15108" max="15108" width="4.85546875" style="769" customWidth="1"/>
    <col min="15109" max="15109" width="14.28515625" style="769" customWidth="1"/>
    <col min="15110" max="15110" width="4.85546875" style="769" customWidth="1"/>
    <col min="15111" max="15111" width="6" style="769" customWidth="1"/>
    <col min="15112" max="15115" width="2.85546875" style="769" customWidth="1"/>
    <col min="15116" max="15116" width="6" style="769" customWidth="1"/>
    <col min="15117" max="15117" width="9.85546875" style="769" customWidth="1"/>
    <col min="15118" max="15118" width="7.42578125" style="769" customWidth="1"/>
    <col min="15119" max="15119" width="4.7109375" style="769" customWidth="1"/>
    <col min="15120" max="15120" width="14.28515625" style="769" customWidth="1"/>
    <col min="15121" max="15121" width="4.7109375" style="769" customWidth="1"/>
    <col min="15122" max="15122" width="6" style="769" customWidth="1"/>
    <col min="15123" max="15126" width="2.85546875" style="769" customWidth="1"/>
    <col min="15127" max="15127" width="6" style="769" customWidth="1"/>
    <col min="15128" max="15128" width="9.85546875" style="769" customWidth="1"/>
    <col min="15129" max="15360" width="9.140625" style="769"/>
    <col min="15361" max="15361" width="12.140625" style="769" customWidth="1"/>
    <col min="15362" max="15362" width="14.7109375" style="769" customWidth="1"/>
    <col min="15363" max="15363" width="7.42578125" style="769" customWidth="1"/>
    <col min="15364" max="15364" width="4.85546875" style="769" customWidth="1"/>
    <col min="15365" max="15365" width="14.28515625" style="769" customWidth="1"/>
    <col min="15366" max="15366" width="4.85546875" style="769" customWidth="1"/>
    <col min="15367" max="15367" width="6" style="769" customWidth="1"/>
    <col min="15368" max="15371" width="2.85546875" style="769" customWidth="1"/>
    <col min="15372" max="15372" width="6" style="769" customWidth="1"/>
    <col min="15373" max="15373" width="9.85546875" style="769" customWidth="1"/>
    <col min="15374" max="15374" width="7.42578125" style="769" customWidth="1"/>
    <col min="15375" max="15375" width="4.7109375" style="769" customWidth="1"/>
    <col min="15376" max="15376" width="14.28515625" style="769" customWidth="1"/>
    <col min="15377" max="15377" width="4.7109375" style="769" customWidth="1"/>
    <col min="15378" max="15378" width="6" style="769" customWidth="1"/>
    <col min="15379" max="15382" width="2.85546875" style="769" customWidth="1"/>
    <col min="15383" max="15383" width="6" style="769" customWidth="1"/>
    <col min="15384" max="15384" width="9.85546875" style="769" customWidth="1"/>
    <col min="15385" max="15616" width="9.140625" style="769"/>
    <col min="15617" max="15617" width="12.140625" style="769" customWidth="1"/>
    <col min="15618" max="15618" width="14.7109375" style="769" customWidth="1"/>
    <col min="15619" max="15619" width="7.42578125" style="769" customWidth="1"/>
    <col min="15620" max="15620" width="4.85546875" style="769" customWidth="1"/>
    <col min="15621" max="15621" width="14.28515625" style="769" customWidth="1"/>
    <col min="15622" max="15622" width="4.85546875" style="769" customWidth="1"/>
    <col min="15623" max="15623" width="6" style="769" customWidth="1"/>
    <col min="15624" max="15627" width="2.85546875" style="769" customWidth="1"/>
    <col min="15628" max="15628" width="6" style="769" customWidth="1"/>
    <col min="15629" max="15629" width="9.85546875" style="769" customWidth="1"/>
    <col min="15630" max="15630" width="7.42578125" style="769" customWidth="1"/>
    <col min="15631" max="15631" width="4.7109375" style="769" customWidth="1"/>
    <col min="15632" max="15632" width="14.28515625" style="769" customWidth="1"/>
    <col min="15633" max="15633" width="4.7109375" style="769" customWidth="1"/>
    <col min="15634" max="15634" width="6" style="769" customWidth="1"/>
    <col min="15635" max="15638" width="2.85546875" style="769" customWidth="1"/>
    <col min="15639" max="15639" width="6" style="769" customWidth="1"/>
    <col min="15640" max="15640" width="9.85546875" style="769" customWidth="1"/>
    <col min="15641" max="15872" width="9.140625" style="769"/>
    <col min="15873" max="15873" width="12.140625" style="769" customWidth="1"/>
    <col min="15874" max="15874" width="14.7109375" style="769" customWidth="1"/>
    <col min="15875" max="15875" width="7.42578125" style="769" customWidth="1"/>
    <col min="15876" max="15876" width="4.85546875" style="769" customWidth="1"/>
    <col min="15877" max="15877" width="14.28515625" style="769" customWidth="1"/>
    <col min="15878" max="15878" width="4.85546875" style="769" customWidth="1"/>
    <col min="15879" max="15879" width="6" style="769" customWidth="1"/>
    <col min="15880" max="15883" width="2.85546875" style="769" customWidth="1"/>
    <col min="15884" max="15884" width="6" style="769" customWidth="1"/>
    <col min="15885" max="15885" width="9.85546875" style="769" customWidth="1"/>
    <col min="15886" max="15886" width="7.42578125" style="769" customWidth="1"/>
    <col min="15887" max="15887" width="4.7109375" style="769" customWidth="1"/>
    <col min="15888" max="15888" width="14.28515625" style="769" customWidth="1"/>
    <col min="15889" max="15889" width="4.7109375" style="769" customWidth="1"/>
    <col min="15890" max="15890" width="6" style="769" customWidth="1"/>
    <col min="15891" max="15894" width="2.85546875" style="769" customWidth="1"/>
    <col min="15895" max="15895" width="6" style="769" customWidth="1"/>
    <col min="15896" max="15896" width="9.85546875" style="769" customWidth="1"/>
    <col min="15897" max="16128" width="9.140625" style="769"/>
    <col min="16129" max="16129" width="12.140625" style="769" customWidth="1"/>
    <col min="16130" max="16130" width="14.7109375" style="769" customWidth="1"/>
    <col min="16131" max="16131" width="7.42578125" style="769" customWidth="1"/>
    <col min="16132" max="16132" width="4.85546875" style="769" customWidth="1"/>
    <col min="16133" max="16133" width="14.28515625" style="769" customWidth="1"/>
    <col min="16134" max="16134" width="4.85546875" style="769" customWidth="1"/>
    <col min="16135" max="16135" width="6" style="769" customWidth="1"/>
    <col min="16136" max="16139" width="2.85546875" style="769" customWidth="1"/>
    <col min="16140" max="16140" width="6" style="769" customWidth="1"/>
    <col min="16141" max="16141" width="9.85546875" style="769" customWidth="1"/>
    <col min="16142" max="16142" width="7.42578125" style="769" customWidth="1"/>
    <col min="16143" max="16143" width="4.7109375" style="769" customWidth="1"/>
    <col min="16144" max="16144" width="14.28515625" style="769" customWidth="1"/>
    <col min="16145" max="16145" width="4.7109375" style="769" customWidth="1"/>
    <col min="16146" max="16146" width="6" style="769" customWidth="1"/>
    <col min="16147" max="16150" width="2.85546875" style="769" customWidth="1"/>
    <col min="16151" max="16151" width="6" style="769" customWidth="1"/>
    <col min="16152" max="16152" width="9.85546875" style="769" customWidth="1"/>
    <col min="16153" max="16384" width="9.140625" style="769"/>
  </cols>
  <sheetData>
    <row r="1" spans="1:158" s="503" customFormat="1" ht="15.95" customHeight="1" x14ac:dyDescent="0.5">
      <c r="A1" s="931"/>
      <c r="B1" s="1515" t="s">
        <v>915</v>
      </c>
      <c r="C1" s="1515"/>
      <c r="D1" s="1515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  <c r="Y1" s="1516"/>
    </row>
    <row r="2" spans="1:158" ht="5.0999999999999996" customHeight="1" x14ac:dyDescent="0.5">
      <c r="B2" s="774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4"/>
    </row>
    <row r="3" spans="1:158" ht="15.95" customHeight="1" x14ac:dyDescent="0.5">
      <c r="B3" s="1482" t="s">
        <v>506</v>
      </c>
      <c r="C3" s="1483"/>
      <c r="D3" s="1488" t="s">
        <v>5</v>
      </c>
      <c r="E3" s="1489"/>
      <c r="F3" s="1489"/>
      <c r="G3" s="1489"/>
      <c r="H3" s="1489"/>
      <c r="I3" s="1489"/>
      <c r="J3" s="1489"/>
      <c r="K3" s="1489"/>
      <c r="L3" s="1489"/>
      <c r="M3" s="1489"/>
      <c r="N3" s="1490"/>
      <c r="O3" s="1489" t="s">
        <v>6</v>
      </c>
      <c r="P3" s="1489"/>
      <c r="Q3" s="1489"/>
      <c r="R3" s="1489"/>
      <c r="S3" s="1489"/>
      <c r="T3" s="1489"/>
      <c r="U3" s="1489"/>
      <c r="V3" s="1489"/>
      <c r="W3" s="1489"/>
      <c r="X3" s="1489"/>
      <c r="Y3" s="1491"/>
    </row>
    <row r="4" spans="1:158" ht="16.7" customHeight="1" x14ac:dyDescent="0.5">
      <c r="B4" s="1484"/>
      <c r="C4" s="1485"/>
      <c r="D4" s="1492" t="s">
        <v>7</v>
      </c>
      <c r="E4" s="1494" t="s">
        <v>504</v>
      </c>
      <c r="F4" s="1496" t="s">
        <v>974</v>
      </c>
      <c r="G4" s="1494" t="s">
        <v>975</v>
      </c>
      <c r="H4" s="1507" t="s">
        <v>976</v>
      </c>
      <c r="I4" s="1517" t="s">
        <v>1115</v>
      </c>
      <c r="J4" s="1519" t="s">
        <v>1068</v>
      </c>
      <c r="K4" s="1505" t="s">
        <v>977</v>
      </c>
      <c r="L4" s="1505" t="s">
        <v>1069</v>
      </c>
      <c r="M4" s="1507" t="s">
        <v>978</v>
      </c>
      <c r="N4" s="1511" t="s">
        <v>508</v>
      </c>
      <c r="O4" s="1513" t="s">
        <v>7</v>
      </c>
      <c r="P4" s="1494" t="s">
        <v>504</v>
      </c>
      <c r="Q4" s="1496" t="s">
        <v>974</v>
      </c>
      <c r="R4" s="1494" t="s">
        <v>975</v>
      </c>
      <c r="S4" s="1507" t="s">
        <v>976</v>
      </c>
      <c r="T4" s="1517" t="s">
        <v>1115</v>
      </c>
      <c r="U4" s="1519" t="s">
        <v>1068</v>
      </c>
      <c r="V4" s="1505" t="s">
        <v>977</v>
      </c>
      <c r="W4" s="1505" t="s">
        <v>1069</v>
      </c>
      <c r="X4" s="1507" t="s">
        <v>978</v>
      </c>
      <c r="Y4" s="1509" t="s">
        <v>508</v>
      </c>
    </row>
    <row r="5" spans="1:158" s="768" customFormat="1" ht="16.7" customHeight="1" x14ac:dyDescent="0.5">
      <c r="B5" s="1486"/>
      <c r="C5" s="1487"/>
      <c r="D5" s="1493"/>
      <c r="E5" s="1495"/>
      <c r="F5" s="1497"/>
      <c r="G5" s="1495"/>
      <c r="H5" s="1508"/>
      <c r="I5" s="1518"/>
      <c r="J5" s="1520"/>
      <c r="K5" s="1506"/>
      <c r="L5" s="1506"/>
      <c r="M5" s="1508"/>
      <c r="N5" s="1512"/>
      <c r="O5" s="1514"/>
      <c r="P5" s="1495"/>
      <c r="Q5" s="1497"/>
      <c r="R5" s="1495"/>
      <c r="S5" s="1508"/>
      <c r="T5" s="1518"/>
      <c r="U5" s="1520"/>
      <c r="V5" s="1506"/>
      <c r="W5" s="1506"/>
      <c r="X5" s="1508"/>
      <c r="Y5" s="1510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769"/>
      <c r="AQ5" s="769"/>
      <c r="AR5" s="769"/>
      <c r="AS5" s="769"/>
      <c r="AT5" s="769"/>
      <c r="AU5" s="769"/>
      <c r="AV5" s="769"/>
      <c r="AW5" s="769"/>
      <c r="AX5" s="769"/>
      <c r="AY5" s="769"/>
      <c r="AZ5" s="769"/>
      <c r="BA5" s="769"/>
      <c r="BB5" s="769"/>
      <c r="BC5" s="769"/>
      <c r="BD5" s="769"/>
      <c r="BE5" s="769"/>
      <c r="BF5" s="769"/>
      <c r="BG5" s="769"/>
      <c r="BH5" s="769"/>
      <c r="BI5" s="769"/>
      <c r="BJ5" s="769"/>
      <c r="BK5" s="769"/>
      <c r="BL5" s="769"/>
      <c r="BM5" s="769"/>
      <c r="BN5" s="769"/>
      <c r="BO5" s="769"/>
      <c r="BP5" s="769"/>
      <c r="BQ5" s="769"/>
      <c r="BR5" s="769"/>
      <c r="BS5" s="769"/>
      <c r="BT5" s="769"/>
      <c r="BU5" s="769"/>
      <c r="BV5" s="769"/>
      <c r="BW5" s="769"/>
      <c r="BX5" s="769"/>
      <c r="BY5" s="769"/>
      <c r="BZ5" s="769"/>
      <c r="CA5" s="769"/>
      <c r="CB5" s="769"/>
      <c r="CC5" s="769"/>
      <c r="CD5" s="769"/>
      <c r="CE5" s="769"/>
      <c r="CF5" s="769"/>
      <c r="CG5" s="769"/>
      <c r="CH5" s="769"/>
      <c r="CI5" s="769"/>
      <c r="CJ5" s="769"/>
      <c r="CK5" s="769"/>
      <c r="CL5" s="769"/>
      <c r="CM5" s="769"/>
      <c r="CN5" s="769"/>
      <c r="CO5" s="769"/>
      <c r="CP5" s="769"/>
      <c r="CQ5" s="769"/>
      <c r="CR5" s="769"/>
      <c r="CS5" s="769"/>
      <c r="CT5" s="769"/>
      <c r="CU5" s="769"/>
      <c r="CV5" s="769"/>
      <c r="CW5" s="769"/>
      <c r="CX5" s="769"/>
      <c r="CY5" s="769"/>
      <c r="CZ5" s="769"/>
      <c r="DA5" s="769"/>
      <c r="DB5" s="769"/>
      <c r="DC5" s="769"/>
      <c r="DD5" s="769"/>
      <c r="DE5" s="769"/>
      <c r="DF5" s="769"/>
      <c r="DG5" s="769"/>
      <c r="DH5" s="769"/>
      <c r="DI5" s="769"/>
      <c r="DJ5" s="769"/>
      <c r="DK5" s="769"/>
      <c r="DL5" s="769"/>
      <c r="DM5" s="769"/>
      <c r="DN5" s="769"/>
      <c r="DO5" s="769"/>
      <c r="DP5" s="769"/>
      <c r="DQ5" s="769"/>
      <c r="DR5" s="769"/>
      <c r="DS5" s="769"/>
      <c r="DT5" s="769"/>
      <c r="DU5" s="769"/>
      <c r="DV5" s="769"/>
      <c r="DW5" s="769"/>
      <c r="DX5" s="769"/>
      <c r="DY5" s="769"/>
      <c r="DZ5" s="769"/>
      <c r="EA5" s="769"/>
      <c r="EB5" s="769"/>
      <c r="EC5" s="769"/>
    </row>
    <row r="6" spans="1:158" s="768" customFormat="1" ht="16.7" customHeight="1" x14ac:dyDescent="0.5">
      <c r="A6" s="768">
        <v>1</v>
      </c>
      <c r="B6" s="1361" t="s">
        <v>1152</v>
      </c>
      <c r="C6" s="1362" t="s">
        <v>1153</v>
      </c>
      <c r="D6" s="581" t="s">
        <v>347</v>
      </c>
      <c r="E6" s="135">
        <v>3</v>
      </c>
      <c r="F6" s="602" t="s">
        <v>863</v>
      </c>
      <c r="G6" s="385">
        <f>4*E6</f>
        <v>12</v>
      </c>
      <c r="H6" s="721">
        <f>G6+G7</f>
        <v>18</v>
      </c>
      <c r="I6" s="135">
        <v>1</v>
      </c>
      <c r="J6" s="135">
        <v>1</v>
      </c>
      <c r="K6" s="135">
        <v>1</v>
      </c>
      <c r="L6" s="195">
        <v>1</v>
      </c>
      <c r="M6" s="722">
        <f>SUM(H6:L6)</f>
        <v>22</v>
      </c>
      <c r="N6" s="658"/>
      <c r="O6" s="519" t="s">
        <v>349</v>
      </c>
      <c r="P6" s="135">
        <v>3</v>
      </c>
      <c r="Q6" s="602" t="s">
        <v>863</v>
      </c>
      <c r="R6" s="385">
        <f>4*P6</f>
        <v>12</v>
      </c>
      <c r="S6" s="721">
        <f>R6+R7</f>
        <v>18</v>
      </c>
      <c r="T6" s="135">
        <v>1</v>
      </c>
      <c r="U6" s="135">
        <v>1</v>
      </c>
      <c r="V6" s="135">
        <v>1</v>
      </c>
      <c r="W6" s="195">
        <v>1</v>
      </c>
      <c r="X6" s="722">
        <f>SUM(S6:W6)</f>
        <v>22</v>
      </c>
      <c r="Y6" s="683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769"/>
      <c r="AY6" s="769"/>
      <c r="AZ6" s="769"/>
      <c r="BA6" s="769"/>
      <c r="BB6" s="769"/>
      <c r="BC6" s="769"/>
      <c r="BD6" s="769"/>
      <c r="BE6" s="769"/>
      <c r="BF6" s="769"/>
      <c r="BG6" s="769"/>
      <c r="BH6" s="769"/>
      <c r="BI6" s="769"/>
      <c r="BJ6" s="769"/>
      <c r="BK6" s="769"/>
      <c r="BL6" s="769"/>
      <c r="BM6" s="769"/>
      <c r="BN6" s="769"/>
      <c r="BO6" s="769"/>
      <c r="BP6" s="769"/>
      <c r="BQ6" s="769"/>
      <c r="BR6" s="769"/>
      <c r="BS6" s="769"/>
      <c r="BT6" s="769"/>
      <c r="BU6" s="769"/>
      <c r="BV6" s="769"/>
      <c r="BW6" s="769"/>
      <c r="BX6" s="769"/>
      <c r="BY6" s="769"/>
      <c r="BZ6" s="769"/>
      <c r="CA6" s="769"/>
      <c r="CB6" s="769"/>
      <c r="CC6" s="769"/>
      <c r="CD6" s="769"/>
      <c r="CE6" s="769"/>
      <c r="CF6" s="769"/>
      <c r="CG6" s="769"/>
      <c r="CH6" s="769"/>
      <c r="CI6" s="769"/>
      <c r="CJ6" s="769"/>
      <c r="CK6" s="769"/>
      <c r="CL6" s="769"/>
      <c r="CM6" s="769"/>
      <c r="CN6" s="769"/>
      <c r="CO6" s="769"/>
      <c r="CP6" s="769"/>
      <c r="CQ6" s="769"/>
      <c r="CR6" s="769"/>
      <c r="CS6" s="769"/>
      <c r="CT6" s="769"/>
      <c r="CU6" s="769"/>
      <c r="CV6" s="769"/>
      <c r="CW6" s="769"/>
      <c r="CX6" s="769"/>
      <c r="CY6" s="769"/>
      <c r="CZ6" s="769"/>
      <c r="DA6" s="769"/>
      <c r="DB6" s="769"/>
      <c r="DC6" s="769"/>
      <c r="DD6" s="769"/>
      <c r="DE6" s="769"/>
      <c r="DF6" s="769"/>
      <c r="DG6" s="769"/>
      <c r="DH6" s="769"/>
      <c r="DI6" s="769"/>
      <c r="DJ6" s="769"/>
      <c r="DK6" s="769"/>
      <c r="DL6" s="769"/>
      <c r="DM6" s="769"/>
      <c r="DN6" s="769"/>
      <c r="DO6" s="769"/>
      <c r="DP6" s="769"/>
      <c r="DQ6" s="769"/>
      <c r="DR6" s="769"/>
      <c r="DS6" s="769"/>
      <c r="DT6" s="769"/>
      <c r="DU6" s="769"/>
      <c r="DV6" s="769"/>
      <c r="DW6" s="769"/>
      <c r="DX6" s="769"/>
      <c r="DY6" s="769"/>
      <c r="DZ6" s="769"/>
      <c r="EA6" s="769"/>
      <c r="EB6" s="769"/>
      <c r="EC6" s="769"/>
    </row>
    <row r="7" spans="1:158" ht="16.7" customHeight="1" x14ac:dyDescent="0.5">
      <c r="B7" s="449" t="s">
        <v>993</v>
      </c>
      <c r="C7" s="579"/>
      <c r="D7" s="582" t="s">
        <v>351</v>
      </c>
      <c r="E7" s="196">
        <v>3</v>
      </c>
      <c r="F7" s="601" t="s">
        <v>865</v>
      </c>
      <c r="G7" s="395">
        <f>E7*2</f>
        <v>6</v>
      </c>
      <c r="H7" s="723"/>
      <c r="I7" s="196"/>
      <c r="J7" s="196"/>
      <c r="K7" s="196"/>
      <c r="L7" s="196"/>
      <c r="M7" s="724"/>
      <c r="N7" s="659"/>
      <c r="O7" s="185" t="s">
        <v>353</v>
      </c>
      <c r="P7" s="196">
        <v>3</v>
      </c>
      <c r="Q7" s="601" t="s">
        <v>865</v>
      </c>
      <c r="R7" s="395">
        <f>P7*2</f>
        <v>6</v>
      </c>
      <c r="S7" s="723"/>
      <c r="T7" s="196"/>
      <c r="U7" s="196"/>
      <c r="V7" s="196"/>
      <c r="W7" s="196"/>
      <c r="X7" s="724"/>
      <c r="Y7" s="684"/>
    </row>
    <row r="8" spans="1:158" s="768" customFormat="1" ht="16.7" customHeight="1" x14ac:dyDescent="0.5">
      <c r="A8" s="768">
        <v>2</v>
      </c>
      <c r="B8" s="448" t="s">
        <v>516</v>
      </c>
      <c r="C8" s="578" t="s">
        <v>517</v>
      </c>
      <c r="D8" s="581" t="s">
        <v>347</v>
      </c>
      <c r="E8" s="135">
        <v>3</v>
      </c>
      <c r="F8" s="857" t="s">
        <v>1132</v>
      </c>
      <c r="G8" s="385">
        <f>6*3</f>
        <v>18</v>
      </c>
      <c r="H8" s="729">
        <f>G8+G9</f>
        <v>18</v>
      </c>
      <c r="I8" s="135">
        <v>1</v>
      </c>
      <c r="J8" s="135">
        <v>1</v>
      </c>
      <c r="K8" s="135">
        <v>1</v>
      </c>
      <c r="L8" s="195">
        <v>1</v>
      </c>
      <c r="M8" s="722">
        <f>SUM(H8:L8)</f>
        <v>22</v>
      </c>
      <c r="N8" s="658"/>
      <c r="O8" s="519" t="s">
        <v>349</v>
      </c>
      <c r="P8" s="135">
        <v>3</v>
      </c>
      <c r="Q8" s="857" t="s">
        <v>1132</v>
      </c>
      <c r="R8" s="385">
        <f>6*3</f>
        <v>18</v>
      </c>
      <c r="S8" s="729">
        <f>R8+R9</f>
        <v>18</v>
      </c>
      <c r="T8" s="135">
        <v>1</v>
      </c>
      <c r="U8" s="135">
        <v>1</v>
      </c>
      <c r="V8" s="135">
        <v>1</v>
      </c>
      <c r="W8" s="195">
        <v>1</v>
      </c>
      <c r="X8" s="722">
        <f>SUM(S8:W8)</f>
        <v>22</v>
      </c>
      <c r="Y8" s="683"/>
      <c r="Z8" s="769"/>
      <c r="AA8" s="769"/>
      <c r="AB8" s="769"/>
      <c r="AC8" s="769"/>
      <c r="AD8" s="769"/>
      <c r="AE8" s="769"/>
      <c r="AF8" s="769"/>
      <c r="AG8" s="769"/>
      <c r="AH8" s="769"/>
      <c r="AI8" s="769"/>
      <c r="AJ8" s="769"/>
      <c r="AK8" s="769"/>
      <c r="AL8" s="769"/>
      <c r="AM8" s="769"/>
      <c r="AN8" s="769"/>
      <c r="AO8" s="769"/>
      <c r="AP8" s="769"/>
      <c r="AQ8" s="769"/>
      <c r="AR8" s="769"/>
      <c r="AS8" s="769"/>
      <c r="AT8" s="769"/>
      <c r="AU8" s="769"/>
      <c r="AV8" s="769"/>
      <c r="AW8" s="769"/>
      <c r="AX8" s="769"/>
      <c r="AY8" s="769"/>
      <c r="AZ8" s="769"/>
      <c r="BA8" s="769"/>
      <c r="BB8" s="769"/>
      <c r="BC8" s="769"/>
      <c r="BD8" s="769"/>
      <c r="BE8" s="769"/>
      <c r="BF8" s="769"/>
      <c r="BG8" s="769"/>
      <c r="BH8" s="769"/>
      <c r="BI8" s="769"/>
      <c r="BJ8" s="769"/>
      <c r="BK8" s="769"/>
      <c r="BL8" s="769"/>
      <c r="BM8" s="769"/>
      <c r="BN8" s="769"/>
      <c r="BO8" s="769"/>
      <c r="BP8" s="769"/>
      <c r="BQ8" s="769"/>
      <c r="BR8" s="769"/>
      <c r="BS8" s="769"/>
      <c r="BT8" s="769"/>
      <c r="BU8" s="769"/>
      <c r="BV8" s="769"/>
      <c r="BW8" s="769"/>
      <c r="BX8" s="769"/>
      <c r="BY8" s="769"/>
      <c r="BZ8" s="769"/>
      <c r="CA8" s="769"/>
      <c r="CB8" s="769"/>
      <c r="CC8" s="769"/>
      <c r="CD8" s="769"/>
      <c r="CE8" s="769"/>
      <c r="CF8" s="769"/>
      <c r="CG8" s="769"/>
      <c r="CH8" s="769"/>
      <c r="CI8" s="769"/>
      <c r="CJ8" s="769"/>
      <c r="CK8" s="769"/>
      <c r="CL8" s="769"/>
      <c r="CM8" s="769"/>
      <c r="CN8" s="769"/>
      <c r="CO8" s="769"/>
      <c r="CP8" s="769"/>
      <c r="CQ8" s="769"/>
      <c r="CR8" s="769"/>
      <c r="CS8" s="769"/>
      <c r="CT8" s="769"/>
      <c r="CU8" s="769"/>
      <c r="CV8" s="769"/>
      <c r="CW8" s="769"/>
      <c r="CX8" s="769"/>
      <c r="CY8" s="769"/>
      <c r="CZ8" s="769"/>
      <c r="DA8" s="769"/>
      <c r="DB8" s="769"/>
      <c r="DC8" s="769"/>
      <c r="DD8" s="769"/>
      <c r="DE8" s="769"/>
      <c r="DF8" s="769"/>
      <c r="DG8" s="769"/>
      <c r="DH8" s="769"/>
      <c r="DI8" s="769"/>
      <c r="DJ8" s="769"/>
      <c r="DK8" s="769"/>
      <c r="DL8" s="769"/>
      <c r="DM8" s="769"/>
      <c r="DN8" s="769"/>
      <c r="DO8" s="769"/>
      <c r="DP8" s="769"/>
      <c r="DQ8" s="769"/>
      <c r="DR8" s="769"/>
      <c r="DS8" s="769"/>
      <c r="DT8" s="769"/>
      <c r="DU8" s="769"/>
      <c r="DV8" s="769"/>
      <c r="DW8" s="769"/>
      <c r="DX8" s="769"/>
      <c r="DY8" s="769"/>
      <c r="DZ8" s="769"/>
      <c r="EA8" s="769"/>
      <c r="EB8" s="769"/>
      <c r="EC8" s="769"/>
    </row>
    <row r="9" spans="1:158" ht="16.7" customHeight="1" x14ac:dyDescent="0.5">
      <c r="B9" s="449" t="s">
        <v>1004</v>
      </c>
      <c r="C9" s="579"/>
      <c r="D9" s="582"/>
      <c r="E9" s="138"/>
      <c r="F9" s="601"/>
      <c r="G9" s="395"/>
      <c r="H9" s="730"/>
      <c r="I9" s="138"/>
      <c r="J9" s="138"/>
      <c r="K9" s="138"/>
      <c r="L9" s="196"/>
      <c r="M9" s="731"/>
      <c r="N9" s="659"/>
      <c r="O9" s="185"/>
      <c r="P9" s="138"/>
      <c r="Q9" s="601"/>
      <c r="R9" s="395"/>
      <c r="S9" s="730"/>
      <c r="T9" s="138"/>
      <c r="U9" s="138"/>
      <c r="V9" s="138"/>
      <c r="W9" s="196"/>
      <c r="X9" s="731"/>
      <c r="Y9" s="684"/>
    </row>
    <row r="10" spans="1:158" s="768" customFormat="1" ht="16.7" customHeight="1" x14ac:dyDescent="0.5">
      <c r="A10" s="768">
        <v>3</v>
      </c>
      <c r="B10" s="448" t="s">
        <v>522</v>
      </c>
      <c r="C10" s="578" t="s">
        <v>523</v>
      </c>
      <c r="D10" s="581" t="s">
        <v>351</v>
      </c>
      <c r="E10" s="195">
        <v>3</v>
      </c>
      <c r="F10" s="622" t="s">
        <v>864</v>
      </c>
      <c r="G10" s="385">
        <f>5*E10</f>
        <v>15</v>
      </c>
      <c r="H10" s="733">
        <f>G10+G11</f>
        <v>15</v>
      </c>
      <c r="I10" s="135">
        <v>1</v>
      </c>
      <c r="J10" s="135">
        <v>1</v>
      </c>
      <c r="K10" s="135">
        <v>1</v>
      </c>
      <c r="L10" s="195">
        <v>1</v>
      </c>
      <c r="M10" s="722">
        <f>SUM(H10:L10)</f>
        <v>19</v>
      </c>
      <c r="N10" s="658"/>
      <c r="O10" s="519" t="s">
        <v>353</v>
      </c>
      <c r="P10" s="195">
        <v>3</v>
      </c>
      <c r="Q10" s="622" t="s">
        <v>864</v>
      </c>
      <c r="R10" s="385">
        <f>5*P10</f>
        <v>15</v>
      </c>
      <c r="S10" s="733">
        <f>R10+R11</f>
        <v>15</v>
      </c>
      <c r="T10" s="135">
        <v>1</v>
      </c>
      <c r="U10" s="135">
        <v>1</v>
      </c>
      <c r="V10" s="135">
        <v>1</v>
      </c>
      <c r="W10" s="195">
        <v>1</v>
      </c>
      <c r="X10" s="722">
        <f>SUM(S10:W10)</f>
        <v>19</v>
      </c>
      <c r="Y10" s="683"/>
      <c r="Z10" s="769"/>
      <c r="AA10" s="769"/>
      <c r="AB10" s="769"/>
      <c r="AC10" s="769"/>
      <c r="AD10" s="769"/>
      <c r="AE10" s="769"/>
      <c r="AF10" s="769"/>
      <c r="AG10" s="769"/>
      <c r="AH10" s="769"/>
      <c r="AI10" s="769"/>
      <c r="AJ10" s="769"/>
      <c r="AK10" s="769"/>
      <c r="AL10" s="769"/>
      <c r="AM10" s="769"/>
      <c r="AN10" s="769"/>
      <c r="AO10" s="769"/>
      <c r="AP10" s="769"/>
      <c r="AQ10" s="769"/>
      <c r="AR10" s="769"/>
      <c r="AS10" s="769"/>
      <c r="AT10" s="769"/>
      <c r="AU10" s="769"/>
      <c r="AV10" s="769"/>
      <c r="AW10" s="769"/>
      <c r="AX10" s="769"/>
      <c r="AY10" s="769"/>
      <c r="AZ10" s="769"/>
      <c r="BA10" s="769"/>
      <c r="BB10" s="769"/>
      <c r="BC10" s="769"/>
      <c r="BD10" s="769"/>
      <c r="BE10" s="769"/>
      <c r="BF10" s="769"/>
      <c r="BG10" s="769"/>
      <c r="BH10" s="769"/>
      <c r="BI10" s="769"/>
      <c r="BJ10" s="769"/>
      <c r="BK10" s="769"/>
      <c r="BL10" s="769"/>
      <c r="BM10" s="769"/>
      <c r="BN10" s="769"/>
      <c r="BO10" s="769"/>
      <c r="BP10" s="769"/>
      <c r="BQ10" s="769"/>
      <c r="BR10" s="769"/>
      <c r="BS10" s="769"/>
      <c r="BT10" s="769"/>
      <c r="BU10" s="769"/>
      <c r="BV10" s="769"/>
      <c r="BW10" s="769"/>
      <c r="BX10" s="769"/>
      <c r="BY10" s="769"/>
      <c r="BZ10" s="769"/>
      <c r="CA10" s="769"/>
      <c r="CB10" s="769"/>
      <c r="CC10" s="769"/>
      <c r="CD10" s="769"/>
      <c r="CE10" s="769"/>
      <c r="CF10" s="769"/>
      <c r="CG10" s="769"/>
      <c r="CH10" s="769"/>
      <c r="CI10" s="769"/>
      <c r="CJ10" s="769"/>
      <c r="CK10" s="769"/>
      <c r="CL10" s="769"/>
      <c r="CM10" s="769"/>
      <c r="CN10" s="769"/>
      <c r="CO10" s="769"/>
      <c r="CP10" s="769"/>
      <c r="CQ10" s="769"/>
      <c r="CR10" s="769"/>
      <c r="CS10" s="769"/>
      <c r="CT10" s="769"/>
      <c r="CU10" s="769"/>
      <c r="CV10" s="769"/>
      <c r="CW10" s="769"/>
      <c r="CX10" s="769"/>
      <c r="CY10" s="769"/>
      <c r="CZ10" s="769"/>
      <c r="DA10" s="769"/>
      <c r="DB10" s="769"/>
      <c r="DC10" s="769"/>
      <c r="DD10" s="769"/>
      <c r="DE10" s="769"/>
      <c r="DF10" s="769"/>
      <c r="DG10" s="769"/>
      <c r="DH10" s="769"/>
      <c r="DI10" s="769"/>
      <c r="DJ10" s="769"/>
      <c r="DK10" s="769"/>
      <c r="DL10" s="769"/>
      <c r="DM10" s="769"/>
      <c r="DN10" s="769"/>
      <c r="DO10" s="769"/>
      <c r="DP10" s="769"/>
      <c r="DQ10" s="769"/>
      <c r="DR10" s="769"/>
      <c r="DS10" s="769"/>
      <c r="DT10" s="769"/>
      <c r="DU10" s="769"/>
      <c r="DV10" s="769"/>
      <c r="DW10" s="769"/>
      <c r="DX10" s="769"/>
      <c r="DY10" s="769"/>
      <c r="DZ10" s="769"/>
      <c r="EA10" s="769"/>
      <c r="EB10" s="769"/>
      <c r="EC10" s="769"/>
    </row>
    <row r="11" spans="1:158" s="768" customFormat="1" ht="16.7" customHeight="1" x14ac:dyDescent="0.5">
      <c r="B11" s="449" t="s">
        <v>1021</v>
      </c>
      <c r="C11" s="579"/>
      <c r="D11" s="593"/>
      <c r="E11" s="196"/>
      <c r="F11" s="623"/>
      <c r="G11" s="395"/>
      <c r="H11" s="734"/>
      <c r="I11" s="196"/>
      <c r="J11" s="196"/>
      <c r="K11" s="196"/>
      <c r="L11" s="196"/>
      <c r="M11" s="735"/>
      <c r="N11" s="663"/>
      <c r="O11" s="142"/>
      <c r="P11" s="196"/>
      <c r="Q11" s="623"/>
      <c r="R11" s="395"/>
      <c r="S11" s="734"/>
      <c r="T11" s="196"/>
      <c r="U11" s="196"/>
      <c r="V11" s="196"/>
      <c r="W11" s="196"/>
      <c r="X11" s="735"/>
      <c r="Y11" s="698"/>
      <c r="Z11" s="769"/>
      <c r="AA11" s="769"/>
      <c r="AB11" s="769"/>
      <c r="AC11" s="769"/>
      <c r="AD11" s="769"/>
      <c r="AE11" s="769"/>
      <c r="AF11" s="769"/>
      <c r="AG11" s="769"/>
      <c r="AH11" s="769"/>
      <c r="AI11" s="769"/>
      <c r="AJ11" s="769"/>
      <c r="AK11" s="769"/>
      <c r="AL11" s="769"/>
      <c r="AM11" s="769"/>
      <c r="AN11" s="769"/>
      <c r="AO11" s="769"/>
      <c r="AP11" s="769"/>
      <c r="AQ11" s="769"/>
      <c r="AR11" s="769"/>
      <c r="AS11" s="769"/>
      <c r="AT11" s="769"/>
      <c r="AU11" s="769"/>
      <c r="AV11" s="769"/>
      <c r="AW11" s="769"/>
      <c r="AX11" s="769"/>
      <c r="AY11" s="769"/>
      <c r="AZ11" s="769"/>
      <c r="BA11" s="769"/>
      <c r="BB11" s="769"/>
      <c r="BC11" s="769"/>
      <c r="BD11" s="769"/>
      <c r="BE11" s="769"/>
      <c r="BF11" s="769"/>
      <c r="BG11" s="769"/>
      <c r="BH11" s="769"/>
      <c r="BI11" s="769"/>
      <c r="BJ11" s="769"/>
      <c r="BK11" s="769"/>
      <c r="BL11" s="769"/>
      <c r="BM11" s="769"/>
      <c r="BN11" s="769"/>
      <c r="BO11" s="769"/>
      <c r="BP11" s="769"/>
      <c r="BQ11" s="769"/>
      <c r="BR11" s="769"/>
      <c r="BS11" s="769"/>
      <c r="BT11" s="769"/>
      <c r="BU11" s="769"/>
      <c r="BV11" s="769"/>
      <c r="BW11" s="769"/>
      <c r="BX11" s="769"/>
      <c r="BY11" s="769"/>
      <c r="BZ11" s="769"/>
      <c r="CA11" s="769"/>
      <c r="CB11" s="769"/>
      <c r="CC11" s="769"/>
      <c r="CD11" s="769"/>
      <c r="CE11" s="769"/>
      <c r="CF11" s="769"/>
      <c r="CG11" s="769"/>
      <c r="CH11" s="769"/>
      <c r="CI11" s="769"/>
      <c r="CJ11" s="769"/>
      <c r="CK11" s="769"/>
      <c r="CL11" s="769"/>
      <c r="CM11" s="769"/>
      <c r="CN11" s="769"/>
      <c r="CO11" s="769"/>
      <c r="CP11" s="769"/>
      <c r="CQ11" s="769"/>
      <c r="CR11" s="769"/>
      <c r="CS11" s="769"/>
      <c r="CT11" s="769"/>
      <c r="CU11" s="769"/>
      <c r="CV11" s="769"/>
      <c r="CW11" s="769"/>
      <c r="CX11" s="769"/>
      <c r="CY11" s="769"/>
      <c r="CZ11" s="769"/>
      <c r="DA11" s="769"/>
      <c r="DB11" s="769"/>
      <c r="DC11" s="769"/>
      <c r="DD11" s="769"/>
      <c r="DE11" s="769"/>
      <c r="DF11" s="769"/>
      <c r="DG11" s="769"/>
      <c r="DH11" s="769"/>
      <c r="DI11" s="769"/>
      <c r="DJ11" s="769"/>
      <c r="DK11" s="769"/>
      <c r="DL11" s="769"/>
      <c r="DM11" s="769"/>
      <c r="DN11" s="769"/>
      <c r="DO11" s="769"/>
      <c r="DP11" s="769"/>
      <c r="DQ11" s="769"/>
      <c r="DR11" s="769"/>
      <c r="DS11" s="769"/>
      <c r="DT11" s="769"/>
      <c r="DU11" s="769"/>
      <c r="DV11" s="769"/>
      <c r="DW11" s="769"/>
      <c r="DX11" s="769"/>
      <c r="DY11" s="769"/>
      <c r="DZ11" s="769"/>
      <c r="EA11" s="769"/>
      <c r="EB11" s="769"/>
      <c r="EC11" s="769"/>
    </row>
    <row r="12" spans="1:158" s="768" customFormat="1" ht="16.7" customHeight="1" x14ac:dyDescent="0.5">
      <c r="A12" s="768">
        <v>4</v>
      </c>
      <c r="B12" s="448" t="s">
        <v>520</v>
      </c>
      <c r="C12" s="578" t="s">
        <v>521</v>
      </c>
      <c r="D12" s="581" t="s">
        <v>351</v>
      </c>
      <c r="E12" s="195">
        <v>3</v>
      </c>
      <c r="F12" s="622" t="s">
        <v>916</v>
      </c>
      <c r="G12" s="385">
        <f>4*3</f>
        <v>12</v>
      </c>
      <c r="H12" s="737">
        <f>G12+G13</f>
        <v>12</v>
      </c>
      <c r="I12" s="135">
        <v>1</v>
      </c>
      <c r="J12" s="135">
        <v>1</v>
      </c>
      <c r="K12" s="135">
        <v>1</v>
      </c>
      <c r="L12" s="195">
        <v>1</v>
      </c>
      <c r="M12" s="722">
        <f>SUM(H12:L12)</f>
        <v>16</v>
      </c>
      <c r="N12" s="666"/>
      <c r="O12" s="519" t="s">
        <v>353</v>
      </c>
      <c r="P12" s="195">
        <v>3</v>
      </c>
      <c r="Q12" s="622" t="s">
        <v>916</v>
      </c>
      <c r="R12" s="385">
        <f>4*3</f>
        <v>12</v>
      </c>
      <c r="S12" s="737">
        <f>R12</f>
        <v>12</v>
      </c>
      <c r="T12" s="135">
        <v>1</v>
      </c>
      <c r="U12" s="135">
        <v>1</v>
      </c>
      <c r="V12" s="135">
        <v>1</v>
      </c>
      <c r="W12" s="195">
        <v>1</v>
      </c>
      <c r="X12" s="722">
        <f>SUM(S12:W12)</f>
        <v>16</v>
      </c>
      <c r="Y12" s="683"/>
      <c r="Z12" s="769"/>
      <c r="AA12" s="769"/>
      <c r="AB12" s="769"/>
      <c r="AC12" s="769"/>
      <c r="AD12" s="769"/>
      <c r="AE12" s="769"/>
      <c r="AF12" s="769"/>
      <c r="AG12" s="769"/>
      <c r="AH12" s="769"/>
      <c r="AI12" s="769"/>
      <c r="AJ12" s="769"/>
      <c r="AK12" s="769"/>
      <c r="AL12" s="769"/>
      <c r="AM12" s="769"/>
      <c r="AN12" s="769"/>
      <c r="AO12" s="769"/>
      <c r="AP12" s="769"/>
      <c r="AQ12" s="769"/>
      <c r="AR12" s="769"/>
      <c r="AS12" s="769"/>
      <c r="AT12" s="769"/>
      <c r="AU12" s="769"/>
      <c r="AV12" s="769"/>
      <c r="AW12" s="769"/>
      <c r="AX12" s="769"/>
      <c r="AY12" s="769"/>
      <c r="AZ12" s="769"/>
      <c r="BA12" s="769"/>
      <c r="BB12" s="769"/>
      <c r="BC12" s="769"/>
      <c r="BD12" s="769"/>
      <c r="BE12" s="769"/>
      <c r="BF12" s="769"/>
      <c r="BG12" s="769"/>
      <c r="BH12" s="769"/>
      <c r="BI12" s="769"/>
      <c r="BJ12" s="769"/>
      <c r="BK12" s="769"/>
      <c r="BL12" s="769"/>
      <c r="BM12" s="769"/>
      <c r="BN12" s="769"/>
      <c r="BO12" s="769"/>
      <c r="BP12" s="769"/>
      <c r="BQ12" s="769"/>
      <c r="BR12" s="769"/>
      <c r="BS12" s="769"/>
      <c r="BT12" s="769"/>
      <c r="BU12" s="769"/>
      <c r="BV12" s="769"/>
      <c r="BW12" s="769"/>
      <c r="BX12" s="769"/>
      <c r="BY12" s="769"/>
      <c r="BZ12" s="769"/>
      <c r="CA12" s="769"/>
      <c r="CB12" s="769"/>
      <c r="CC12" s="769"/>
      <c r="CD12" s="769"/>
      <c r="CE12" s="769"/>
      <c r="CF12" s="769"/>
      <c r="CG12" s="769"/>
      <c r="CH12" s="769"/>
      <c r="CI12" s="769"/>
      <c r="CJ12" s="769"/>
      <c r="CK12" s="769"/>
      <c r="CL12" s="769"/>
      <c r="CM12" s="769"/>
      <c r="CN12" s="769"/>
      <c r="CO12" s="769"/>
      <c r="CP12" s="769"/>
      <c r="CQ12" s="769"/>
      <c r="CR12" s="769"/>
      <c r="CS12" s="769"/>
      <c r="CT12" s="769"/>
      <c r="CU12" s="769"/>
      <c r="CV12" s="769"/>
      <c r="CW12" s="769"/>
      <c r="CX12" s="769"/>
      <c r="CY12" s="769"/>
      <c r="CZ12" s="769"/>
      <c r="DA12" s="769"/>
      <c r="DB12" s="769"/>
      <c r="DC12" s="769"/>
      <c r="DD12" s="769"/>
      <c r="DE12" s="769"/>
      <c r="DF12" s="769"/>
      <c r="DG12" s="769"/>
      <c r="DH12" s="769"/>
      <c r="DI12" s="769"/>
      <c r="DJ12" s="769"/>
      <c r="DK12" s="769"/>
      <c r="DL12" s="769"/>
      <c r="DM12" s="769"/>
      <c r="DN12" s="769"/>
      <c r="DO12" s="769"/>
      <c r="DP12" s="769"/>
      <c r="DQ12" s="769"/>
      <c r="DR12" s="769"/>
      <c r="DS12" s="769"/>
      <c r="DT12" s="769"/>
      <c r="DU12" s="769"/>
      <c r="DV12" s="769"/>
      <c r="DW12" s="769"/>
      <c r="DX12" s="769"/>
      <c r="DY12" s="769"/>
      <c r="DZ12" s="769"/>
      <c r="EA12" s="769"/>
      <c r="EB12" s="769"/>
      <c r="EC12" s="769"/>
    </row>
    <row r="13" spans="1:158" s="768" customFormat="1" ht="16.7" customHeight="1" x14ac:dyDescent="0.5">
      <c r="B13" s="449" t="s">
        <v>1023</v>
      </c>
      <c r="C13" s="579"/>
      <c r="D13" s="582"/>
      <c r="E13" s="196"/>
      <c r="F13" s="601"/>
      <c r="G13" s="395"/>
      <c r="H13" s="738"/>
      <c r="I13" s="196"/>
      <c r="J13" s="196"/>
      <c r="K13" s="196"/>
      <c r="L13" s="196"/>
      <c r="M13" s="739"/>
      <c r="N13" s="650"/>
      <c r="O13" s="185"/>
      <c r="P13" s="196"/>
      <c r="Q13" s="623"/>
      <c r="R13" s="395"/>
      <c r="S13" s="738"/>
      <c r="T13" s="196"/>
      <c r="U13" s="196"/>
      <c r="V13" s="196"/>
      <c r="W13" s="196"/>
      <c r="X13" s="739"/>
      <c r="Y13" s="684"/>
      <c r="Z13" s="769"/>
      <c r="AA13" s="769"/>
      <c r="AB13" s="769"/>
      <c r="AC13" s="769"/>
      <c r="AD13" s="769"/>
      <c r="AE13" s="769"/>
      <c r="AF13" s="769"/>
      <c r="AG13" s="769"/>
      <c r="AH13" s="769"/>
      <c r="AI13" s="769"/>
      <c r="AJ13" s="769"/>
      <c r="AK13" s="769"/>
      <c r="AL13" s="769"/>
      <c r="AM13" s="769"/>
      <c r="AN13" s="769"/>
      <c r="AO13" s="769"/>
      <c r="AP13" s="769"/>
      <c r="AQ13" s="769"/>
      <c r="AR13" s="769"/>
      <c r="AS13" s="769"/>
      <c r="AT13" s="769"/>
      <c r="AU13" s="769"/>
      <c r="AV13" s="769"/>
      <c r="AW13" s="769"/>
      <c r="AX13" s="769"/>
      <c r="AY13" s="769"/>
      <c r="AZ13" s="769"/>
      <c r="BA13" s="769"/>
      <c r="BB13" s="769"/>
      <c r="BC13" s="769"/>
      <c r="BD13" s="769"/>
      <c r="BE13" s="769"/>
      <c r="BF13" s="769"/>
      <c r="BG13" s="769"/>
      <c r="BH13" s="769"/>
      <c r="BI13" s="769"/>
      <c r="BJ13" s="769"/>
      <c r="BK13" s="769"/>
      <c r="BL13" s="769"/>
      <c r="BM13" s="769"/>
      <c r="BN13" s="769"/>
      <c r="BO13" s="769"/>
      <c r="BP13" s="769"/>
      <c r="BQ13" s="769"/>
      <c r="BR13" s="769"/>
      <c r="BS13" s="769"/>
      <c r="BT13" s="769"/>
      <c r="BU13" s="769"/>
      <c r="BV13" s="769"/>
      <c r="BW13" s="769"/>
      <c r="BX13" s="769"/>
      <c r="BY13" s="769"/>
      <c r="BZ13" s="769"/>
      <c r="CA13" s="769"/>
      <c r="CB13" s="769"/>
      <c r="CC13" s="769"/>
      <c r="CD13" s="769"/>
      <c r="CE13" s="769"/>
      <c r="CF13" s="769"/>
      <c r="CG13" s="769"/>
      <c r="CH13" s="769"/>
      <c r="CI13" s="769"/>
      <c r="CJ13" s="769"/>
      <c r="CK13" s="769"/>
      <c r="CL13" s="769"/>
      <c r="CM13" s="769"/>
      <c r="CN13" s="769"/>
      <c r="CO13" s="769"/>
      <c r="CP13" s="769"/>
      <c r="CQ13" s="769"/>
      <c r="CR13" s="769"/>
      <c r="CS13" s="769"/>
      <c r="CT13" s="769"/>
      <c r="CU13" s="769"/>
      <c r="CV13" s="769"/>
      <c r="CW13" s="769"/>
      <c r="CX13" s="769"/>
      <c r="CY13" s="769"/>
      <c r="CZ13" s="769"/>
      <c r="DA13" s="769"/>
      <c r="DB13" s="769"/>
      <c r="DC13" s="769"/>
      <c r="DD13" s="769"/>
      <c r="DE13" s="769"/>
      <c r="DF13" s="769"/>
      <c r="DG13" s="769"/>
      <c r="DH13" s="769"/>
      <c r="DI13" s="769"/>
      <c r="DJ13" s="769"/>
      <c r="DK13" s="769"/>
      <c r="DL13" s="769"/>
      <c r="DM13" s="769"/>
      <c r="DN13" s="769"/>
      <c r="DO13" s="769"/>
      <c r="DP13" s="769"/>
      <c r="DQ13" s="769"/>
      <c r="DR13" s="769"/>
      <c r="DS13" s="769"/>
      <c r="DT13" s="769"/>
      <c r="DU13" s="769"/>
      <c r="DV13" s="769"/>
      <c r="DW13" s="769"/>
      <c r="DX13" s="769"/>
      <c r="DY13" s="769"/>
      <c r="DZ13" s="769"/>
      <c r="EA13" s="769"/>
      <c r="EB13" s="769"/>
      <c r="EC13" s="769"/>
      <c r="ED13" s="769"/>
      <c r="EE13" s="769"/>
      <c r="EF13" s="769"/>
      <c r="EG13" s="769"/>
      <c r="EH13" s="769"/>
      <c r="EI13" s="769"/>
      <c r="EJ13" s="769"/>
      <c r="EK13" s="769"/>
      <c r="EL13" s="769"/>
      <c r="EM13" s="769"/>
      <c r="EN13" s="769"/>
      <c r="EO13" s="769"/>
      <c r="EP13" s="769"/>
      <c r="EQ13" s="769"/>
      <c r="ER13" s="769"/>
      <c r="ES13" s="769"/>
      <c r="ET13" s="769"/>
      <c r="EU13" s="769"/>
      <c r="EV13" s="769"/>
      <c r="EW13" s="769"/>
      <c r="EX13" s="769"/>
      <c r="EY13" s="769"/>
      <c r="EZ13" s="769"/>
      <c r="FA13" s="769"/>
      <c r="FB13" s="769"/>
    </row>
    <row r="14" spans="1:158" s="768" customFormat="1" ht="16.7" customHeight="1" x14ac:dyDescent="0.5">
      <c r="A14" s="768">
        <v>5</v>
      </c>
      <c r="B14" s="450" t="s">
        <v>528</v>
      </c>
      <c r="C14" s="577" t="s">
        <v>529</v>
      </c>
      <c r="D14" s="580" t="s">
        <v>355</v>
      </c>
      <c r="E14" s="201">
        <v>3</v>
      </c>
      <c r="F14" s="634" t="s">
        <v>1135</v>
      </c>
      <c r="G14" s="485">
        <f>6*3</f>
        <v>18</v>
      </c>
      <c r="H14" s="750">
        <f>G14+G15</f>
        <v>18</v>
      </c>
      <c r="I14" s="135">
        <v>1</v>
      </c>
      <c r="J14" s="135">
        <v>1</v>
      </c>
      <c r="K14" s="135">
        <v>1</v>
      </c>
      <c r="L14" s="195">
        <v>1</v>
      </c>
      <c r="M14" s="722">
        <f>SUM(H14:L14)</f>
        <v>22</v>
      </c>
      <c r="N14" s="672"/>
      <c r="O14" s="204" t="s">
        <v>357</v>
      </c>
      <c r="P14" s="201">
        <v>3</v>
      </c>
      <c r="Q14" s="603" t="s">
        <v>1135</v>
      </c>
      <c r="R14" s="485">
        <f>6*3</f>
        <v>18</v>
      </c>
      <c r="S14" s="750">
        <f>R14+R15</f>
        <v>18</v>
      </c>
      <c r="T14" s="135">
        <v>1</v>
      </c>
      <c r="U14" s="135">
        <v>1</v>
      </c>
      <c r="V14" s="135">
        <v>1</v>
      </c>
      <c r="W14" s="195">
        <v>1</v>
      </c>
      <c r="X14" s="722">
        <f>SUM(S14:W14)</f>
        <v>22</v>
      </c>
      <c r="Y14" s="701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69"/>
      <c r="AM14" s="769"/>
      <c r="AN14" s="769"/>
      <c r="AO14" s="769"/>
      <c r="AP14" s="769"/>
      <c r="AQ14" s="769"/>
      <c r="AR14" s="769"/>
      <c r="AS14" s="769"/>
      <c r="AT14" s="769"/>
      <c r="AU14" s="769"/>
      <c r="AV14" s="769"/>
      <c r="AW14" s="769"/>
      <c r="AX14" s="769"/>
      <c r="AY14" s="769"/>
      <c r="AZ14" s="769"/>
      <c r="BA14" s="769"/>
      <c r="BB14" s="769"/>
      <c r="BC14" s="769"/>
      <c r="BD14" s="769"/>
      <c r="BE14" s="769"/>
      <c r="BF14" s="769"/>
      <c r="BG14" s="769"/>
      <c r="BH14" s="769"/>
      <c r="BI14" s="769"/>
      <c r="BJ14" s="769"/>
      <c r="BK14" s="769"/>
      <c r="BL14" s="769"/>
      <c r="BM14" s="769"/>
      <c r="BN14" s="769"/>
      <c r="BO14" s="769"/>
      <c r="BP14" s="769"/>
      <c r="BQ14" s="769"/>
      <c r="BR14" s="769"/>
      <c r="BS14" s="769"/>
      <c r="BT14" s="769"/>
      <c r="BU14" s="769"/>
      <c r="BV14" s="769"/>
      <c r="BW14" s="769"/>
      <c r="BX14" s="769"/>
      <c r="BY14" s="769"/>
      <c r="BZ14" s="769"/>
      <c r="CA14" s="769"/>
      <c r="CB14" s="769"/>
      <c r="CC14" s="769"/>
      <c r="CD14" s="769"/>
      <c r="CE14" s="769"/>
      <c r="CF14" s="769"/>
      <c r="CG14" s="769"/>
      <c r="CH14" s="769"/>
      <c r="CI14" s="769"/>
      <c r="CJ14" s="769"/>
      <c r="CK14" s="769"/>
      <c r="CL14" s="769"/>
      <c r="CM14" s="769"/>
      <c r="CN14" s="769"/>
      <c r="CO14" s="769"/>
      <c r="CP14" s="769"/>
      <c r="CQ14" s="769"/>
      <c r="CR14" s="769"/>
      <c r="CS14" s="769"/>
      <c r="CT14" s="769"/>
      <c r="CU14" s="769"/>
      <c r="CV14" s="769"/>
      <c r="CW14" s="769"/>
      <c r="CX14" s="769"/>
      <c r="CY14" s="769"/>
      <c r="CZ14" s="769"/>
      <c r="DA14" s="769"/>
      <c r="DB14" s="769"/>
      <c r="DC14" s="769"/>
      <c r="DD14" s="769"/>
      <c r="DE14" s="769"/>
      <c r="DF14" s="769"/>
      <c r="DG14" s="769"/>
      <c r="DH14" s="769"/>
      <c r="DI14" s="769"/>
      <c r="DJ14" s="769"/>
      <c r="DK14" s="769"/>
      <c r="DL14" s="769"/>
      <c r="DM14" s="769"/>
      <c r="DN14" s="769"/>
      <c r="DO14" s="769"/>
      <c r="DP14" s="769"/>
      <c r="DQ14" s="769"/>
      <c r="DR14" s="769"/>
      <c r="DS14" s="769"/>
      <c r="DT14" s="769"/>
      <c r="DU14" s="769"/>
      <c r="DV14" s="769"/>
      <c r="DW14" s="769"/>
      <c r="DX14" s="769"/>
      <c r="DY14" s="769"/>
      <c r="DZ14" s="769"/>
      <c r="EA14" s="769"/>
      <c r="EB14" s="769"/>
      <c r="EC14" s="769"/>
    </row>
    <row r="15" spans="1:158" s="768" customFormat="1" ht="16.7" customHeight="1" x14ac:dyDescent="0.5">
      <c r="B15" s="449" t="s">
        <v>1033</v>
      </c>
      <c r="C15" s="579"/>
      <c r="D15" s="582"/>
      <c r="E15" s="196"/>
      <c r="F15" s="623"/>
      <c r="G15" s="395"/>
      <c r="H15" s="751"/>
      <c r="I15" s="196"/>
      <c r="J15" s="196"/>
      <c r="K15" s="196"/>
      <c r="L15" s="196"/>
      <c r="M15" s="752"/>
      <c r="N15" s="663"/>
      <c r="O15" s="185"/>
      <c r="P15" s="196"/>
      <c r="Q15" s="601"/>
      <c r="R15" s="395"/>
      <c r="S15" s="751"/>
      <c r="T15" s="196"/>
      <c r="U15" s="196"/>
      <c r="V15" s="196"/>
      <c r="W15" s="196"/>
      <c r="X15" s="752"/>
      <c r="Y15" s="698"/>
      <c r="Z15" s="769"/>
      <c r="AA15" s="769"/>
      <c r="AB15" s="769"/>
      <c r="AC15" s="769"/>
      <c r="AD15" s="769"/>
      <c r="AE15" s="769"/>
      <c r="AF15" s="769"/>
      <c r="AG15" s="769"/>
      <c r="AH15" s="769"/>
      <c r="AI15" s="769"/>
      <c r="AJ15" s="769"/>
      <c r="AK15" s="769"/>
      <c r="AL15" s="769"/>
      <c r="AM15" s="769"/>
      <c r="AN15" s="769"/>
      <c r="AO15" s="769"/>
      <c r="AP15" s="769"/>
      <c r="AQ15" s="769"/>
      <c r="AR15" s="769"/>
      <c r="AS15" s="769"/>
      <c r="AT15" s="769"/>
      <c r="AU15" s="769"/>
      <c r="AV15" s="769"/>
      <c r="AW15" s="769"/>
      <c r="AX15" s="769"/>
      <c r="AY15" s="769"/>
      <c r="AZ15" s="769"/>
      <c r="BA15" s="769"/>
      <c r="BB15" s="769"/>
      <c r="BC15" s="769"/>
      <c r="BD15" s="769"/>
      <c r="BE15" s="769"/>
      <c r="BF15" s="769"/>
      <c r="BG15" s="769"/>
      <c r="BH15" s="769"/>
      <c r="BI15" s="769"/>
      <c r="BJ15" s="769"/>
      <c r="BK15" s="769"/>
      <c r="BL15" s="769"/>
      <c r="BM15" s="769"/>
      <c r="BN15" s="769"/>
      <c r="BO15" s="769"/>
      <c r="BP15" s="769"/>
      <c r="BQ15" s="769"/>
      <c r="BR15" s="769"/>
      <c r="BS15" s="769"/>
      <c r="BT15" s="769"/>
      <c r="BU15" s="769"/>
      <c r="BV15" s="769"/>
      <c r="BW15" s="769"/>
      <c r="BX15" s="769"/>
      <c r="BY15" s="769"/>
      <c r="BZ15" s="769"/>
      <c r="CA15" s="769"/>
      <c r="CB15" s="769"/>
      <c r="CC15" s="769"/>
      <c r="CD15" s="769"/>
      <c r="CE15" s="769"/>
      <c r="CF15" s="769"/>
      <c r="CG15" s="769"/>
      <c r="CH15" s="769"/>
      <c r="CI15" s="769"/>
      <c r="CJ15" s="769"/>
      <c r="CK15" s="769"/>
      <c r="CL15" s="769"/>
      <c r="CM15" s="769"/>
      <c r="CN15" s="769"/>
      <c r="CO15" s="769"/>
      <c r="CP15" s="769"/>
      <c r="CQ15" s="769"/>
      <c r="CR15" s="769"/>
      <c r="CS15" s="769"/>
      <c r="CT15" s="769"/>
      <c r="CU15" s="769"/>
      <c r="CV15" s="769"/>
      <c r="CW15" s="769"/>
      <c r="CX15" s="769"/>
      <c r="CY15" s="769"/>
      <c r="CZ15" s="769"/>
      <c r="DA15" s="769"/>
      <c r="DB15" s="769"/>
      <c r="DC15" s="769"/>
      <c r="DD15" s="769"/>
      <c r="DE15" s="769"/>
      <c r="DF15" s="769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</row>
    <row r="16" spans="1:158" ht="16.7" customHeight="1" x14ac:dyDescent="0.5">
      <c r="A16" s="768">
        <v>6</v>
      </c>
      <c r="B16" s="450" t="s">
        <v>526</v>
      </c>
      <c r="C16" s="577" t="s">
        <v>527</v>
      </c>
      <c r="D16" s="580" t="s">
        <v>355</v>
      </c>
      <c r="E16" s="201">
        <v>3</v>
      </c>
      <c r="F16" s="634" t="s">
        <v>1039</v>
      </c>
      <c r="G16" s="485">
        <f>5*E16</f>
        <v>15</v>
      </c>
      <c r="H16" s="755">
        <f>G16</f>
        <v>15</v>
      </c>
      <c r="I16" s="206">
        <v>1</v>
      </c>
      <c r="J16" s="206">
        <v>1</v>
      </c>
      <c r="K16" s="206">
        <v>1</v>
      </c>
      <c r="L16" s="201">
        <v>1</v>
      </c>
      <c r="M16" s="756">
        <f>SUM(H16:L16)</f>
        <v>19</v>
      </c>
      <c r="N16" s="672"/>
      <c r="O16" s="204" t="s">
        <v>357</v>
      </c>
      <c r="P16" s="201">
        <v>3</v>
      </c>
      <c r="Q16" s="634" t="s">
        <v>1039</v>
      </c>
      <c r="R16" s="485">
        <f>5*P16</f>
        <v>15</v>
      </c>
      <c r="S16" s="755">
        <f>R16</f>
        <v>15</v>
      </c>
      <c r="T16" s="206">
        <v>1</v>
      </c>
      <c r="U16" s="206">
        <v>1</v>
      </c>
      <c r="V16" s="206">
        <v>1</v>
      </c>
      <c r="W16" s="201">
        <v>1</v>
      </c>
      <c r="X16" s="756">
        <f>SUM(S16:W16)</f>
        <v>19</v>
      </c>
      <c r="Y16" s="701"/>
    </row>
    <row r="17" spans="2:25" ht="16.7" customHeight="1" x14ac:dyDescent="0.5">
      <c r="B17" s="449" t="s">
        <v>1037</v>
      </c>
      <c r="C17" s="579"/>
      <c r="D17" s="582"/>
      <c r="E17" s="196"/>
      <c r="F17" s="623"/>
      <c r="G17" s="395"/>
      <c r="H17" s="477"/>
      <c r="I17" s="196"/>
      <c r="J17" s="196"/>
      <c r="K17" s="196"/>
      <c r="L17" s="196"/>
      <c r="M17" s="757"/>
      <c r="N17" s="673"/>
      <c r="O17" s="185"/>
      <c r="P17" s="196"/>
      <c r="Q17" s="623"/>
      <c r="R17" s="395"/>
      <c r="S17" s="477"/>
      <c r="T17" s="196"/>
      <c r="U17" s="196"/>
      <c r="V17" s="196"/>
      <c r="W17" s="196"/>
      <c r="X17" s="757"/>
      <c r="Y17" s="702"/>
    </row>
    <row r="18" spans="2:25" ht="20.25" customHeight="1" x14ac:dyDescent="0.5">
      <c r="B18" s="1524" t="s">
        <v>975</v>
      </c>
      <c r="C18" s="1525"/>
      <c r="D18" s="1525"/>
      <c r="E18" s="1525"/>
      <c r="F18" s="1525"/>
      <c r="G18" s="1526"/>
      <c r="H18" s="921">
        <f>SUM(H6:H17)</f>
        <v>96</v>
      </c>
      <c r="I18" s="922"/>
      <c r="J18" s="922"/>
      <c r="K18" s="922"/>
      <c r="L18" s="922"/>
      <c r="M18" s="923"/>
      <c r="N18" s="924"/>
      <c r="O18" s="925"/>
      <c r="P18" s="922"/>
      <c r="Q18" s="926"/>
      <c r="R18" s="927"/>
      <c r="S18" s="921">
        <f>SUM(S6:S17)</f>
        <v>96</v>
      </c>
      <c r="T18" s="922"/>
      <c r="U18" s="922"/>
      <c r="V18" s="922"/>
      <c r="W18" s="922"/>
      <c r="X18" s="923"/>
      <c r="Y18" s="928"/>
    </row>
    <row r="19" spans="2:25" ht="20.25" customHeight="1" x14ac:dyDescent="0.5">
      <c r="B19" s="1521" t="s">
        <v>1143</v>
      </c>
      <c r="C19" s="1522"/>
      <c r="D19" s="1522"/>
      <c r="E19" s="1522"/>
      <c r="F19" s="1522"/>
      <c r="G19" s="1523"/>
      <c r="H19" s="477">
        <f>H18/6</f>
        <v>16</v>
      </c>
      <c r="I19" s="196"/>
      <c r="J19" s="196"/>
      <c r="K19" s="196"/>
      <c r="L19" s="196"/>
      <c r="M19" s="757"/>
      <c r="N19" s="673"/>
      <c r="O19" s="185"/>
      <c r="P19" s="196"/>
      <c r="Q19" s="623"/>
      <c r="R19" s="395"/>
      <c r="S19" s="477">
        <f>S18/6</f>
        <v>16</v>
      </c>
      <c r="T19" s="196"/>
      <c r="U19" s="196"/>
      <c r="V19" s="196"/>
      <c r="W19" s="196"/>
      <c r="X19" s="757"/>
      <c r="Y19" s="702"/>
    </row>
    <row r="20" spans="2:25" ht="16.7" customHeight="1" x14ac:dyDescent="0.5">
      <c r="B20" s="519"/>
      <c r="C20" s="519"/>
      <c r="D20" s="519"/>
      <c r="E20" s="519"/>
      <c r="F20" s="519"/>
      <c r="G20" s="519"/>
      <c r="H20" s="918"/>
      <c r="I20" s="519"/>
      <c r="J20" s="519"/>
      <c r="K20" s="519"/>
      <c r="L20" s="519"/>
      <c r="M20" s="918"/>
      <c r="N20" s="920"/>
      <c r="O20" s="519"/>
      <c r="P20" s="519"/>
      <c r="Q20" s="919"/>
      <c r="R20" s="519"/>
      <c r="S20" s="918"/>
      <c r="T20" s="519"/>
      <c r="U20" s="519"/>
      <c r="V20" s="519"/>
      <c r="W20" s="519"/>
      <c r="X20" s="918"/>
      <c r="Y20" s="920"/>
    </row>
    <row r="21" spans="2:25" ht="16.7" customHeight="1" x14ac:dyDescent="0.5">
      <c r="B21" s="519"/>
      <c r="C21" s="519"/>
      <c r="D21" s="519"/>
      <c r="E21" s="519"/>
      <c r="F21" s="519"/>
      <c r="G21" s="519"/>
      <c r="H21" s="918"/>
      <c r="I21" s="519"/>
      <c r="J21" s="519"/>
      <c r="K21" s="519"/>
      <c r="L21" s="519"/>
      <c r="M21" s="918"/>
      <c r="N21" s="920"/>
      <c r="O21" s="519"/>
      <c r="P21" s="519"/>
      <c r="Q21" s="919"/>
      <c r="R21" s="519"/>
      <c r="S21" s="918"/>
      <c r="T21" s="519"/>
      <c r="U21" s="519"/>
      <c r="V21" s="519"/>
      <c r="W21" s="519"/>
      <c r="X21" s="918"/>
      <c r="Y21" s="920"/>
    </row>
    <row r="22" spans="2:25" ht="16.7" customHeight="1" x14ac:dyDescent="0.5">
      <c r="B22" s="519"/>
      <c r="C22" s="519"/>
      <c r="D22" s="519"/>
      <c r="E22" s="519"/>
      <c r="F22" s="519"/>
      <c r="G22" s="519"/>
      <c r="H22" s="918"/>
      <c r="I22" s="519"/>
      <c r="J22" s="519"/>
      <c r="K22" s="519"/>
      <c r="L22" s="519"/>
      <c r="M22" s="918"/>
      <c r="N22" s="920"/>
      <c r="O22" s="519"/>
      <c r="P22" s="519"/>
      <c r="Q22" s="919"/>
      <c r="R22" s="519"/>
      <c r="S22" s="918"/>
      <c r="T22" s="519"/>
      <c r="U22" s="519"/>
      <c r="V22" s="519"/>
      <c r="W22" s="519"/>
      <c r="X22" s="918"/>
      <c r="Y22" s="920"/>
    </row>
    <row r="23" spans="2:25" ht="16.7" customHeight="1" x14ac:dyDescent="0.5">
      <c r="B23" s="519"/>
      <c r="C23" s="519"/>
      <c r="D23" s="519"/>
      <c r="E23" s="519"/>
      <c r="F23" s="519"/>
      <c r="G23" s="519"/>
      <c r="H23" s="918"/>
      <c r="I23" s="519"/>
      <c r="J23" s="519"/>
      <c r="K23" s="519"/>
      <c r="L23" s="519"/>
      <c r="M23" s="918"/>
      <c r="N23" s="920"/>
      <c r="O23" s="519"/>
      <c r="P23" s="519"/>
      <c r="Q23" s="919"/>
      <c r="R23" s="519"/>
      <c r="S23" s="918"/>
      <c r="T23" s="519"/>
      <c r="U23" s="519"/>
      <c r="V23" s="519"/>
      <c r="W23" s="519"/>
      <c r="X23" s="918"/>
      <c r="Y23" s="920"/>
    </row>
    <row r="24" spans="2:25" ht="16.7" customHeight="1" x14ac:dyDescent="0.5">
      <c r="B24" s="519"/>
      <c r="C24" s="519"/>
      <c r="D24" s="519"/>
      <c r="E24" s="519"/>
      <c r="F24" s="519"/>
      <c r="G24" s="519"/>
      <c r="H24" s="918"/>
      <c r="I24" s="519"/>
      <c r="J24" s="519"/>
      <c r="K24" s="519"/>
      <c r="L24" s="519"/>
      <c r="M24" s="918"/>
      <c r="N24" s="920"/>
      <c r="O24" s="519"/>
      <c r="P24" s="519"/>
      <c r="Q24" s="919"/>
      <c r="R24" s="519"/>
      <c r="S24" s="918"/>
      <c r="T24" s="519"/>
      <c r="U24" s="519"/>
      <c r="V24" s="519"/>
      <c r="W24" s="519"/>
      <c r="X24" s="918"/>
      <c r="Y24" s="920"/>
    </row>
    <row r="25" spans="2:25" ht="16.7" customHeight="1" x14ac:dyDescent="0.5">
      <c r="B25" s="519"/>
      <c r="C25" s="519"/>
      <c r="D25" s="519"/>
      <c r="E25" s="519"/>
      <c r="F25" s="519"/>
      <c r="G25" s="519"/>
      <c r="H25" s="918"/>
      <c r="I25" s="519"/>
      <c r="J25" s="519"/>
      <c r="K25" s="519"/>
      <c r="L25" s="519"/>
      <c r="M25" s="918"/>
      <c r="N25" s="920"/>
      <c r="O25" s="519"/>
      <c r="P25" s="519"/>
      <c r="Q25" s="919"/>
      <c r="R25" s="519"/>
      <c r="S25" s="918"/>
      <c r="T25" s="519"/>
      <c r="U25" s="519"/>
      <c r="V25" s="519"/>
      <c r="W25" s="519"/>
      <c r="X25" s="918"/>
      <c r="Y25" s="920"/>
    </row>
    <row r="26" spans="2:25" ht="16.7" customHeight="1" x14ac:dyDescent="0.5">
      <c r="B26" s="519"/>
      <c r="C26" s="519"/>
      <c r="D26" s="519"/>
      <c r="E26" s="519"/>
      <c r="F26" s="519"/>
      <c r="G26" s="519"/>
      <c r="H26" s="918"/>
      <c r="I26" s="519"/>
      <c r="J26" s="519"/>
      <c r="K26" s="519"/>
      <c r="L26" s="519"/>
      <c r="M26" s="918"/>
      <c r="N26" s="920"/>
      <c r="O26" s="519"/>
      <c r="P26" s="519"/>
      <c r="Q26" s="919"/>
      <c r="R26" s="519"/>
      <c r="S26" s="918"/>
      <c r="T26" s="519"/>
      <c r="U26" s="519"/>
      <c r="V26" s="519"/>
      <c r="W26" s="519"/>
      <c r="X26" s="918"/>
      <c r="Y26" s="920"/>
    </row>
    <row r="27" spans="2:25" ht="16.7" customHeight="1" x14ac:dyDescent="0.5">
      <c r="B27" s="519"/>
      <c r="C27" s="519"/>
      <c r="D27" s="519"/>
      <c r="E27" s="519"/>
      <c r="F27" s="519"/>
      <c r="G27" s="519"/>
      <c r="H27" s="918"/>
      <c r="I27" s="519"/>
      <c r="J27" s="519"/>
      <c r="K27" s="519"/>
      <c r="L27" s="519"/>
      <c r="M27" s="918"/>
      <c r="N27" s="920"/>
      <c r="O27" s="519"/>
      <c r="P27" s="519"/>
      <c r="Q27" s="919"/>
      <c r="R27" s="519"/>
      <c r="S27" s="918"/>
      <c r="T27" s="519"/>
      <c r="U27" s="519"/>
      <c r="V27" s="519"/>
      <c r="W27" s="519"/>
      <c r="X27" s="918"/>
      <c r="Y27" s="920"/>
    </row>
    <row r="28" spans="2:25" ht="16.7" customHeight="1" x14ac:dyDescent="0.5">
      <c r="B28" s="519"/>
      <c r="C28" s="519"/>
      <c r="D28" s="519"/>
      <c r="E28" s="519"/>
      <c r="F28" s="519"/>
      <c r="G28" s="519"/>
      <c r="H28" s="918"/>
      <c r="I28" s="519"/>
      <c r="J28" s="519"/>
      <c r="K28" s="519"/>
      <c r="L28" s="519"/>
      <c r="M28" s="918"/>
      <c r="N28" s="920"/>
      <c r="O28" s="519"/>
      <c r="P28" s="519"/>
      <c r="Q28" s="919"/>
      <c r="R28" s="519"/>
      <c r="S28" s="918"/>
      <c r="T28" s="519"/>
      <c r="U28" s="519"/>
      <c r="V28" s="519"/>
      <c r="W28" s="519"/>
      <c r="X28" s="918"/>
      <c r="Y28" s="920"/>
    </row>
    <row r="29" spans="2:25" ht="16.7" customHeight="1" x14ac:dyDescent="0.5">
      <c r="B29" s="519"/>
      <c r="C29" s="519"/>
      <c r="D29" s="519"/>
      <c r="E29" s="519"/>
      <c r="F29" s="519"/>
      <c r="G29" s="519"/>
      <c r="H29" s="918"/>
      <c r="I29" s="519"/>
      <c r="J29" s="519"/>
      <c r="K29" s="519"/>
      <c r="L29" s="519"/>
      <c r="M29" s="918"/>
      <c r="N29" s="920"/>
      <c r="O29" s="519"/>
      <c r="P29" s="519"/>
      <c r="Q29" s="919"/>
      <c r="R29" s="519"/>
      <c r="S29" s="918"/>
      <c r="T29" s="519"/>
      <c r="U29" s="519"/>
      <c r="V29" s="519"/>
      <c r="W29" s="519"/>
      <c r="X29" s="918"/>
      <c r="Y29" s="920"/>
    </row>
    <row r="30" spans="2:25" ht="16.7" customHeight="1" x14ac:dyDescent="0.5">
      <c r="B30" s="519"/>
      <c r="C30" s="519"/>
      <c r="D30" s="519"/>
      <c r="E30" s="519"/>
      <c r="F30" s="519"/>
      <c r="G30" s="519"/>
      <c r="H30" s="918"/>
      <c r="I30" s="519"/>
      <c r="J30" s="519"/>
      <c r="K30" s="519"/>
      <c r="L30" s="519"/>
      <c r="M30" s="918"/>
      <c r="N30" s="920"/>
      <c r="O30" s="519"/>
      <c r="P30" s="519"/>
      <c r="Q30" s="919"/>
      <c r="R30" s="519"/>
      <c r="S30" s="918"/>
      <c r="T30" s="519"/>
      <c r="U30" s="519"/>
      <c r="V30" s="519"/>
      <c r="W30" s="519"/>
      <c r="X30" s="918"/>
      <c r="Y30" s="920"/>
    </row>
    <row r="31" spans="2:25" ht="16.7" customHeight="1" x14ac:dyDescent="0.5">
      <c r="B31" s="519"/>
      <c r="C31" s="519"/>
      <c r="D31" s="519"/>
      <c r="E31" s="519"/>
      <c r="F31" s="519"/>
      <c r="G31" s="519"/>
      <c r="H31" s="918"/>
      <c r="I31" s="519"/>
      <c r="J31" s="519"/>
      <c r="K31" s="519"/>
      <c r="L31" s="519"/>
      <c r="M31" s="918"/>
      <c r="N31" s="920"/>
      <c r="O31" s="519"/>
      <c r="P31" s="519"/>
      <c r="Q31" s="919"/>
      <c r="R31" s="519"/>
      <c r="S31" s="918"/>
      <c r="T31" s="519"/>
      <c r="U31" s="519"/>
      <c r="V31" s="519"/>
      <c r="W31" s="519"/>
      <c r="X31" s="918"/>
      <c r="Y31" s="920"/>
    </row>
    <row r="32" spans="2:25" ht="16.7" customHeight="1" x14ac:dyDescent="0.5">
      <c r="B32" s="519"/>
      <c r="C32" s="519"/>
      <c r="D32" s="519"/>
      <c r="E32" s="519"/>
      <c r="F32" s="519"/>
      <c r="G32" s="519"/>
      <c r="H32" s="918"/>
      <c r="I32" s="519"/>
      <c r="J32" s="519"/>
      <c r="K32" s="519"/>
      <c r="L32" s="519"/>
      <c r="M32" s="918"/>
      <c r="N32" s="920"/>
      <c r="O32" s="519"/>
      <c r="P32" s="519"/>
      <c r="Q32" s="919"/>
      <c r="R32" s="519"/>
      <c r="S32" s="918"/>
      <c r="T32" s="519"/>
      <c r="U32" s="519"/>
      <c r="V32" s="519"/>
      <c r="W32" s="519"/>
      <c r="X32" s="918"/>
      <c r="Y32" s="920"/>
    </row>
    <row r="33" spans="1:133" ht="16.7" customHeight="1" x14ac:dyDescent="0.5">
      <c r="B33" s="519"/>
      <c r="C33" s="519"/>
      <c r="D33" s="519"/>
      <c r="E33" s="519"/>
      <c r="F33" s="519"/>
      <c r="G33" s="519"/>
      <c r="H33" s="918"/>
      <c r="I33" s="519"/>
      <c r="J33" s="519"/>
      <c r="K33" s="519"/>
      <c r="L33" s="519"/>
      <c r="M33" s="918"/>
      <c r="N33" s="920"/>
      <c r="O33" s="519"/>
      <c r="P33" s="519"/>
      <c r="Q33" s="919"/>
      <c r="R33" s="519"/>
      <c r="S33" s="918"/>
      <c r="T33" s="519"/>
      <c r="U33" s="519"/>
      <c r="V33" s="519"/>
      <c r="W33" s="519"/>
      <c r="X33" s="918"/>
      <c r="Y33" s="920"/>
    </row>
    <row r="34" spans="1:133" ht="16.7" customHeight="1" x14ac:dyDescent="0.5">
      <c r="B34" s="519"/>
      <c r="C34" s="519"/>
      <c r="D34" s="519"/>
      <c r="E34" s="519"/>
      <c r="F34" s="519"/>
      <c r="G34" s="519"/>
      <c r="H34" s="918"/>
      <c r="I34" s="519"/>
      <c r="J34" s="519"/>
      <c r="K34" s="519"/>
      <c r="L34" s="519"/>
      <c r="M34" s="918"/>
      <c r="N34" s="920"/>
      <c r="O34" s="519"/>
      <c r="P34" s="519"/>
      <c r="Q34" s="919"/>
      <c r="R34" s="519"/>
      <c r="S34" s="918"/>
      <c r="T34" s="519"/>
      <c r="U34" s="519"/>
      <c r="V34" s="519"/>
      <c r="W34" s="519"/>
      <c r="X34" s="918"/>
      <c r="Y34" s="920"/>
    </row>
    <row r="35" spans="1:133" s="503" customFormat="1" ht="15.95" customHeight="1" x14ac:dyDescent="0.5">
      <c r="A35" s="931"/>
      <c r="B35" s="1515" t="s">
        <v>914</v>
      </c>
      <c r="C35" s="1515"/>
      <c r="D35" s="1515"/>
      <c r="E35" s="1516"/>
      <c r="F35" s="1516"/>
      <c r="G35" s="1516"/>
      <c r="H35" s="1516"/>
      <c r="I35" s="1516"/>
      <c r="J35" s="1516"/>
      <c r="K35" s="1516"/>
      <c r="L35" s="1516"/>
      <c r="M35" s="1516"/>
      <c r="N35" s="1516"/>
      <c r="O35" s="1516"/>
      <c r="P35" s="1516"/>
      <c r="Q35" s="1516"/>
      <c r="R35" s="1516"/>
      <c r="S35" s="1516"/>
      <c r="T35" s="1516"/>
      <c r="U35" s="1516"/>
      <c r="V35" s="1516"/>
      <c r="W35" s="1516"/>
      <c r="X35" s="1516"/>
      <c r="Y35" s="1516"/>
    </row>
    <row r="36" spans="1:133" ht="5.0999999999999996" customHeight="1" x14ac:dyDescent="0.5">
      <c r="B36" s="774"/>
      <c r="C36" s="775"/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  <c r="R36" s="775"/>
      <c r="S36" s="775"/>
      <c r="T36" s="775"/>
      <c r="U36" s="775"/>
      <c r="V36" s="775"/>
      <c r="W36" s="775"/>
      <c r="X36" s="775"/>
      <c r="Y36" s="774"/>
    </row>
    <row r="37" spans="1:133" ht="15.95" customHeight="1" x14ac:dyDescent="0.5">
      <c r="B37" s="1482" t="s">
        <v>506</v>
      </c>
      <c r="C37" s="1483"/>
      <c r="D37" s="1488" t="s">
        <v>5</v>
      </c>
      <c r="E37" s="1489"/>
      <c r="F37" s="1489"/>
      <c r="G37" s="1489"/>
      <c r="H37" s="1489"/>
      <c r="I37" s="1489"/>
      <c r="J37" s="1489"/>
      <c r="K37" s="1489"/>
      <c r="L37" s="1489"/>
      <c r="M37" s="1489"/>
      <c r="N37" s="1490"/>
      <c r="O37" s="1489" t="s">
        <v>6</v>
      </c>
      <c r="P37" s="1489"/>
      <c r="Q37" s="1489"/>
      <c r="R37" s="1489"/>
      <c r="S37" s="1489"/>
      <c r="T37" s="1489"/>
      <c r="U37" s="1489"/>
      <c r="V37" s="1489"/>
      <c r="W37" s="1489"/>
      <c r="X37" s="1489"/>
      <c r="Y37" s="1491"/>
    </row>
    <row r="38" spans="1:133" ht="16.7" customHeight="1" x14ac:dyDescent="0.5">
      <c r="B38" s="1484"/>
      <c r="C38" s="1485"/>
      <c r="D38" s="1492" t="s">
        <v>7</v>
      </c>
      <c r="E38" s="1494" t="s">
        <v>504</v>
      </c>
      <c r="F38" s="1496" t="s">
        <v>974</v>
      </c>
      <c r="G38" s="1494" t="s">
        <v>975</v>
      </c>
      <c r="H38" s="1507" t="s">
        <v>976</v>
      </c>
      <c r="I38" s="1517" t="s">
        <v>1115</v>
      </c>
      <c r="J38" s="1519" t="s">
        <v>1068</v>
      </c>
      <c r="K38" s="1505" t="s">
        <v>977</v>
      </c>
      <c r="L38" s="1505" t="s">
        <v>1069</v>
      </c>
      <c r="M38" s="1507" t="s">
        <v>978</v>
      </c>
      <c r="N38" s="1511" t="s">
        <v>508</v>
      </c>
      <c r="O38" s="1513" t="s">
        <v>7</v>
      </c>
      <c r="P38" s="1494" t="s">
        <v>504</v>
      </c>
      <c r="Q38" s="1496" t="s">
        <v>974</v>
      </c>
      <c r="R38" s="1494" t="s">
        <v>975</v>
      </c>
      <c r="S38" s="1507" t="s">
        <v>976</v>
      </c>
      <c r="T38" s="1517" t="s">
        <v>1115</v>
      </c>
      <c r="U38" s="1519" t="s">
        <v>1068</v>
      </c>
      <c r="V38" s="1505" t="s">
        <v>977</v>
      </c>
      <c r="W38" s="1505" t="s">
        <v>1069</v>
      </c>
      <c r="X38" s="1507" t="s">
        <v>978</v>
      </c>
      <c r="Y38" s="1509" t="s">
        <v>508</v>
      </c>
    </row>
    <row r="39" spans="1:133" s="768" customFormat="1" ht="16.7" customHeight="1" x14ac:dyDescent="0.5">
      <c r="B39" s="1486"/>
      <c r="C39" s="1487"/>
      <c r="D39" s="1493"/>
      <c r="E39" s="1495"/>
      <c r="F39" s="1497"/>
      <c r="G39" s="1495"/>
      <c r="H39" s="1508"/>
      <c r="I39" s="1518"/>
      <c r="J39" s="1520"/>
      <c r="K39" s="1506"/>
      <c r="L39" s="1506"/>
      <c r="M39" s="1508"/>
      <c r="N39" s="1512"/>
      <c r="O39" s="1514"/>
      <c r="P39" s="1495"/>
      <c r="Q39" s="1497"/>
      <c r="R39" s="1495"/>
      <c r="S39" s="1508"/>
      <c r="T39" s="1518"/>
      <c r="U39" s="1520"/>
      <c r="V39" s="1506"/>
      <c r="W39" s="1506"/>
      <c r="X39" s="1508"/>
      <c r="Y39" s="1510"/>
      <c r="Z39" s="769"/>
      <c r="AA39" s="769"/>
      <c r="AB39" s="769"/>
      <c r="AC39" s="769"/>
      <c r="AD39" s="769"/>
      <c r="AE39" s="769"/>
      <c r="AF39" s="769"/>
      <c r="AG39" s="769"/>
      <c r="AH39" s="769"/>
      <c r="AI39" s="769"/>
      <c r="AJ39" s="769"/>
      <c r="AK39" s="769"/>
      <c r="AL39" s="769"/>
      <c r="AM39" s="769"/>
      <c r="AN39" s="769"/>
      <c r="AO39" s="769"/>
      <c r="AP39" s="769"/>
      <c r="AQ39" s="769"/>
      <c r="AR39" s="769"/>
      <c r="AS39" s="769"/>
      <c r="AT39" s="769"/>
      <c r="AU39" s="769"/>
      <c r="AV39" s="769"/>
      <c r="AW39" s="769"/>
      <c r="AX39" s="769"/>
      <c r="AY39" s="769"/>
      <c r="AZ39" s="769"/>
      <c r="BA39" s="769"/>
      <c r="BB39" s="769"/>
      <c r="BC39" s="769"/>
      <c r="BD39" s="769"/>
      <c r="BE39" s="769"/>
      <c r="BF39" s="769"/>
      <c r="BG39" s="769"/>
      <c r="BH39" s="769"/>
      <c r="BI39" s="769"/>
      <c r="BJ39" s="769"/>
      <c r="BK39" s="769"/>
      <c r="BL39" s="769"/>
      <c r="BM39" s="769"/>
      <c r="BN39" s="769"/>
      <c r="BO39" s="769"/>
      <c r="BP39" s="769"/>
      <c r="BQ39" s="769"/>
      <c r="BR39" s="769"/>
      <c r="BS39" s="769"/>
      <c r="BT39" s="769"/>
      <c r="BU39" s="769"/>
      <c r="BV39" s="769"/>
      <c r="BW39" s="769"/>
      <c r="BX39" s="769"/>
      <c r="BY39" s="769"/>
      <c r="BZ39" s="769"/>
      <c r="CA39" s="769"/>
      <c r="CB39" s="769"/>
      <c r="CC39" s="769"/>
      <c r="CD39" s="769"/>
      <c r="CE39" s="769"/>
      <c r="CF39" s="769"/>
      <c r="CG39" s="769"/>
      <c r="CH39" s="769"/>
      <c r="CI39" s="769"/>
      <c r="CJ39" s="769"/>
      <c r="CK39" s="769"/>
      <c r="CL39" s="769"/>
      <c r="CM39" s="769"/>
      <c r="CN39" s="769"/>
      <c r="CO39" s="769"/>
      <c r="CP39" s="769"/>
      <c r="CQ39" s="769"/>
      <c r="CR39" s="769"/>
      <c r="CS39" s="769"/>
      <c r="CT39" s="769"/>
      <c r="CU39" s="769"/>
      <c r="CV39" s="769"/>
      <c r="CW39" s="769"/>
      <c r="CX39" s="769"/>
      <c r="CY39" s="769"/>
      <c r="CZ39" s="769"/>
      <c r="DA39" s="769"/>
      <c r="DB39" s="769"/>
      <c r="DC39" s="769"/>
      <c r="DD39" s="769"/>
      <c r="DE39" s="769"/>
      <c r="DF39" s="769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</row>
    <row r="40" spans="1:133" ht="16.7" customHeight="1" x14ac:dyDescent="0.5">
      <c r="A40" s="768">
        <v>1</v>
      </c>
      <c r="B40" s="450" t="s">
        <v>537</v>
      </c>
      <c r="C40" s="577" t="s">
        <v>538</v>
      </c>
      <c r="D40" s="587" t="s">
        <v>361</v>
      </c>
      <c r="E40" s="204">
        <v>3</v>
      </c>
      <c r="F40" s="603" t="s">
        <v>866</v>
      </c>
      <c r="G40" s="465">
        <f>4*E40</f>
        <v>12</v>
      </c>
      <c r="H40" s="705">
        <f>G40+G41+G42</f>
        <v>17</v>
      </c>
      <c r="I40" s="465">
        <v>1</v>
      </c>
      <c r="J40" s="465">
        <v>1</v>
      </c>
      <c r="K40" s="465">
        <v>1</v>
      </c>
      <c r="L40" s="465">
        <v>1</v>
      </c>
      <c r="M40" s="705">
        <f>SUM(H40:L40)</f>
        <v>21</v>
      </c>
      <c r="N40" s="660"/>
      <c r="O40" s="451" t="s">
        <v>362</v>
      </c>
      <c r="P40" s="204">
        <v>3</v>
      </c>
      <c r="Q40" s="603" t="s">
        <v>866</v>
      </c>
      <c r="R40" s="465">
        <f>4*P40</f>
        <v>12</v>
      </c>
      <c r="S40" s="705">
        <f>R40+R41+R42</f>
        <v>17</v>
      </c>
      <c r="T40" s="465">
        <v>1</v>
      </c>
      <c r="U40" s="465">
        <v>1</v>
      </c>
      <c r="V40" s="465">
        <v>1</v>
      </c>
      <c r="W40" s="465">
        <v>1</v>
      </c>
      <c r="X40" s="705">
        <f>SUM(S40:W40)</f>
        <v>21</v>
      </c>
      <c r="Y40" s="685"/>
    </row>
    <row r="41" spans="1:133" ht="16.7" customHeight="1" x14ac:dyDescent="0.5">
      <c r="B41" s="448" t="s">
        <v>994</v>
      </c>
      <c r="C41" s="578"/>
      <c r="D41" s="590" t="s">
        <v>363</v>
      </c>
      <c r="E41" s="419" t="s">
        <v>114</v>
      </c>
      <c r="F41" s="602" t="s">
        <v>867</v>
      </c>
      <c r="G41" s="466">
        <f>4*E41</f>
        <v>4</v>
      </c>
      <c r="H41" s="338"/>
      <c r="I41" s="338"/>
      <c r="J41" s="338"/>
      <c r="K41" s="338"/>
      <c r="L41" s="338"/>
      <c r="M41" s="338"/>
      <c r="N41" s="661" t="s">
        <v>875</v>
      </c>
      <c r="O41" s="137" t="s">
        <v>150</v>
      </c>
      <c r="P41" s="419" t="s">
        <v>114</v>
      </c>
      <c r="Q41" s="602" t="s">
        <v>867</v>
      </c>
      <c r="R41" s="466">
        <f>4*P41</f>
        <v>4</v>
      </c>
      <c r="S41" s="338"/>
      <c r="T41" s="338"/>
      <c r="U41" s="338"/>
      <c r="V41" s="338"/>
      <c r="W41" s="338"/>
      <c r="X41" s="338"/>
      <c r="Y41" s="686" t="s">
        <v>875</v>
      </c>
    </row>
    <row r="42" spans="1:133" s="768" customFormat="1" ht="16.7" customHeight="1" x14ac:dyDescent="0.5">
      <c r="B42" s="449"/>
      <c r="C42" s="579"/>
      <c r="D42" s="593" t="s">
        <v>256</v>
      </c>
      <c r="E42" s="185">
        <v>1</v>
      </c>
      <c r="F42" s="601" t="s">
        <v>947</v>
      </c>
      <c r="G42" s="373">
        <f>1*E42</f>
        <v>1</v>
      </c>
      <c r="H42" s="373"/>
      <c r="I42" s="373"/>
      <c r="J42" s="373"/>
      <c r="K42" s="373"/>
      <c r="L42" s="373"/>
      <c r="M42" s="373"/>
      <c r="N42" s="657"/>
      <c r="O42" s="142" t="s">
        <v>258</v>
      </c>
      <c r="P42" s="185">
        <v>1</v>
      </c>
      <c r="Q42" s="601" t="s">
        <v>947</v>
      </c>
      <c r="R42" s="373">
        <f>1*P42</f>
        <v>1</v>
      </c>
      <c r="S42" s="373"/>
      <c r="T42" s="373"/>
      <c r="U42" s="373"/>
      <c r="V42" s="373"/>
      <c r="W42" s="373"/>
      <c r="X42" s="373"/>
      <c r="Y42" s="682"/>
      <c r="Z42" s="769"/>
      <c r="AA42" s="769"/>
      <c r="AB42" s="769"/>
      <c r="AC42" s="769"/>
      <c r="AD42" s="769"/>
      <c r="AE42" s="769"/>
      <c r="AF42" s="769"/>
      <c r="AG42" s="769"/>
      <c r="AH42" s="769"/>
      <c r="AI42" s="769"/>
      <c r="AJ42" s="769"/>
      <c r="AK42" s="769"/>
      <c r="AL42" s="769"/>
      <c r="AM42" s="769"/>
      <c r="AN42" s="769"/>
      <c r="AO42" s="769"/>
      <c r="AP42" s="769"/>
      <c r="AQ42" s="769"/>
      <c r="AR42" s="769"/>
      <c r="AS42" s="769"/>
      <c r="AT42" s="769"/>
      <c r="AU42" s="769"/>
      <c r="AV42" s="769"/>
      <c r="AW42" s="769"/>
      <c r="AX42" s="769"/>
      <c r="AY42" s="769"/>
      <c r="AZ42" s="769"/>
      <c r="BA42" s="769"/>
      <c r="BB42" s="769"/>
      <c r="BC42" s="769"/>
      <c r="BD42" s="769"/>
      <c r="BE42" s="769"/>
      <c r="BF42" s="769"/>
      <c r="BG42" s="769"/>
      <c r="BH42" s="769"/>
      <c r="BI42" s="769"/>
      <c r="BJ42" s="769"/>
      <c r="BK42" s="769"/>
      <c r="BL42" s="769"/>
      <c r="BM42" s="769"/>
      <c r="BN42" s="769"/>
      <c r="BO42" s="769"/>
      <c r="BP42" s="769"/>
      <c r="BQ42" s="769"/>
      <c r="BR42" s="769"/>
      <c r="BS42" s="769"/>
      <c r="BT42" s="769"/>
      <c r="BU42" s="769"/>
      <c r="BV42" s="769"/>
      <c r="BW42" s="769"/>
      <c r="BX42" s="769"/>
      <c r="BY42" s="769"/>
      <c r="BZ42" s="769"/>
      <c r="CA42" s="769"/>
      <c r="CB42" s="769"/>
      <c r="CC42" s="769"/>
      <c r="CD42" s="769"/>
      <c r="CE42" s="769"/>
      <c r="CF42" s="769"/>
      <c r="CG42" s="769"/>
      <c r="CH42" s="769"/>
      <c r="CI42" s="769"/>
      <c r="CJ42" s="769"/>
      <c r="CK42" s="769"/>
      <c r="CL42" s="769"/>
      <c r="CM42" s="769"/>
      <c r="CN42" s="769"/>
      <c r="CO42" s="769"/>
      <c r="CP42" s="769"/>
      <c r="CQ42" s="769"/>
      <c r="CR42" s="769"/>
      <c r="CS42" s="769"/>
      <c r="CT42" s="769"/>
      <c r="CU42" s="769"/>
      <c r="CV42" s="769"/>
      <c r="CW42" s="769"/>
      <c r="CX42" s="769"/>
      <c r="CY42" s="769"/>
      <c r="CZ42" s="769"/>
      <c r="DA42" s="769"/>
      <c r="DB42" s="769"/>
      <c r="DC42" s="769"/>
      <c r="DD42" s="769"/>
      <c r="DE42" s="769"/>
      <c r="DF42" s="769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</row>
    <row r="43" spans="1:133" ht="16.7" customHeight="1" x14ac:dyDescent="0.5">
      <c r="A43" s="768">
        <v>2</v>
      </c>
      <c r="B43" s="448" t="s">
        <v>540</v>
      </c>
      <c r="C43" s="578" t="s">
        <v>541</v>
      </c>
      <c r="D43" s="590" t="s">
        <v>361</v>
      </c>
      <c r="E43" s="519">
        <v>3</v>
      </c>
      <c r="F43" s="602" t="s">
        <v>867</v>
      </c>
      <c r="G43" s="338">
        <f>4*E43</f>
        <v>12</v>
      </c>
      <c r="H43" s="466">
        <f>G43+G44+G45</f>
        <v>18</v>
      </c>
      <c r="I43" s="338">
        <v>1</v>
      </c>
      <c r="J43" s="338">
        <v>1</v>
      </c>
      <c r="K43" s="338">
        <v>1</v>
      </c>
      <c r="L43" s="338">
        <v>1</v>
      </c>
      <c r="M43" s="466">
        <f>SUM(H43:L43)</f>
        <v>22</v>
      </c>
      <c r="N43" s="664"/>
      <c r="O43" s="137" t="s">
        <v>362</v>
      </c>
      <c r="P43" s="519">
        <v>3</v>
      </c>
      <c r="Q43" s="602" t="s">
        <v>867</v>
      </c>
      <c r="R43" s="338">
        <f>4*P43</f>
        <v>12</v>
      </c>
      <c r="S43" s="466">
        <f>R43+R44+R45</f>
        <v>18</v>
      </c>
      <c r="T43" s="338">
        <v>1</v>
      </c>
      <c r="U43" s="338">
        <v>1</v>
      </c>
      <c r="V43" s="338">
        <v>1</v>
      </c>
      <c r="W43" s="338">
        <v>1</v>
      </c>
      <c r="X43" s="466">
        <f>SUM(S43:W43)</f>
        <v>22</v>
      </c>
      <c r="Y43" s="689"/>
    </row>
    <row r="44" spans="1:133" ht="16.7" customHeight="1" x14ac:dyDescent="0.5">
      <c r="B44" s="448" t="s">
        <v>996</v>
      </c>
      <c r="C44" s="578"/>
      <c r="D44" s="590" t="s">
        <v>363</v>
      </c>
      <c r="E44" s="419" t="s">
        <v>114</v>
      </c>
      <c r="F44" s="602" t="s">
        <v>866</v>
      </c>
      <c r="G44" s="466">
        <f>4*E44</f>
        <v>4</v>
      </c>
      <c r="H44" s="338"/>
      <c r="I44" s="338"/>
      <c r="J44" s="338"/>
      <c r="K44" s="338"/>
      <c r="L44" s="338"/>
      <c r="M44" s="338"/>
      <c r="N44" s="661" t="s">
        <v>875</v>
      </c>
      <c r="O44" s="137" t="s">
        <v>150</v>
      </c>
      <c r="P44" s="419" t="s">
        <v>114</v>
      </c>
      <c r="Q44" s="602" t="s">
        <v>866</v>
      </c>
      <c r="R44" s="466">
        <f>4*P44</f>
        <v>4</v>
      </c>
      <c r="S44" s="338"/>
      <c r="T44" s="338"/>
      <c r="U44" s="338"/>
      <c r="V44" s="338"/>
      <c r="W44" s="338"/>
      <c r="X44" s="338"/>
      <c r="Y44" s="686" t="s">
        <v>875</v>
      </c>
    </row>
    <row r="45" spans="1:133" ht="16.7" customHeight="1" x14ac:dyDescent="0.5">
      <c r="B45" s="449"/>
      <c r="C45" s="579"/>
      <c r="D45" s="593" t="s">
        <v>256</v>
      </c>
      <c r="E45" s="185">
        <v>1</v>
      </c>
      <c r="F45" s="601" t="s">
        <v>956</v>
      </c>
      <c r="G45" s="373">
        <f>2*E45</f>
        <v>2</v>
      </c>
      <c r="H45" s="373"/>
      <c r="I45" s="373"/>
      <c r="J45" s="373"/>
      <c r="K45" s="373"/>
      <c r="L45" s="373"/>
      <c r="M45" s="373"/>
      <c r="N45" s="657"/>
      <c r="O45" s="142" t="s">
        <v>258</v>
      </c>
      <c r="P45" s="185">
        <v>1</v>
      </c>
      <c r="Q45" s="601" t="s">
        <v>956</v>
      </c>
      <c r="R45" s="373">
        <f>2*P45</f>
        <v>2</v>
      </c>
      <c r="S45" s="373"/>
      <c r="T45" s="373"/>
      <c r="U45" s="373"/>
      <c r="V45" s="373"/>
      <c r="W45" s="373"/>
      <c r="X45" s="373"/>
      <c r="Y45" s="682"/>
    </row>
    <row r="46" spans="1:133" ht="16.7" customHeight="1" x14ac:dyDescent="0.5">
      <c r="A46" s="768">
        <v>3</v>
      </c>
      <c r="B46" s="448" t="s">
        <v>550</v>
      </c>
      <c r="C46" s="578" t="s">
        <v>551</v>
      </c>
      <c r="D46" s="590" t="s">
        <v>549</v>
      </c>
      <c r="E46" s="519">
        <v>3</v>
      </c>
      <c r="F46" s="602" t="s">
        <v>869</v>
      </c>
      <c r="G46" s="338">
        <f>3*E46</f>
        <v>9</v>
      </c>
      <c r="H46" s="338">
        <f>G46+G47+G48</f>
        <v>15</v>
      </c>
      <c r="I46" s="338">
        <v>1</v>
      </c>
      <c r="J46" s="338">
        <v>1</v>
      </c>
      <c r="K46" s="338">
        <v>1</v>
      </c>
      <c r="L46" s="338">
        <v>1</v>
      </c>
      <c r="M46" s="466">
        <f>SUM(H46:L46)</f>
        <v>19</v>
      </c>
      <c r="N46" s="664"/>
      <c r="O46" s="137" t="s">
        <v>366</v>
      </c>
      <c r="P46" s="519">
        <v>3</v>
      </c>
      <c r="Q46" s="602" t="s">
        <v>869</v>
      </c>
      <c r="R46" s="338">
        <f>3*P46</f>
        <v>9</v>
      </c>
      <c r="S46" s="338">
        <f>R46+R47+R48</f>
        <v>15</v>
      </c>
      <c r="T46" s="338">
        <v>1</v>
      </c>
      <c r="U46" s="338">
        <v>1</v>
      </c>
      <c r="V46" s="338">
        <v>1</v>
      </c>
      <c r="W46" s="338">
        <v>1</v>
      </c>
      <c r="X46" s="466">
        <f>SUM(S46:W46)</f>
        <v>19</v>
      </c>
      <c r="Y46" s="689"/>
    </row>
    <row r="47" spans="1:133" s="768" customFormat="1" ht="16.7" customHeight="1" x14ac:dyDescent="0.5">
      <c r="B47" s="448" t="s">
        <v>1014</v>
      </c>
      <c r="C47" s="578"/>
      <c r="D47" s="590" t="s">
        <v>260</v>
      </c>
      <c r="E47" s="519">
        <v>1</v>
      </c>
      <c r="F47" s="602" t="s">
        <v>871</v>
      </c>
      <c r="G47" s="338">
        <f>2*E47</f>
        <v>2</v>
      </c>
      <c r="H47" s="338"/>
      <c r="I47" s="338"/>
      <c r="J47" s="338"/>
      <c r="K47" s="338"/>
      <c r="L47" s="338"/>
      <c r="M47" s="338"/>
      <c r="N47" s="664"/>
      <c r="O47" s="137" t="s">
        <v>262</v>
      </c>
      <c r="P47" s="519">
        <v>1</v>
      </c>
      <c r="Q47" s="602" t="s">
        <v>871</v>
      </c>
      <c r="R47" s="338">
        <f>2*P47</f>
        <v>2</v>
      </c>
      <c r="S47" s="338"/>
      <c r="T47" s="338"/>
      <c r="U47" s="338"/>
      <c r="V47" s="338"/>
      <c r="W47" s="338"/>
      <c r="X47" s="338"/>
      <c r="Y47" s="689"/>
      <c r="Z47" s="769"/>
      <c r="AA47" s="769"/>
      <c r="AB47" s="769"/>
      <c r="AC47" s="769"/>
      <c r="AD47" s="769"/>
      <c r="AE47" s="769"/>
      <c r="AF47" s="769"/>
      <c r="AG47" s="769"/>
      <c r="AH47" s="769"/>
      <c r="AI47" s="769"/>
      <c r="AJ47" s="769"/>
      <c r="AK47" s="769"/>
      <c r="AL47" s="769"/>
      <c r="AM47" s="769"/>
      <c r="AN47" s="769"/>
      <c r="AO47" s="769"/>
      <c r="AP47" s="769"/>
      <c r="AQ47" s="769"/>
      <c r="AR47" s="769"/>
      <c r="AS47" s="769"/>
      <c r="AT47" s="769"/>
      <c r="AU47" s="769"/>
      <c r="AV47" s="769"/>
      <c r="AW47" s="769"/>
      <c r="AX47" s="769"/>
      <c r="AY47" s="769"/>
      <c r="AZ47" s="769"/>
      <c r="BA47" s="769"/>
      <c r="BB47" s="769"/>
      <c r="BC47" s="769"/>
      <c r="BD47" s="769"/>
      <c r="BE47" s="769"/>
      <c r="BF47" s="769"/>
      <c r="BG47" s="769"/>
      <c r="BH47" s="769"/>
      <c r="BI47" s="769"/>
      <c r="BJ47" s="769"/>
      <c r="BK47" s="769"/>
      <c r="BL47" s="769"/>
      <c r="BM47" s="769"/>
      <c r="BN47" s="769"/>
      <c r="BO47" s="769"/>
      <c r="BP47" s="769"/>
      <c r="BQ47" s="769"/>
      <c r="BR47" s="769"/>
      <c r="BS47" s="769"/>
      <c r="BT47" s="769"/>
      <c r="BU47" s="769"/>
      <c r="BV47" s="769"/>
      <c r="BW47" s="769"/>
      <c r="BX47" s="769"/>
      <c r="BY47" s="769"/>
      <c r="BZ47" s="769"/>
      <c r="CA47" s="769"/>
      <c r="CB47" s="769"/>
      <c r="CC47" s="769"/>
      <c r="CD47" s="769"/>
      <c r="CE47" s="769"/>
      <c r="CF47" s="769"/>
      <c r="CG47" s="769"/>
      <c r="CH47" s="769"/>
      <c r="CI47" s="769"/>
      <c r="CJ47" s="769"/>
      <c r="CK47" s="769"/>
      <c r="CL47" s="769"/>
      <c r="CM47" s="769"/>
      <c r="CN47" s="769"/>
      <c r="CO47" s="769"/>
      <c r="CP47" s="769"/>
      <c r="CQ47" s="769"/>
      <c r="CR47" s="769"/>
      <c r="CS47" s="769"/>
      <c r="CT47" s="769"/>
      <c r="CU47" s="769"/>
      <c r="CV47" s="769"/>
      <c r="CW47" s="769"/>
      <c r="CX47" s="769"/>
      <c r="CY47" s="769"/>
      <c r="CZ47" s="769"/>
      <c r="DA47" s="769"/>
      <c r="DB47" s="769"/>
      <c r="DC47" s="769"/>
      <c r="DD47" s="769"/>
      <c r="DE47" s="769"/>
      <c r="DF47" s="769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</row>
    <row r="48" spans="1:133" ht="16.7" customHeight="1" x14ac:dyDescent="0.5">
      <c r="B48" s="449"/>
      <c r="C48" s="579"/>
      <c r="D48" s="593" t="s">
        <v>168</v>
      </c>
      <c r="E48" s="185">
        <v>4</v>
      </c>
      <c r="F48" s="601" t="s">
        <v>560</v>
      </c>
      <c r="G48" s="373">
        <f>1*E48</f>
        <v>4</v>
      </c>
      <c r="H48" s="373"/>
      <c r="I48" s="373"/>
      <c r="J48" s="373"/>
      <c r="K48" s="373"/>
      <c r="L48" s="373"/>
      <c r="M48" s="373"/>
      <c r="N48" s="657"/>
      <c r="O48" s="142" t="s">
        <v>170</v>
      </c>
      <c r="P48" s="185">
        <v>4</v>
      </c>
      <c r="Q48" s="601" t="s">
        <v>560</v>
      </c>
      <c r="R48" s="373">
        <f>1*P48</f>
        <v>4</v>
      </c>
      <c r="S48" s="373"/>
      <c r="T48" s="373"/>
      <c r="U48" s="373"/>
      <c r="V48" s="373"/>
      <c r="W48" s="373"/>
      <c r="X48" s="373"/>
      <c r="Y48" s="682"/>
    </row>
    <row r="49" spans="1:158" ht="16.7" customHeight="1" x14ac:dyDescent="0.5">
      <c r="A49" s="768">
        <v>4</v>
      </c>
      <c r="B49" s="448" t="s">
        <v>554</v>
      </c>
      <c r="C49" s="578" t="s">
        <v>555</v>
      </c>
      <c r="D49" s="590" t="s">
        <v>152</v>
      </c>
      <c r="E49" s="519">
        <v>1</v>
      </c>
      <c r="F49" s="602" t="s">
        <v>870</v>
      </c>
      <c r="G49" s="338">
        <f>5*E49</f>
        <v>5</v>
      </c>
      <c r="H49" s="338">
        <f>G49+G50+G51+G52</f>
        <v>16</v>
      </c>
      <c r="I49" s="338">
        <v>1</v>
      </c>
      <c r="J49" s="338">
        <v>1</v>
      </c>
      <c r="K49" s="338">
        <v>1</v>
      </c>
      <c r="L49" s="338">
        <v>1</v>
      </c>
      <c r="M49" s="466">
        <f>SUM(H49:L49)</f>
        <v>20</v>
      </c>
      <c r="N49" s="661" t="s">
        <v>875</v>
      </c>
      <c r="O49" s="137" t="s">
        <v>154</v>
      </c>
      <c r="P49" s="519">
        <v>1</v>
      </c>
      <c r="Q49" s="602" t="s">
        <v>870</v>
      </c>
      <c r="R49" s="338">
        <f>5*P49</f>
        <v>5</v>
      </c>
      <c r="S49" s="338">
        <f>R49+R50+R51+R52</f>
        <v>16</v>
      </c>
      <c r="T49" s="338">
        <v>1</v>
      </c>
      <c r="U49" s="338">
        <v>1</v>
      </c>
      <c r="V49" s="338">
        <v>1</v>
      </c>
      <c r="W49" s="338">
        <v>1</v>
      </c>
      <c r="X49" s="466">
        <f>SUM(S49:W49)</f>
        <v>20</v>
      </c>
      <c r="Y49" s="686" t="s">
        <v>875</v>
      </c>
    </row>
    <row r="50" spans="1:158" s="768" customFormat="1" ht="16.7" customHeight="1" x14ac:dyDescent="0.5">
      <c r="B50" s="448" t="s">
        <v>1015</v>
      </c>
      <c r="C50" s="578"/>
      <c r="D50" s="590" t="s">
        <v>164</v>
      </c>
      <c r="E50" s="519">
        <v>4</v>
      </c>
      <c r="F50" s="602" t="s">
        <v>556</v>
      </c>
      <c r="G50" s="338">
        <f>1*E50</f>
        <v>4</v>
      </c>
      <c r="H50" s="338"/>
      <c r="I50" s="338"/>
      <c r="J50" s="338"/>
      <c r="K50" s="338"/>
      <c r="L50" s="338"/>
      <c r="M50" s="338"/>
      <c r="N50" s="664"/>
      <c r="O50" s="137" t="s">
        <v>166</v>
      </c>
      <c r="P50" s="519">
        <v>4</v>
      </c>
      <c r="Q50" s="602" t="s">
        <v>556</v>
      </c>
      <c r="R50" s="338">
        <f>1*P50</f>
        <v>4</v>
      </c>
      <c r="S50" s="338"/>
      <c r="T50" s="338"/>
      <c r="U50" s="338"/>
      <c r="V50" s="338"/>
      <c r="W50" s="338"/>
      <c r="X50" s="338"/>
      <c r="Y50" s="689"/>
      <c r="Z50" s="769"/>
      <c r="AA50" s="769"/>
      <c r="AB50" s="769"/>
      <c r="AC50" s="769"/>
      <c r="AD50" s="769"/>
      <c r="AE50" s="769"/>
      <c r="AF50" s="769"/>
      <c r="AG50" s="769"/>
      <c r="AH50" s="769"/>
      <c r="AI50" s="769"/>
      <c r="AJ50" s="769"/>
      <c r="AK50" s="769"/>
      <c r="AL50" s="769"/>
      <c r="AM50" s="769"/>
      <c r="AN50" s="769"/>
      <c r="AO50" s="769"/>
      <c r="AP50" s="769"/>
      <c r="AQ50" s="769"/>
      <c r="AR50" s="769"/>
      <c r="AS50" s="769"/>
      <c r="AT50" s="769"/>
      <c r="AU50" s="769"/>
      <c r="AV50" s="769"/>
      <c r="AW50" s="769"/>
      <c r="AX50" s="769"/>
      <c r="AY50" s="769"/>
      <c r="AZ50" s="769"/>
      <c r="BA50" s="769"/>
      <c r="BB50" s="769"/>
      <c r="BC50" s="769"/>
      <c r="BD50" s="769"/>
      <c r="BE50" s="769"/>
      <c r="BF50" s="769"/>
      <c r="BG50" s="769"/>
      <c r="BH50" s="769"/>
      <c r="BI50" s="769"/>
      <c r="BJ50" s="769"/>
      <c r="BK50" s="769"/>
      <c r="BL50" s="769"/>
      <c r="BM50" s="769"/>
      <c r="BN50" s="769"/>
      <c r="BO50" s="769"/>
      <c r="BP50" s="769"/>
      <c r="BQ50" s="769"/>
      <c r="BR50" s="769"/>
      <c r="BS50" s="769"/>
      <c r="BT50" s="769"/>
      <c r="BU50" s="769"/>
      <c r="BV50" s="769"/>
      <c r="BW50" s="769"/>
      <c r="BX50" s="769"/>
      <c r="BY50" s="769"/>
      <c r="BZ50" s="769"/>
      <c r="CA50" s="769"/>
      <c r="CB50" s="769"/>
      <c r="CC50" s="769"/>
      <c r="CD50" s="769"/>
      <c r="CE50" s="769"/>
      <c r="CF50" s="769"/>
      <c r="CG50" s="769"/>
      <c r="CH50" s="769"/>
      <c r="CI50" s="769"/>
      <c r="CJ50" s="769"/>
      <c r="CK50" s="769"/>
      <c r="CL50" s="769"/>
      <c r="CM50" s="769"/>
      <c r="CN50" s="769"/>
      <c r="CO50" s="769"/>
      <c r="CP50" s="769"/>
      <c r="CQ50" s="769"/>
      <c r="CR50" s="769"/>
      <c r="CS50" s="769"/>
      <c r="CT50" s="769"/>
      <c r="CU50" s="769"/>
      <c r="CV50" s="769"/>
      <c r="CW50" s="769"/>
      <c r="CX50" s="769"/>
      <c r="CY50" s="769"/>
      <c r="CZ50" s="769"/>
      <c r="DA50" s="769"/>
      <c r="DB50" s="769"/>
      <c r="DC50" s="769"/>
      <c r="DD50" s="769"/>
      <c r="DE50" s="769"/>
      <c r="DF50" s="769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</row>
    <row r="51" spans="1:158" s="768" customFormat="1" ht="16.7" customHeight="1" x14ac:dyDescent="0.5">
      <c r="B51" s="448"/>
      <c r="C51" s="578"/>
      <c r="D51" s="590" t="s">
        <v>369</v>
      </c>
      <c r="E51" s="519">
        <v>3</v>
      </c>
      <c r="F51" s="602" t="s">
        <v>873</v>
      </c>
      <c r="G51" s="338">
        <f>2*E51</f>
        <v>6</v>
      </c>
      <c r="H51" s="338"/>
      <c r="I51" s="338"/>
      <c r="J51" s="338"/>
      <c r="K51" s="338"/>
      <c r="L51" s="338"/>
      <c r="M51" s="338"/>
      <c r="N51" s="664"/>
      <c r="O51" s="137" t="s">
        <v>370</v>
      </c>
      <c r="P51" s="519">
        <v>3</v>
      </c>
      <c r="Q51" s="602" t="s">
        <v>873</v>
      </c>
      <c r="R51" s="338">
        <f>2*P51</f>
        <v>6</v>
      </c>
      <c r="S51" s="338"/>
      <c r="T51" s="338"/>
      <c r="U51" s="338"/>
      <c r="V51" s="338"/>
      <c r="W51" s="338"/>
      <c r="X51" s="338"/>
      <c r="Y51" s="689"/>
      <c r="Z51" s="769"/>
      <c r="AA51" s="769"/>
      <c r="AB51" s="769"/>
      <c r="AC51" s="769"/>
      <c r="AD51" s="769"/>
      <c r="AE51" s="769"/>
      <c r="AF51" s="769"/>
      <c r="AG51" s="769"/>
      <c r="AH51" s="769"/>
      <c r="AI51" s="769"/>
      <c r="AJ51" s="769"/>
      <c r="AK51" s="769"/>
      <c r="AL51" s="769"/>
      <c r="AM51" s="769"/>
      <c r="AN51" s="769"/>
      <c r="AO51" s="769"/>
      <c r="AP51" s="769"/>
      <c r="AQ51" s="769"/>
      <c r="AR51" s="769"/>
      <c r="AS51" s="769"/>
      <c r="AT51" s="769"/>
      <c r="AU51" s="769"/>
      <c r="AV51" s="769"/>
      <c r="AW51" s="769"/>
      <c r="AX51" s="769"/>
      <c r="AY51" s="769"/>
      <c r="AZ51" s="769"/>
      <c r="BA51" s="769"/>
      <c r="BB51" s="769"/>
      <c r="BC51" s="769"/>
      <c r="BD51" s="769"/>
      <c r="BE51" s="769"/>
      <c r="BF51" s="769"/>
      <c r="BG51" s="769"/>
      <c r="BH51" s="769"/>
      <c r="BI51" s="769"/>
      <c r="BJ51" s="769"/>
      <c r="BK51" s="769"/>
      <c r="BL51" s="769"/>
      <c r="BM51" s="769"/>
      <c r="BN51" s="769"/>
      <c r="BO51" s="769"/>
      <c r="BP51" s="769"/>
      <c r="BQ51" s="769"/>
      <c r="BR51" s="769"/>
      <c r="BS51" s="769"/>
      <c r="BT51" s="769"/>
      <c r="BU51" s="769"/>
      <c r="BV51" s="769"/>
      <c r="BW51" s="769"/>
      <c r="BX51" s="769"/>
      <c r="BY51" s="769"/>
      <c r="BZ51" s="769"/>
      <c r="CA51" s="769"/>
      <c r="CB51" s="769"/>
      <c r="CC51" s="769"/>
      <c r="CD51" s="769"/>
      <c r="CE51" s="769"/>
      <c r="CF51" s="769"/>
      <c r="CG51" s="769"/>
      <c r="CH51" s="769"/>
      <c r="CI51" s="769"/>
      <c r="CJ51" s="769"/>
      <c r="CK51" s="769"/>
      <c r="CL51" s="769"/>
      <c r="CM51" s="769"/>
      <c r="CN51" s="769"/>
      <c r="CO51" s="769"/>
      <c r="CP51" s="769"/>
      <c r="CQ51" s="769"/>
      <c r="CR51" s="769"/>
      <c r="CS51" s="769"/>
      <c r="CT51" s="769"/>
      <c r="CU51" s="769"/>
      <c r="CV51" s="769"/>
      <c r="CW51" s="769"/>
      <c r="CX51" s="769"/>
      <c r="CY51" s="769"/>
      <c r="CZ51" s="769"/>
      <c r="DA51" s="769"/>
      <c r="DB51" s="769"/>
      <c r="DC51" s="769"/>
      <c r="DD51" s="769"/>
      <c r="DE51" s="769"/>
      <c r="DF51" s="769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</row>
    <row r="52" spans="1:158" s="768" customFormat="1" ht="16.7" customHeight="1" x14ac:dyDescent="0.5">
      <c r="B52" s="449"/>
      <c r="C52" s="579"/>
      <c r="D52" s="593" t="s">
        <v>264</v>
      </c>
      <c r="E52" s="185">
        <v>1</v>
      </c>
      <c r="F52" s="601" t="s">
        <v>61</v>
      </c>
      <c r="G52" s="373">
        <f>1*E52</f>
        <v>1</v>
      </c>
      <c r="H52" s="373"/>
      <c r="I52" s="373"/>
      <c r="J52" s="373"/>
      <c r="K52" s="373"/>
      <c r="L52" s="373"/>
      <c r="M52" s="373"/>
      <c r="N52" s="657"/>
      <c r="O52" s="142" t="s">
        <v>266</v>
      </c>
      <c r="P52" s="185">
        <v>1</v>
      </c>
      <c r="Q52" s="601" t="s">
        <v>61</v>
      </c>
      <c r="R52" s="373">
        <f>1*P52</f>
        <v>1</v>
      </c>
      <c r="S52" s="373"/>
      <c r="T52" s="373"/>
      <c r="U52" s="373"/>
      <c r="V52" s="373"/>
      <c r="W52" s="373"/>
      <c r="X52" s="373"/>
      <c r="Y52" s="682"/>
      <c r="Z52" s="769"/>
      <c r="AA52" s="769"/>
      <c r="AB52" s="769"/>
      <c r="AC52" s="769"/>
      <c r="AD52" s="769"/>
      <c r="AE52" s="769"/>
      <c r="AF52" s="769"/>
      <c r="AG52" s="769"/>
      <c r="AH52" s="769"/>
      <c r="AI52" s="769"/>
      <c r="AJ52" s="769"/>
      <c r="AK52" s="769"/>
      <c r="AL52" s="769"/>
      <c r="AM52" s="769"/>
      <c r="AN52" s="769"/>
      <c r="AO52" s="769"/>
      <c r="AP52" s="769"/>
      <c r="AQ52" s="769"/>
      <c r="AR52" s="769"/>
      <c r="AS52" s="769"/>
      <c r="AT52" s="769"/>
      <c r="AU52" s="769"/>
      <c r="AV52" s="769"/>
      <c r="AW52" s="769"/>
      <c r="AX52" s="769"/>
      <c r="AY52" s="769"/>
      <c r="AZ52" s="769"/>
      <c r="BA52" s="769"/>
      <c r="BB52" s="769"/>
      <c r="BC52" s="769"/>
      <c r="BD52" s="769"/>
      <c r="BE52" s="769"/>
      <c r="BF52" s="769"/>
      <c r="BG52" s="769"/>
      <c r="BH52" s="769"/>
      <c r="BI52" s="769"/>
      <c r="BJ52" s="769"/>
      <c r="BK52" s="769"/>
      <c r="BL52" s="769"/>
      <c r="BM52" s="769"/>
      <c r="BN52" s="769"/>
      <c r="BO52" s="769"/>
      <c r="BP52" s="769"/>
      <c r="BQ52" s="769"/>
      <c r="BR52" s="769"/>
      <c r="BS52" s="769"/>
      <c r="BT52" s="769"/>
      <c r="BU52" s="769"/>
      <c r="BV52" s="769"/>
      <c r="BW52" s="769"/>
      <c r="BX52" s="769"/>
      <c r="BY52" s="769"/>
      <c r="BZ52" s="769"/>
      <c r="CA52" s="769"/>
      <c r="CB52" s="769"/>
      <c r="CC52" s="769"/>
      <c r="CD52" s="769"/>
      <c r="CE52" s="769"/>
      <c r="CF52" s="769"/>
      <c r="CG52" s="769"/>
      <c r="CH52" s="769"/>
      <c r="CI52" s="769"/>
      <c r="CJ52" s="769"/>
      <c r="CK52" s="769"/>
      <c r="CL52" s="769"/>
      <c r="CM52" s="769"/>
      <c r="CN52" s="769"/>
      <c r="CO52" s="769"/>
      <c r="CP52" s="769"/>
      <c r="CQ52" s="769"/>
      <c r="CR52" s="769"/>
      <c r="CS52" s="769"/>
      <c r="CT52" s="769"/>
      <c r="CU52" s="769"/>
      <c r="CV52" s="769"/>
      <c r="CW52" s="769"/>
      <c r="CX52" s="769"/>
      <c r="CY52" s="769"/>
      <c r="CZ52" s="769"/>
      <c r="DA52" s="769"/>
      <c r="DB52" s="769"/>
      <c r="DC52" s="769"/>
      <c r="DD52" s="769"/>
      <c r="DE52" s="769"/>
      <c r="DF52" s="769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</row>
    <row r="53" spans="1:158" s="768" customFormat="1" ht="16.7" customHeight="1" x14ac:dyDescent="0.5">
      <c r="A53" s="768">
        <v>5</v>
      </c>
      <c r="B53" s="1363" t="s">
        <v>1154</v>
      </c>
      <c r="C53" s="1364" t="s">
        <v>1155</v>
      </c>
      <c r="D53" s="587" t="s">
        <v>549</v>
      </c>
      <c r="E53" s="204">
        <v>3</v>
      </c>
      <c r="F53" s="603" t="s">
        <v>870</v>
      </c>
      <c r="G53" s="465">
        <f>5*E53</f>
        <v>15</v>
      </c>
      <c r="H53" s="465">
        <f>G53+G54</f>
        <v>18</v>
      </c>
      <c r="I53" s="465">
        <v>1</v>
      </c>
      <c r="J53" s="465">
        <v>1</v>
      </c>
      <c r="K53" s="465">
        <v>1</v>
      </c>
      <c r="L53" s="465">
        <v>1</v>
      </c>
      <c r="M53" s="705">
        <f>SUM(H53:L53)</f>
        <v>22</v>
      </c>
      <c r="N53" s="660"/>
      <c r="O53" s="451" t="s">
        <v>366</v>
      </c>
      <c r="P53" s="204">
        <v>3</v>
      </c>
      <c r="Q53" s="603" t="s">
        <v>870</v>
      </c>
      <c r="R53" s="465">
        <f>5*P53</f>
        <v>15</v>
      </c>
      <c r="S53" s="465">
        <f>R53+R54</f>
        <v>18</v>
      </c>
      <c r="T53" s="465">
        <v>1</v>
      </c>
      <c r="U53" s="465">
        <v>1</v>
      </c>
      <c r="V53" s="465">
        <v>1</v>
      </c>
      <c r="W53" s="465">
        <v>1</v>
      </c>
      <c r="X53" s="705">
        <f>SUM(S53:W53)</f>
        <v>22</v>
      </c>
      <c r="Y53" s="685"/>
      <c r="Z53" s="769" t="s">
        <v>1176</v>
      </c>
      <c r="AA53" s="769"/>
      <c r="AB53" s="769"/>
      <c r="AC53" s="769"/>
      <c r="AD53" s="769"/>
      <c r="AE53" s="769"/>
      <c r="AF53" s="769"/>
      <c r="AG53" s="769"/>
      <c r="AH53" s="769"/>
      <c r="AI53" s="769"/>
      <c r="AJ53" s="769"/>
      <c r="AK53" s="769"/>
      <c r="AL53" s="769"/>
      <c r="AM53" s="769"/>
      <c r="AN53" s="769"/>
      <c r="AO53" s="769"/>
      <c r="AP53" s="769"/>
      <c r="AQ53" s="769"/>
      <c r="AR53" s="769"/>
      <c r="AS53" s="769"/>
      <c r="AT53" s="769"/>
      <c r="AU53" s="769"/>
      <c r="AV53" s="769"/>
      <c r="AW53" s="769"/>
      <c r="AX53" s="769"/>
      <c r="AY53" s="769"/>
      <c r="AZ53" s="769"/>
      <c r="BA53" s="769"/>
      <c r="BB53" s="769"/>
      <c r="BC53" s="769"/>
      <c r="BD53" s="769"/>
      <c r="BE53" s="769"/>
      <c r="BF53" s="769"/>
      <c r="BG53" s="769"/>
      <c r="BH53" s="769"/>
      <c r="BI53" s="769"/>
      <c r="BJ53" s="769"/>
      <c r="BK53" s="769"/>
      <c r="BL53" s="769"/>
      <c r="BM53" s="769"/>
      <c r="BN53" s="769"/>
      <c r="BO53" s="769"/>
      <c r="BP53" s="769"/>
      <c r="BQ53" s="769"/>
      <c r="BR53" s="769"/>
      <c r="BS53" s="769"/>
      <c r="BT53" s="769"/>
      <c r="BU53" s="769"/>
      <c r="BV53" s="769"/>
      <c r="BW53" s="769"/>
      <c r="BX53" s="769"/>
      <c r="BY53" s="769"/>
      <c r="BZ53" s="769"/>
      <c r="CA53" s="769"/>
      <c r="CB53" s="769"/>
      <c r="CC53" s="769"/>
      <c r="CD53" s="769"/>
      <c r="CE53" s="769"/>
      <c r="CF53" s="769"/>
      <c r="CG53" s="769"/>
      <c r="CH53" s="769"/>
      <c r="CI53" s="769"/>
      <c r="CJ53" s="769"/>
      <c r="CK53" s="769"/>
      <c r="CL53" s="769"/>
      <c r="CM53" s="769"/>
      <c r="CN53" s="769"/>
      <c r="CO53" s="769"/>
      <c r="CP53" s="769"/>
      <c r="CQ53" s="769"/>
      <c r="CR53" s="769"/>
      <c r="CS53" s="769"/>
      <c r="CT53" s="769"/>
      <c r="CU53" s="769"/>
      <c r="CV53" s="769"/>
      <c r="CW53" s="769"/>
      <c r="CX53" s="769"/>
      <c r="CY53" s="769"/>
      <c r="CZ53" s="769"/>
      <c r="DA53" s="769"/>
      <c r="DB53" s="769"/>
      <c r="DC53" s="769"/>
      <c r="DD53" s="769"/>
      <c r="DE53" s="769"/>
      <c r="DF53" s="769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</row>
    <row r="54" spans="1:158" s="768" customFormat="1" ht="16.7" customHeight="1" x14ac:dyDescent="0.5">
      <c r="B54" s="449" t="s">
        <v>1001</v>
      </c>
      <c r="C54" s="579"/>
      <c r="D54" s="593" t="s">
        <v>152</v>
      </c>
      <c r="E54" s="185">
        <v>1</v>
      </c>
      <c r="F54" s="601" t="s">
        <v>869</v>
      </c>
      <c r="G54" s="373">
        <f>3*E54</f>
        <v>3</v>
      </c>
      <c r="H54" s="373"/>
      <c r="I54" s="373"/>
      <c r="J54" s="373"/>
      <c r="K54" s="373"/>
      <c r="L54" s="373"/>
      <c r="M54" s="373"/>
      <c r="N54" s="669" t="s">
        <v>875</v>
      </c>
      <c r="O54" s="142" t="s">
        <v>154</v>
      </c>
      <c r="P54" s="185">
        <v>1</v>
      </c>
      <c r="Q54" s="601" t="s">
        <v>869</v>
      </c>
      <c r="R54" s="373">
        <f>3*P54</f>
        <v>3</v>
      </c>
      <c r="S54" s="373"/>
      <c r="T54" s="373"/>
      <c r="U54" s="373"/>
      <c r="V54" s="373"/>
      <c r="W54" s="373"/>
      <c r="X54" s="373"/>
      <c r="Y54" s="452" t="s">
        <v>875</v>
      </c>
      <c r="Z54" s="769"/>
      <c r="AA54" s="769"/>
      <c r="AB54" s="769"/>
      <c r="AC54" s="769"/>
      <c r="AD54" s="769"/>
      <c r="AE54" s="769"/>
      <c r="AF54" s="769"/>
      <c r="AG54" s="769"/>
      <c r="AH54" s="769"/>
      <c r="AI54" s="769"/>
      <c r="AJ54" s="769"/>
      <c r="AK54" s="769"/>
      <c r="AL54" s="769"/>
      <c r="AM54" s="769"/>
      <c r="AN54" s="769"/>
      <c r="AO54" s="769"/>
      <c r="AP54" s="769"/>
      <c r="AQ54" s="769"/>
      <c r="AR54" s="769"/>
      <c r="AS54" s="769"/>
      <c r="AT54" s="769"/>
      <c r="AU54" s="769"/>
      <c r="AV54" s="769"/>
      <c r="AW54" s="769"/>
      <c r="AX54" s="769"/>
      <c r="AY54" s="769"/>
      <c r="AZ54" s="769"/>
      <c r="BA54" s="769"/>
      <c r="BB54" s="769"/>
      <c r="BC54" s="769"/>
      <c r="BD54" s="769"/>
      <c r="BE54" s="769"/>
      <c r="BF54" s="769"/>
      <c r="BG54" s="769"/>
      <c r="BH54" s="769"/>
      <c r="BI54" s="769"/>
      <c r="BJ54" s="769"/>
      <c r="BK54" s="769"/>
      <c r="BL54" s="769"/>
      <c r="BM54" s="769"/>
      <c r="BN54" s="769"/>
      <c r="BO54" s="769"/>
      <c r="BP54" s="769"/>
      <c r="BQ54" s="769"/>
      <c r="BR54" s="769"/>
      <c r="BS54" s="769"/>
      <c r="BT54" s="769"/>
      <c r="BU54" s="769"/>
      <c r="BV54" s="769"/>
      <c r="BW54" s="769"/>
      <c r="BX54" s="769"/>
      <c r="BY54" s="769"/>
      <c r="BZ54" s="769"/>
      <c r="CA54" s="769"/>
      <c r="CB54" s="769"/>
      <c r="CC54" s="769"/>
      <c r="CD54" s="769"/>
      <c r="CE54" s="769"/>
      <c r="CF54" s="769"/>
      <c r="CG54" s="769"/>
      <c r="CH54" s="769"/>
      <c r="CI54" s="769"/>
      <c r="CJ54" s="769"/>
      <c r="CK54" s="769"/>
      <c r="CL54" s="769"/>
      <c r="CM54" s="769"/>
      <c r="CN54" s="769"/>
      <c r="CO54" s="769"/>
      <c r="CP54" s="769"/>
      <c r="CQ54" s="769"/>
      <c r="CR54" s="769"/>
      <c r="CS54" s="769"/>
      <c r="CT54" s="769"/>
      <c r="CU54" s="769"/>
      <c r="CV54" s="769"/>
      <c r="CW54" s="769"/>
      <c r="CX54" s="769"/>
      <c r="CY54" s="769"/>
      <c r="CZ54" s="769"/>
      <c r="DA54" s="769"/>
      <c r="DB54" s="769"/>
      <c r="DC54" s="769"/>
      <c r="DD54" s="769"/>
      <c r="DE54" s="769"/>
      <c r="DF54" s="769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</row>
    <row r="55" spans="1:158" s="768" customFormat="1" ht="16.7" customHeight="1" x14ac:dyDescent="0.5">
      <c r="A55" s="768">
        <v>6</v>
      </c>
      <c r="B55" s="450" t="s">
        <v>544</v>
      </c>
      <c r="C55" s="577" t="s">
        <v>545</v>
      </c>
      <c r="D55" s="587" t="s">
        <v>160</v>
      </c>
      <c r="E55" s="204">
        <v>4</v>
      </c>
      <c r="F55" s="603" t="s">
        <v>543</v>
      </c>
      <c r="G55" s="465">
        <f>1*E55</f>
        <v>4</v>
      </c>
      <c r="H55" s="465">
        <f>G55+G56+G57+G58</f>
        <v>13</v>
      </c>
      <c r="I55" s="465">
        <v>1</v>
      </c>
      <c r="J55" s="465">
        <v>1</v>
      </c>
      <c r="K55" s="465">
        <v>1</v>
      </c>
      <c r="L55" s="465">
        <v>1</v>
      </c>
      <c r="M55" s="705">
        <f>SUM(H55:L55)</f>
        <v>17</v>
      </c>
      <c r="N55" s="660"/>
      <c r="O55" s="451" t="s">
        <v>162</v>
      </c>
      <c r="P55" s="204">
        <v>4</v>
      </c>
      <c r="Q55" s="603" t="s">
        <v>543</v>
      </c>
      <c r="R55" s="465">
        <f>1*P55</f>
        <v>4</v>
      </c>
      <c r="S55" s="465">
        <f>R55+R56+R57+R58</f>
        <v>13</v>
      </c>
      <c r="T55" s="465">
        <v>1</v>
      </c>
      <c r="U55" s="465">
        <v>1</v>
      </c>
      <c r="V55" s="465">
        <v>1</v>
      </c>
      <c r="W55" s="465">
        <v>1</v>
      </c>
      <c r="X55" s="705">
        <f>SUM(S55:W55)</f>
        <v>17</v>
      </c>
      <c r="Y55" s="685"/>
      <c r="Z55" s="769"/>
      <c r="AA55" s="769"/>
      <c r="AB55" s="769"/>
      <c r="AC55" s="769"/>
      <c r="AD55" s="769"/>
      <c r="AE55" s="769"/>
      <c r="AF55" s="769"/>
      <c r="AG55" s="769"/>
      <c r="AH55" s="769"/>
      <c r="AI55" s="769"/>
      <c r="AJ55" s="769"/>
      <c r="AK55" s="769"/>
      <c r="AL55" s="769"/>
      <c r="AM55" s="769"/>
      <c r="AN55" s="769"/>
      <c r="AO55" s="769"/>
      <c r="AP55" s="769"/>
      <c r="AQ55" s="769"/>
      <c r="AR55" s="769"/>
      <c r="AS55" s="769"/>
      <c r="AT55" s="769"/>
      <c r="AU55" s="769"/>
      <c r="AV55" s="769"/>
      <c r="AW55" s="769"/>
      <c r="AX55" s="769"/>
      <c r="AY55" s="769"/>
      <c r="AZ55" s="769"/>
      <c r="BA55" s="769"/>
      <c r="BB55" s="769"/>
      <c r="BC55" s="769"/>
      <c r="BD55" s="769"/>
      <c r="BE55" s="769"/>
      <c r="BF55" s="769"/>
      <c r="BG55" s="769"/>
      <c r="BH55" s="769"/>
      <c r="BI55" s="769"/>
      <c r="BJ55" s="769"/>
      <c r="BK55" s="769"/>
      <c r="BL55" s="769"/>
      <c r="BM55" s="769"/>
      <c r="BN55" s="769"/>
      <c r="BO55" s="769"/>
      <c r="BP55" s="769"/>
      <c r="BQ55" s="769"/>
      <c r="BR55" s="769"/>
      <c r="BS55" s="769"/>
      <c r="BT55" s="769"/>
      <c r="BU55" s="769"/>
      <c r="BV55" s="769"/>
      <c r="BW55" s="769"/>
      <c r="BX55" s="769"/>
      <c r="BY55" s="769"/>
      <c r="BZ55" s="769"/>
      <c r="CA55" s="769"/>
      <c r="CB55" s="769"/>
      <c r="CC55" s="769"/>
      <c r="CD55" s="769"/>
      <c r="CE55" s="769"/>
      <c r="CF55" s="769"/>
      <c r="CG55" s="769"/>
      <c r="CH55" s="769"/>
      <c r="CI55" s="769"/>
      <c r="CJ55" s="769"/>
      <c r="CK55" s="769"/>
      <c r="CL55" s="769"/>
      <c r="CM55" s="769"/>
      <c r="CN55" s="769"/>
      <c r="CO55" s="769"/>
      <c r="CP55" s="769"/>
      <c r="CQ55" s="769"/>
      <c r="CR55" s="769"/>
      <c r="CS55" s="769"/>
      <c r="CT55" s="769"/>
      <c r="CU55" s="769"/>
      <c r="CV55" s="769"/>
      <c r="CW55" s="769"/>
      <c r="CX55" s="769"/>
      <c r="CY55" s="769"/>
      <c r="CZ55" s="769"/>
      <c r="DA55" s="769"/>
      <c r="DB55" s="769"/>
      <c r="DC55" s="769"/>
      <c r="DD55" s="769"/>
      <c r="DE55" s="769"/>
      <c r="DF55" s="769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769"/>
      <c r="EI55" s="769"/>
      <c r="EJ55" s="769"/>
      <c r="EK55" s="769"/>
      <c r="EL55" s="769"/>
      <c r="EM55" s="769"/>
      <c r="EN55" s="769"/>
      <c r="EO55" s="769"/>
      <c r="EP55" s="769"/>
      <c r="EQ55" s="769"/>
      <c r="ER55" s="769"/>
      <c r="ES55" s="769"/>
      <c r="ET55" s="769"/>
      <c r="EU55" s="769"/>
      <c r="EV55" s="769"/>
      <c r="EW55" s="769"/>
      <c r="EX55" s="769"/>
      <c r="EY55" s="769"/>
      <c r="EZ55" s="769"/>
      <c r="FA55" s="769"/>
      <c r="FB55" s="769"/>
    </row>
    <row r="56" spans="1:158" ht="16.7" customHeight="1" x14ac:dyDescent="0.5">
      <c r="B56" s="448" t="s">
        <v>1029</v>
      </c>
      <c r="C56" s="578"/>
      <c r="D56" s="590" t="s">
        <v>369</v>
      </c>
      <c r="E56" s="519">
        <v>3</v>
      </c>
      <c r="F56" s="602" t="s">
        <v>61</v>
      </c>
      <c r="G56" s="338">
        <f>1*E56</f>
        <v>3</v>
      </c>
      <c r="H56" s="338"/>
      <c r="I56" s="338"/>
      <c r="J56" s="338"/>
      <c r="K56" s="338"/>
      <c r="L56" s="338"/>
      <c r="M56" s="338"/>
      <c r="N56" s="664"/>
      <c r="O56" s="137" t="s">
        <v>370</v>
      </c>
      <c r="P56" s="519">
        <v>3</v>
      </c>
      <c r="Q56" s="602" t="s">
        <v>61</v>
      </c>
      <c r="R56" s="338">
        <f>1*P56</f>
        <v>3</v>
      </c>
      <c r="S56" s="338"/>
      <c r="T56" s="338"/>
      <c r="U56" s="338"/>
      <c r="V56" s="338"/>
      <c r="W56" s="338"/>
      <c r="X56" s="338"/>
      <c r="Y56" s="689"/>
    </row>
    <row r="57" spans="1:158" ht="16.7" customHeight="1" x14ac:dyDescent="0.5">
      <c r="B57" s="448"/>
      <c r="C57" s="578"/>
      <c r="D57" s="590" t="s">
        <v>156</v>
      </c>
      <c r="E57" s="519">
        <v>1</v>
      </c>
      <c r="F57" s="602" t="s">
        <v>872</v>
      </c>
      <c r="G57" s="338">
        <f>5*E57</f>
        <v>5</v>
      </c>
      <c r="H57" s="338"/>
      <c r="I57" s="338"/>
      <c r="J57" s="338"/>
      <c r="K57" s="338"/>
      <c r="L57" s="338"/>
      <c r="M57" s="338"/>
      <c r="N57" s="652" t="s">
        <v>875</v>
      </c>
      <c r="O57" s="137" t="s">
        <v>158</v>
      </c>
      <c r="P57" s="519">
        <v>1</v>
      </c>
      <c r="Q57" s="602" t="s">
        <v>872</v>
      </c>
      <c r="R57" s="338">
        <f>5*P57</f>
        <v>5</v>
      </c>
      <c r="S57" s="338"/>
      <c r="T57" s="338"/>
      <c r="U57" s="338"/>
      <c r="V57" s="338"/>
      <c r="W57" s="338"/>
      <c r="X57" s="338"/>
      <c r="Y57" s="469" t="s">
        <v>875</v>
      </c>
    </row>
    <row r="58" spans="1:158" s="768" customFormat="1" ht="16.7" customHeight="1" x14ac:dyDescent="0.5">
      <c r="B58" s="611"/>
      <c r="C58" s="627"/>
      <c r="D58" s="593" t="s">
        <v>264</v>
      </c>
      <c r="E58" s="185">
        <v>1</v>
      </c>
      <c r="F58" s="601" t="s">
        <v>753</v>
      </c>
      <c r="G58" s="373">
        <f>1*E58</f>
        <v>1</v>
      </c>
      <c r="H58" s="373"/>
      <c r="I58" s="373"/>
      <c r="J58" s="373"/>
      <c r="K58" s="373"/>
      <c r="L58" s="373"/>
      <c r="M58" s="373"/>
      <c r="N58" s="657"/>
      <c r="O58" s="142" t="s">
        <v>266</v>
      </c>
      <c r="P58" s="185">
        <v>1</v>
      </c>
      <c r="Q58" s="601" t="s">
        <v>753</v>
      </c>
      <c r="R58" s="373">
        <f>1*P58</f>
        <v>1</v>
      </c>
      <c r="S58" s="373"/>
      <c r="T58" s="373"/>
      <c r="U58" s="373"/>
      <c r="V58" s="373"/>
      <c r="W58" s="373"/>
      <c r="X58" s="373"/>
      <c r="Y58" s="682"/>
      <c r="Z58" s="769"/>
      <c r="AA58" s="769"/>
      <c r="AB58" s="769"/>
      <c r="AC58" s="769"/>
      <c r="AD58" s="769"/>
      <c r="AE58" s="769"/>
      <c r="AF58" s="769"/>
      <c r="AG58" s="769"/>
      <c r="AH58" s="769"/>
      <c r="AI58" s="769"/>
      <c r="AJ58" s="769"/>
      <c r="AK58" s="769"/>
      <c r="AL58" s="769"/>
      <c r="AM58" s="769"/>
      <c r="AN58" s="769"/>
      <c r="AO58" s="769"/>
      <c r="AP58" s="769"/>
      <c r="AQ58" s="769"/>
      <c r="AR58" s="769"/>
      <c r="AS58" s="769"/>
      <c r="AT58" s="769"/>
      <c r="AU58" s="769"/>
      <c r="AV58" s="769"/>
      <c r="AW58" s="769"/>
      <c r="AX58" s="769"/>
      <c r="AY58" s="769"/>
      <c r="AZ58" s="769"/>
      <c r="BA58" s="769"/>
      <c r="BB58" s="769"/>
      <c r="BC58" s="769"/>
      <c r="BD58" s="769"/>
      <c r="BE58" s="769"/>
      <c r="BF58" s="769"/>
      <c r="BG58" s="769"/>
      <c r="BH58" s="769"/>
      <c r="BI58" s="769"/>
      <c r="BJ58" s="769"/>
      <c r="BK58" s="769"/>
      <c r="BL58" s="769"/>
      <c r="BM58" s="769"/>
      <c r="BN58" s="769"/>
      <c r="BO58" s="769"/>
      <c r="BP58" s="769"/>
      <c r="BQ58" s="769"/>
      <c r="BR58" s="769"/>
      <c r="BS58" s="769"/>
      <c r="BT58" s="769"/>
      <c r="BU58" s="769"/>
      <c r="BV58" s="769"/>
      <c r="BW58" s="769"/>
      <c r="BX58" s="769"/>
      <c r="BY58" s="769"/>
      <c r="BZ58" s="769"/>
      <c r="CA58" s="769"/>
      <c r="CB58" s="769"/>
      <c r="CC58" s="769"/>
      <c r="CD58" s="769"/>
      <c r="CE58" s="769"/>
      <c r="CF58" s="769"/>
      <c r="CG58" s="769"/>
      <c r="CH58" s="769"/>
      <c r="CI58" s="769"/>
      <c r="CJ58" s="769"/>
      <c r="CK58" s="769"/>
      <c r="CL58" s="769"/>
      <c r="CM58" s="769"/>
      <c r="CN58" s="769"/>
      <c r="CO58" s="769"/>
      <c r="CP58" s="769"/>
      <c r="CQ58" s="769"/>
      <c r="CR58" s="769"/>
      <c r="CS58" s="769"/>
      <c r="CT58" s="769"/>
      <c r="CU58" s="769"/>
      <c r="CV58" s="769"/>
      <c r="CW58" s="769"/>
      <c r="CX58" s="769"/>
      <c r="CY58" s="769"/>
      <c r="CZ58" s="769"/>
      <c r="DA58" s="769"/>
      <c r="DB58" s="769"/>
      <c r="DC58" s="769"/>
      <c r="DD58" s="769"/>
      <c r="DE58" s="769"/>
      <c r="DF58" s="769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</row>
    <row r="59" spans="1:158" s="768" customFormat="1" ht="16.7" customHeight="1" x14ac:dyDescent="0.5">
      <c r="A59" s="768">
        <v>7</v>
      </c>
      <c r="B59" s="1363" t="s">
        <v>1156</v>
      </c>
      <c r="C59" s="1364" t="s">
        <v>1157</v>
      </c>
      <c r="D59" s="587" t="s">
        <v>369</v>
      </c>
      <c r="E59" s="204">
        <v>3</v>
      </c>
      <c r="F59" s="603" t="s">
        <v>872</v>
      </c>
      <c r="G59" s="465">
        <f>5*E59</f>
        <v>15</v>
      </c>
      <c r="H59" s="465">
        <f>G59+G60</f>
        <v>18</v>
      </c>
      <c r="I59" s="465">
        <v>1</v>
      </c>
      <c r="J59" s="465">
        <v>1</v>
      </c>
      <c r="K59" s="465">
        <v>1</v>
      </c>
      <c r="L59" s="465">
        <v>1</v>
      </c>
      <c r="M59" s="705">
        <f>SUM(H59:L59)</f>
        <v>22</v>
      </c>
      <c r="N59" s="660"/>
      <c r="O59" s="451" t="s">
        <v>370</v>
      </c>
      <c r="P59" s="204">
        <v>3</v>
      </c>
      <c r="Q59" s="603" t="s">
        <v>872</v>
      </c>
      <c r="R59" s="465">
        <f>5*P59</f>
        <v>15</v>
      </c>
      <c r="S59" s="465">
        <f>R59+R60</f>
        <v>18</v>
      </c>
      <c r="T59" s="465">
        <v>1</v>
      </c>
      <c r="U59" s="465">
        <v>1</v>
      </c>
      <c r="V59" s="465">
        <v>1</v>
      </c>
      <c r="W59" s="465">
        <v>1</v>
      </c>
      <c r="X59" s="705">
        <f>SUM(S59:W59)</f>
        <v>22</v>
      </c>
      <c r="Y59" s="685"/>
      <c r="Z59" s="769" t="s">
        <v>1177</v>
      </c>
      <c r="AA59" s="769"/>
      <c r="AB59" s="769"/>
      <c r="AC59" s="769"/>
      <c r="AD59" s="769"/>
      <c r="AE59" s="769"/>
      <c r="AF59" s="769"/>
      <c r="AG59" s="769"/>
      <c r="AH59" s="769"/>
      <c r="AI59" s="769"/>
      <c r="AJ59" s="769"/>
      <c r="AK59" s="769"/>
      <c r="AL59" s="769"/>
      <c r="AM59" s="769"/>
      <c r="AN59" s="769"/>
      <c r="AO59" s="769"/>
      <c r="AP59" s="769"/>
      <c r="AQ59" s="769"/>
      <c r="AR59" s="769"/>
      <c r="AS59" s="769"/>
      <c r="AT59" s="769"/>
      <c r="AU59" s="769"/>
      <c r="AV59" s="769"/>
      <c r="AW59" s="769"/>
      <c r="AX59" s="769"/>
      <c r="AY59" s="769"/>
      <c r="AZ59" s="769"/>
      <c r="BA59" s="769"/>
      <c r="BB59" s="769"/>
      <c r="BC59" s="769"/>
      <c r="BD59" s="769"/>
      <c r="BE59" s="769"/>
      <c r="BF59" s="769"/>
      <c r="BG59" s="769"/>
      <c r="BH59" s="769"/>
      <c r="BI59" s="769"/>
      <c r="BJ59" s="769"/>
      <c r="BK59" s="769"/>
      <c r="BL59" s="769"/>
      <c r="BM59" s="769"/>
      <c r="BN59" s="769"/>
      <c r="BO59" s="769"/>
      <c r="BP59" s="769"/>
      <c r="BQ59" s="769"/>
      <c r="BR59" s="769"/>
      <c r="BS59" s="769"/>
      <c r="BT59" s="769"/>
      <c r="BU59" s="769"/>
      <c r="BV59" s="769"/>
      <c r="BW59" s="769"/>
      <c r="BX59" s="769"/>
      <c r="BY59" s="769"/>
      <c r="BZ59" s="769"/>
      <c r="CA59" s="769"/>
      <c r="CB59" s="769"/>
      <c r="CC59" s="769"/>
      <c r="CD59" s="769"/>
      <c r="CE59" s="769"/>
      <c r="CF59" s="769"/>
      <c r="CG59" s="769"/>
      <c r="CH59" s="769"/>
      <c r="CI59" s="769"/>
      <c r="CJ59" s="769"/>
      <c r="CK59" s="769"/>
      <c r="CL59" s="769"/>
      <c r="CM59" s="769"/>
      <c r="CN59" s="769"/>
      <c r="CO59" s="769"/>
      <c r="CP59" s="769"/>
      <c r="CQ59" s="769"/>
      <c r="CR59" s="769"/>
      <c r="CS59" s="769"/>
      <c r="CT59" s="769"/>
      <c r="CU59" s="769"/>
      <c r="CV59" s="769"/>
      <c r="CW59" s="769"/>
      <c r="CX59" s="769"/>
      <c r="CY59" s="769"/>
      <c r="CZ59" s="769"/>
      <c r="DA59" s="769"/>
      <c r="DB59" s="769"/>
      <c r="DC59" s="769"/>
      <c r="DD59" s="769"/>
      <c r="DE59" s="769"/>
      <c r="DF59" s="769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</row>
    <row r="60" spans="1:158" s="768" customFormat="1" ht="16.7" customHeight="1" x14ac:dyDescent="0.5">
      <c r="B60" s="449" t="s">
        <v>1026</v>
      </c>
      <c r="C60" s="579"/>
      <c r="D60" s="593" t="s">
        <v>156</v>
      </c>
      <c r="E60" s="185">
        <v>1</v>
      </c>
      <c r="F60" s="601" t="s">
        <v>874</v>
      </c>
      <c r="G60" s="373">
        <f>3*E60</f>
        <v>3</v>
      </c>
      <c r="H60" s="373"/>
      <c r="I60" s="373"/>
      <c r="J60" s="373"/>
      <c r="K60" s="373"/>
      <c r="L60" s="373"/>
      <c r="M60" s="373"/>
      <c r="N60" s="669" t="s">
        <v>875</v>
      </c>
      <c r="O60" s="142" t="s">
        <v>158</v>
      </c>
      <c r="P60" s="185">
        <v>1</v>
      </c>
      <c r="Q60" s="601" t="s">
        <v>874</v>
      </c>
      <c r="R60" s="373">
        <f>3*P60</f>
        <v>3</v>
      </c>
      <c r="S60" s="373"/>
      <c r="T60" s="373"/>
      <c r="U60" s="373"/>
      <c r="V60" s="373"/>
      <c r="W60" s="373"/>
      <c r="X60" s="373"/>
      <c r="Y60" s="452" t="s">
        <v>875</v>
      </c>
      <c r="Z60" s="769"/>
      <c r="AA60" s="769"/>
      <c r="AB60" s="769"/>
      <c r="AC60" s="769"/>
      <c r="AD60" s="769"/>
      <c r="AE60" s="769"/>
      <c r="AF60" s="769"/>
      <c r="AG60" s="769"/>
      <c r="AH60" s="769"/>
      <c r="AI60" s="769"/>
      <c r="AJ60" s="769"/>
      <c r="AK60" s="769"/>
      <c r="AL60" s="769"/>
      <c r="AM60" s="769"/>
      <c r="AN60" s="769"/>
      <c r="AO60" s="769"/>
      <c r="AP60" s="769"/>
      <c r="AQ60" s="769"/>
      <c r="AR60" s="769"/>
      <c r="AS60" s="769"/>
      <c r="AT60" s="769"/>
      <c r="AU60" s="769"/>
      <c r="AV60" s="769"/>
      <c r="AW60" s="769"/>
      <c r="AX60" s="769"/>
      <c r="AY60" s="769"/>
      <c r="AZ60" s="769"/>
      <c r="BA60" s="769"/>
      <c r="BB60" s="769"/>
      <c r="BC60" s="769"/>
      <c r="BD60" s="769"/>
      <c r="BE60" s="769"/>
      <c r="BF60" s="769"/>
      <c r="BG60" s="769"/>
      <c r="BH60" s="769"/>
      <c r="BI60" s="769"/>
      <c r="BJ60" s="769"/>
      <c r="BK60" s="769"/>
      <c r="BL60" s="769"/>
      <c r="BM60" s="769"/>
      <c r="BN60" s="769"/>
      <c r="BO60" s="769"/>
      <c r="BP60" s="769"/>
      <c r="BQ60" s="769"/>
      <c r="BR60" s="769"/>
      <c r="BS60" s="769"/>
      <c r="BT60" s="769"/>
      <c r="BU60" s="769"/>
      <c r="BV60" s="769"/>
      <c r="BW60" s="769"/>
      <c r="BX60" s="769"/>
      <c r="BY60" s="769"/>
      <c r="BZ60" s="769"/>
      <c r="CA60" s="769"/>
      <c r="CB60" s="769"/>
      <c r="CC60" s="769"/>
      <c r="CD60" s="769"/>
      <c r="CE60" s="769"/>
      <c r="CF60" s="769"/>
      <c r="CG60" s="769"/>
      <c r="CH60" s="769"/>
      <c r="CI60" s="769"/>
      <c r="CJ60" s="769"/>
      <c r="CK60" s="769"/>
      <c r="CL60" s="769"/>
      <c r="CM60" s="769"/>
      <c r="CN60" s="769"/>
      <c r="CO60" s="769"/>
      <c r="CP60" s="769"/>
      <c r="CQ60" s="769"/>
      <c r="CR60" s="769"/>
      <c r="CS60" s="769"/>
      <c r="CT60" s="769"/>
      <c r="CU60" s="769"/>
      <c r="CV60" s="769"/>
      <c r="CW60" s="769"/>
      <c r="CX60" s="769"/>
      <c r="CY60" s="769"/>
      <c r="CZ60" s="769"/>
      <c r="DA60" s="769"/>
      <c r="DB60" s="769"/>
      <c r="DC60" s="769"/>
      <c r="DD60" s="769"/>
      <c r="DE60" s="769"/>
      <c r="DF60" s="769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769"/>
      <c r="EI60" s="769"/>
      <c r="EJ60" s="769"/>
      <c r="EK60" s="769"/>
      <c r="EL60" s="769"/>
      <c r="EM60" s="769"/>
      <c r="EN60" s="769"/>
      <c r="EO60" s="769"/>
      <c r="EP60" s="769"/>
      <c r="EQ60" s="769"/>
      <c r="ER60" s="769"/>
      <c r="ES60" s="769"/>
      <c r="ET60" s="769"/>
      <c r="EU60" s="769"/>
      <c r="EV60" s="769"/>
      <c r="EW60" s="769"/>
      <c r="EX60" s="769"/>
      <c r="EY60" s="769"/>
      <c r="EZ60" s="769"/>
      <c r="FA60" s="769"/>
      <c r="FB60" s="769"/>
    </row>
    <row r="61" spans="1:158" ht="20.25" customHeight="1" x14ac:dyDescent="0.5">
      <c r="B61" s="1524" t="s">
        <v>975</v>
      </c>
      <c r="C61" s="1525"/>
      <c r="D61" s="1525"/>
      <c r="E61" s="1525"/>
      <c r="F61" s="1525"/>
      <c r="G61" s="1526"/>
      <c r="H61" s="930">
        <f>SUM(H40:H60)</f>
        <v>115</v>
      </c>
      <c r="I61" s="922"/>
      <c r="J61" s="922"/>
      <c r="K61" s="922"/>
      <c r="L61" s="922"/>
      <c r="M61" s="923"/>
      <c r="N61" s="924"/>
      <c r="O61" s="925"/>
      <c r="P61" s="922"/>
      <c r="Q61" s="926"/>
      <c r="R61" s="927"/>
      <c r="S61" s="930">
        <f>SUM(S40:S60)</f>
        <v>115</v>
      </c>
      <c r="T61" s="922"/>
      <c r="U61" s="922"/>
      <c r="V61" s="922"/>
      <c r="W61" s="922"/>
      <c r="X61" s="923"/>
      <c r="Y61" s="928"/>
    </row>
    <row r="62" spans="1:158" ht="20.25" customHeight="1" x14ac:dyDescent="0.5">
      <c r="B62" s="1521" t="s">
        <v>1143</v>
      </c>
      <c r="C62" s="1522"/>
      <c r="D62" s="1522"/>
      <c r="E62" s="1522"/>
      <c r="F62" s="1522"/>
      <c r="G62" s="1523"/>
      <c r="H62" s="933">
        <f>H61/7</f>
        <v>16.428571428571427</v>
      </c>
      <c r="I62" s="196"/>
      <c r="J62" s="196"/>
      <c r="K62" s="196"/>
      <c r="L62" s="196"/>
      <c r="M62" s="757"/>
      <c r="N62" s="673"/>
      <c r="O62" s="185"/>
      <c r="P62" s="196"/>
      <c r="Q62" s="623"/>
      <c r="R62" s="395"/>
      <c r="S62" s="933">
        <f>S61/7</f>
        <v>16.428571428571427</v>
      </c>
      <c r="T62" s="196"/>
      <c r="U62" s="196"/>
      <c r="V62" s="196"/>
      <c r="W62" s="196"/>
      <c r="X62" s="757"/>
      <c r="Y62" s="702"/>
    </row>
    <row r="63" spans="1:158" ht="20.25" customHeight="1" x14ac:dyDescent="0.5">
      <c r="B63" s="519"/>
      <c r="C63" s="519"/>
      <c r="D63" s="519"/>
      <c r="E63" s="519"/>
      <c r="F63" s="519"/>
      <c r="G63" s="519"/>
      <c r="H63" s="951"/>
      <c r="I63" s="519"/>
      <c r="J63" s="519"/>
      <c r="K63" s="519"/>
      <c r="L63" s="519"/>
      <c r="M63" s="918"/>
      <c r="N63" s="920"/>
      <c r="O63" s="519"/>
      <c r="P63" s="519"/>
      <c r="Q63" s="919"/>
      <c r="R63" s="519"/>
      <c r="S63" s="951"/>
      <c r="T63" s="519"/>
      <c r="U63" s="519"/>
      <c r="V63" s="519"/>
      <c r="W63" s="519"/>
      <c r="X63" s="918"/>
      <c r="Y63" s="920"/>
    </row>
    <row r="64" spans="1:158" ht="20.25" customHeight="1" x14ac:dyDescent="0.5">
      <c r="B64" s="519"/>
      <c r="C64" s="519"/>
      <c r="D64" s="519"/>
      <c r="E64" s="519"/>
      <c r="F64" s="519"/>
      <c r="G64" s="519"/>
      <c r="H64" s="951"/>
      <c r="I64" s="519"/>
      <c r="J64" s="519"/>
      <c r="K64" s="519"/>
      <c r="L64" s="519"/>
      <c r="M64" s="918"/>
      <c r="N64" s="920"/>
      <c r="O64" s="519"/>
      <c r="P64" s="519"/>
      <c r="Q64" s="919"/>
      <c r="R64" s="519"/>
      <c r="S64" s="951"/>
      <c r="T64" s="519"/>
      <c r="U64" s="519"/>
      <c r="V64" s="519"/>
      <c r="W64" s="519"/>
      <c r="X64" s="918"/>
      <c r="Y64" s="920"/>
    </row>
    <row r="65" spans="1:133" ht="20.25" customHeight="1" x14ac:dyDescent="0.5">
      <c r="B65" s="519"/>
      <c r="C65" s="519"/>
      <c r="D65" s="519"/>
      <c r="E65" s="519"/>
      <c r="F65" s="519"/>
      <c r="G65" s="519"/>
      <c r="H65" s="951"/>
      <c r="I65" s="519"/>
      <c r="J65" s="519"/>
      <c r="K65" s="519"/>
      <c r="L65" s="519"/>
      <c r="M65" s="918"/>
      <c r="N65" s="920"/>
      <c r="O65" s="519"/>
      <c r="P65" s="519"/>
      <c r="Q65" s="919"/>
      <c r="R65" s="519"/>
      <c r="S65" s="951"/>
      <c r="T65" s="519"/>
      <c r="U65" s="519"/>
      <c r="V65" s="519"/>
      <c r="W65" s="519"/>
      <c r="X65" s="918"/>
      <c r="Y65" s="920"/>
    </row>
    <row r="66" spans="1:133" ht="20.25" customHeight="1" x14ac:dyDescent="0.5">
      <c r="B66" s="519"/>
      <c r="C66" s="519"/>
      <c r="D66" s="519"/>
      <c r="E66" s="519"/>
      <c r="F66" s="519"/>
      <c r="G66" s="519"/>
      <c r="H66" s="951"/>
      <c r="I66" s="519"/>
      <c r="J66" s="519"/>
      <c r="K66" s="519"/>
      <c r="L66" s="519"/>
      <c r="M66" s="918"/>
      <c r="N66" s="920"/>
      <c r="O66" s="519"/>
      <c r="P66" s="519"/>
      <c r="Q66" s="919"/>
      <c r="R66" s="519"/>
      <c r="S66" s="951"/>
      <c r="T66" s="519"/>
      <c r="U66" s="519"/>
      <c r="V66" s="519"/>
      <c r="W66" s="519"/>
      <c r="X66" s="918"/>
      <c r="Y66" s="920"/>
    </row>
    <row r="67" spans="1:133" ht="20.25" customHeight="1" x14ac:dyDescent="0.5">
      <c r="B67" s="519"/>
      <c r="C67" s="519"/>
      <c r="D67" s="519"/>
      <c r="E67" s="519"/>
      <c r="F67" s="519"/>
      <c r="G67" s="519"/>
      <c r="H67" s="951"/>
      <c r="I67" s="519"/>
      <c r="J67" s="519"/>
      <c r="K67" s="519"/>
      <c r="L67" s="519"/>
      <c r="M67" s="918"/>
      <c r="N67" s="920"/>
      <c r="O67" s="519"/>
      <c r="P67" s="519"/>
      <c r="Q67" s="919"/>
      <c r="R67" s="519"/>
      <c r="S67" s="951"/>
      <c r="T67" s="519"/>
      <c r="U67" s="519"/>
      <c r="V67" s="519"/>
      <c r="W67" s="519"/>
      <c r="X67" s="918"/>
      <c r="Y67" s="920"/>
    </row>
    <row r="68" spans="1:133" s="503" customFormat="1" ht="15.95" customHeight="1" x14ac:dyDescent="0.5">
      <c r="A68" s="931"/>
      <c r="B68" s="1515" t="s">
        <v>1136</v>
      </c>
      <c r="C68" s="1515"/>
      <c r="D68" s="1515"/>
      <c r="E68" s="1516"/>
      <c r="F68" s="1516"/>
      <c r="G68" s="1516"/>
      <c r="H68" s="1516"/>
      <c r="I68" s="1516"/>
      <c r="J68" s="1516"/>
      <c r="K68" s="1516"/>
      <c r="L68" s="1516"/>
      <c r="M68" s="1516"/>
      <c r="N68" s="1516"/>
      <c r="O68" s="1516"/>
      <c r="P68" s="1516"/>
      <c r="Q68" s="1516"/>
      <c r="R68" s="1516"/>
      <c r="S68" s="1516"/>
      <c r="T68" s="1516"/>
      <c r="U68" s="1516"/>
      <c r="V68" s="1516"/>
      <c r="W68" s="1516"/>
      <c r="X68" s="1516"/>
      <c r="Y68" s="1516"/>
    </row>
    <row r="69" spans="1:133" ht="15.95" customHeight="1" x14ac:dyDescent="0.5">
      <c r="B69" s="1482" t="s">
        <v>506</v>
      </c>
      <c r="C69" s="1483"/>
      <c r="D69" s="1488" t="s">
        <v>5</v>
      </c>
      <c r="E69" s="1489"/>
      <c r="F69" s="1489"/>
      <c r="G69" s="1489"/>
      <c r="H69" s="1489"/>
      <c r="I69" s="1489"/>
      <c r="J69" s="1489"/>
      <c r="K69" s="1489"/>
      <c r="L69" s="1489"/>
      <c r="M69" s="1489"/>
      <c r="N69" s="1490"/>
      <c r="O69" s="1489" t="s">
        <v>6</v>
      </c>
      <c r="P69" s="1489"/>
      <c r="Q69" s="1489"/>
      <c r="R69" s="1489"/>
      <c r="S69" s="1489"/>
      <c r="T69" s="1489"/>
      <c r="U69" s="1489"/>
      <c r="V69" s="1489"/>
      <c r="W69" s="1489"/>
      <c r="X69" s="1489"/>
      <c r="Y69" s="1491"/>
    </row>
    <row r="70" spans="1:133" ht="16.7" customHeight="1" x14ac:dyDescent="0.5">
      <c r="B70" s="1484"/>
      <c r="C70" s="1485"/>
      <c r="D70" s="1492" t="s">
        <v>7</v>
      </c>
      <c r="E70" s="1494" t="s">
        <v>504</v>
      </c>
      <c r="F70" s="1496" t="s">
        <v>974</v>
      </c>
      <c r="G70" s="1494" t="s">
        <v>975</v>
      </c>
      <c r="H70" s="1507" t="s">
        <v>976</v>
      </c>
      <c r="I70" s="1517" t="s">
        <v>1115</v>
      </c>
      <c r="J70" s="1519" t="s">
        <v>1068</v>
      </c>
      <c r="K70" s="1505" t="s">
        <v>977</v>
      </c>
      <c r="L70" s="1505" t="s">
        <v>1069</v>
      </c>
      <c r="M70" s="1507" t="s">
        <v>978</v>
      </c>
      <c r="N70" s="1511" t="s">
        <v>508</v>
      </c>
      <c r="O70" s="1513" t="s">
        <v>7</v>
      </c>
      <c r="P70" s="1494" t="s">
        <v>504</v>
      </c>
      <c r="Q70" s="1496" t="s">
        <v>974</v>
      </c>
      <c r="R70" s="1494" t="s">
        <v>975</v>
      </c>
      <c r="S70" s="1507" t="s">
        <v>976</v>
      </c>
      <c r="T70" s="1517" t="s">
        <v>1115</v>
      </c>
      <c r="U70" s="1519" t="s">
        <v>1068</v>
      </c>
      <c r="V70" s="1505" t="s">
        <v>977</v>
      </c>
      <c r="W70" s="1505" t="s">
        <v>1069</v>
      </c>
      <c r="X70" s="1507" t="s">
        <v>978</v>
      </c>
      <c r="Y70" s="1509" t="s">
        <v>508</v>
      </c>
    </row>
    <row r="71" spans="1:133" s="768" customFormat="1" ht="16.7" customHeight="1" x14ac:dyDescent="0.5">
      <c r="B71" s="1486"/>
      <c r="C71" s="1487"/>
      <c r="D71" s="1493"/>
      <c r="E71" s="1495"/>
      <c r="F71" s="1497"/>
      <c r="G71" s="1495"/>
      <c r="H71" s="1508"/>
      <c r="I71" s="1518"/>
      <c r="J71" s="1520"/>
      <c r="K71" s="1506"/>
      <c r="L71" s="1506"/>
      <c r="M71" s="1508"/>
      <c r="N71" s="1512"/>
      <c r="O71" s="1514"/>
      <c r="P71" s="1495"/>
      <c r="Q71" s="1497"/>
      <c r="R71" s="1495"/>
      <c r="S71" s="1508"/>
      <c r="T71" s="1518"/>
      <c r="U71" s="1520"/>
      <c r="V71" s="1506"/>
      <c r="W71" s="1506"/>
      <c r="X71" s="1508"/>
      <c r="Y71" s="1510"/>
      <c r="Z71" s="769"/>
      <c r="AA71" s="769"/>
      <c r="AB71" s="769"/>
      <c r="AC71" s="769"/>
      <c r="AD71" s="769"/>
      <c r="AE71" s="769"/>
      <c r="AF71" s="769"/>
      <c r="AG71" s="769"/>
      <c r="AH71" s="769"/>
      <c r="AI71" s="769"/>
      <c r="AJ71" s="769"/>
      <c r="AK71" s="769"/>
      <c r="AL71" s="769"/>
      <c r="AM71" s="769"/>
      <c r="AN71" s="769"/>
      <c r="AO71" s="769"/>
      <c r="AP71" s="769"/>
      <c r="AQ71" s="769"/>
      <c r="AR71" s="769"/>
      <c r="AS71" s="769"/>
      <c r="AT71" s="769"/>
      <c r="AU71" s="769"/>
      <c r="AV71" s="769"/>
      <c r="AW71" s="769"/>
      <c r="AX71" s="769"/>
      <c r="AY71" s="769"/>
      <c r="AZ71" s="769"/>
      <c r="BA71" s="769"/>
      <c r="BB71" s="769"/>
      <c r="BC71" s="769"/>
      <c r="BD71" s="769"/>
      <c r="BE71" s="769"/>
      <c r="BF71" s="769"/>
      <c r="BG71" s="769"/>
      <c r="BH71" s="769"/>
      <c r="BI71" s="769"/>
      <c r="BJ71" s="769"/>
      <c r="BK71" s="769"/>
      <c r="BL71" s="769"/>
      <c r="BM71" s="769"/>
      <c r="BN71" s="769"/>
      <c r="BO71" s="769"/>
      <c r="BP71" s="769"/>
      <c r="BQ71" s="769"/>
      <c r="BR71" s="769"/>
      <c r="BS71" s="769"/>
      <c r="BT71" s="769"/>
      <c r="BU71" s="769"/>
      <c r="BV71" s="769"/>
      <c r="BW71" s="769"/>
      <c r="BX71" s="769"/>
      <c r="BY71" s="769"/>
      <c r="BZ71" s="769"/>
      <c r="CA71" s="769"/>
      <c r="CB71" s="769"/>
      <c r="CC71" s="769"/>
      <c r="CD71" s="769"/>
      <c r="CE71" s="769"/>
      <c r="CF71" s="769"/>
      <c r="CG71" s="769"/>
      <c r="CH71" s="769"/>
      <c r="CI71" s="769"/>
      <c r="CJ71" s="769"/>
      <c r="CK71" s="769"/>
      <c r="CL71" s="769"/>
      <c r="CM71" s="769"/>
      <c r="CN71" s="769"/>
      <c r="CO71" s="769"/>
      <c r="CP71" s="769"/>
      <c r="CQ71" s="769"/>
      <c r="CR71" s="769"/>
      <c r="CS71" s="769"/>
      <c r="CT71" s="769"/>
      <c r="CU71" s="769"/>
      <c r="CV71" s="769"/>
      <c r="CW71" s="769"/>
      <c r="CX71" s="769"/>
      <c r="CY71" s="769"/>
      <c r="CZ71" s="769"/>
      <c r="DA71" s="769"/>
      <c r="DB71" s="769"/>
      <c r="DC71" s="769"/>
      <c r="DD71" s="769"/>
      <c r="DE71" s="769"/>
      <c r="DF71" s="769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</row>
    <row r="72" spans="1:133" s="768" customFormat="1" ht="14.25" customHeight="1" x14ac:dyDescent="0.5">
      <c r="A72" s="768">
        <v>1</v>
      </c>
      <c r="B72" s="448" t="s">
        <v>761</v>
      </c>
      <c r="C72" s="578" t="s">
        <v>762</v>
      </c>
      <c r="D72" s="501" t="s">
        <v>37</v>
      </c>
      <c r="E72" s="137">
        <v>3</v>
      </c>
      <c r="F72" s="591" t="s">
        <v>877</v>
      </c>
      <c r="G72" s="391">
        <f>2*3</f>
        <v>6</v>
      </c>
      <c r="H72" s="338">
        <f>G72+G73+G75+G76</f>
        <v>11</v>
      </c>
      <c r="I72" s="338">
        <v>1</v>
      </c>
      <c r="J72" s="338">
        <v>1</v>
      </c>
      <c r="K72" s="338">
        <v>1</v>
      </c>
      <c r="L72" s="338">
        <v>1</v>
      </c>
      <c r="M72" s="466">
        <f>SUM(H72:L72)</f>
        <v>15</v>
      </c>
      <c r="N72" s="651"/>
      <c r="O72" s="487" t="s">
        <v>374</v>
      </c>
      <c r="P72" s="137">
        <v>3</v>
      </c>
      <c r="Q72" s="591" t="s">
        <v>877</v>
      </c>
      <c r="R72" s="391">
        <f>2*3</f>
        <v>6</v>
      </c>
      <c r="S72" s="338">
        <f>R72+R73+R75+R76</f>
        <v>11</v>
      </c>
      <c r="T72" s="338">
        <v>1</v>
      </c>
      <c r="U72" s="338">
        <v>1</v>
      </c>
      <c r="V72" s="338">
        <v>1</v>
      </c>
      <c r="W72" s="338">
        <v>1</v>
      </c>
      <c r="X72" s="466">
        <f>SUM(S72:W72)</f>
        <v>15</v>
      </c>
      <c r="Y72" s="677"/>
      <c r="Z72" s="769"/>
      <c r="AA72" s="769"/>
      <c r="AB72" s="769"/>
      <c r="AC72" s="769"/>
      <c r="AD72" s="769"/>
      <c r="AE72" s="769"/>
      <c r="AF72" s="769"/>
      <c r="AG72" s="769"/>
      <c r="AH72" s="769"/>
      <c r="AI72" s="769"/>
      <c r="AJ72" s="769"/>
      <c r="AK72" s="769"/>
      <c r="AL72" s="769"/>
      <c r="AM72" s="769"/>
      <c r="AN72" s="769"/>
      <c r="AO72" s="769"/>
      <c r="AP72" s="769"/>
      <c r="AQ72" s="769"/>
      <c r="AR72" s="769"/>
      <c r="AS72" s="769"/>
      <c r="AT72" s="769"/>
      <c r="AU72" s="769"/>
      <c r="AV72" s="769"/>
      <c r="AW72" s="769"/>
      <c r="AX72" s="769"/>
      <c r="AY72" s="769"/>
      <c r="AZ72" s="769"/>
      <c r="BA72" s="769"/>
      <c r="BB72" s="769"/>
      <c r="BC72" s="769"/>
      <c r="BD72" s="769"/>
      <c r="BE72" s="769"/>
      <c r="BF72" s="769"/>
      <c r="BG72" s="769"/>
      <c r="BH72" s="769"/>
      <c r="BI72" s="769"/>
      <c r="BJ72" s="769"/>
      <c r="BK72" s="769"/>
      <c r="BL72" s="769"/>
      <c r="BM72" s="769"/>
      <c r="BN72" s="769"/>
      <c r="BO72" s="769"/>
      <c r="BP72" s="769"/>
      <c r="BQ72" s="769"/>
      <c r="BR72" s="769"/>
      <c r="BS72" s="769"/>
      <c r="BT72" s="769"/>
      <c r="BU72" s="769"/>
      <c r="BV72" s="769"/>
      <c r="BW72" s="769"/>
      <c r="BX72" s="769"/>
      <c r="BY72" s="769"/>
      <c r="BZ72" s="769"/>
      <c r="CA72" s="769"/>
      <c r="CB72" s="769"/>
      <c r="CC72" s="769"/>
      <c r="CD72" s="769"/>
      <c r="CE72" s="769"/>
      <c r="CF72" s="769"/>
      <c r="CG72" s="769"/>
      <c r="CH72" s="769"/>
      <c r="CI72" s="769"/>
      <c r="CJ72" s="769"/>
      <c r="CK72" s="769"/>
      <c r="CL72" s="769"/>
      <c r="CM72" s="769"/>
      <c r="CN72" s="769"/>
      <c r="CO72" s="769"/>
      <c r="CP72" s="769"/>
      <c r="CQ72" s="769"/>
      <c r="CR72" s="769"/>
      <c r="CS72" s="769"/>
      <c r="CT72" s="769"/>
      <c r="CU72" s="769"/>
      <c r="CV72" s="769"/>
      <c r="CW72" s="769"/>
      <c r="CX72" s="769"/>
      <c r="CY72" s="769"/>
      <c r="CZ72" s="769"/>
      <c r="DA72" s="769"/>
      <c r="DB72" s="769"/>
      <c r="DC72" s="769"/>
      <c r="DD72" s="769"/>
      <c r="DE72" s="769"/>
      <c r="DF72" s="769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</row>
    <row r="73" spans="1:133" s="768" customFormat="1" ht="14.25" customHeight="1" x14ac:dyDescent="0.5">
      <c r="B73" s="448" t="s">
        <v>986</v>
      </c>
      <c r="C73" s="578"/>
      <c r="D73" s="501" t="s">
        <v>172</v>
      </c>
      <c r="E73" s="137">
        <v>1</v>
      </c>
      <c r="F73" s="591" t="s">
        <v>543</v>
      </c>
      <c r="G73" s="391">
        <v>1</v>
      </c>
      <c r="H73" s="338"/>
      <c r="I73" s="338"/>
      <c r="J73" s="338"/>
      <c r="K73" s="338"/>
      <c r="L73" s="338"/>
      <c r="M73" s="338"/>
      <c r="N73" s="652" t="s">
        <v>875</v>
      </c>
      <c r="O73" s="487" t="s">
        <v>375</v>
      </c>
      <c r="P73" s="137">
        <v>1</v>
      </c>
      <c r="Q73" s="591" t="s">
        <v>543</v>
      </c>
      <c r="R73" s="391">
        <v>1</v>
      </c>
      <c r="S73" s="338"/>
      <c r="T73" s="338"/>
      <c r="U73" s="338"/>
      <c r="V73" s="338"/>
      <c r="W73" s="338"/>
      <c r="X73" s="338"/>
      <c r="Y73" s="469" t="s">
        <v>875</v>
      </c>
      <c r="Z73" s="769"/>
      <c r="AA73" s="769"/>
      <c r="AB73" s="769"/>
      <c r="AC73" s="769"/>
      <c r="AD73" s="769"/>
      <c r="AE73" s="769"/>
      <c r="AF73" s="769"/>
      <c r="AG73" s="769"/>
      <c r="AH73" s="769"/>
      <c r="AI73" s="769"/>
      <c r="AJ73" s="769"/>
      <c r="AK73" s="769"/>
      <c r="AL73" s="769"/>
      <c r="AM73" s="769"/>
      <c r="AN73" s="769"/>
      <c r="AO73" s="769"/>
      <c r="AP73" s="769"/>
      <c r="AQ73" s="769"/>
      <c r="AR73" s="769"/>
      <c r="AS73" s="769"/>
      <c r="AT73" s="769"/>
      <c r="AU73" s="769"/>
      <c r="AV73" s="769"/>
      <c r="AW73" s="769"/>
      <c r="AX73" s="769"/>
      <c r="AY73" s="769"/>
      <c r="AZ73" s="769"/>
      <c r="BA73" s="769"/>
      <c r="BB73" s="769"/>
      <c r="BC73" s="769"/>
      <c r="BD73" s="769"/>
      <c r="BE73" s="769"/>
      <c r="BF73" s="769"/>
      <c r="BG73" s="769"/>
      <c r="BH73" s="769"/>
      <c r="BI73" s="769"/>
      <c r="BJ73" s="769"/>
      <c r="BK73" s="769"/>
      <c r="BL73" s="769"/>
      <c r="BM73" s="769"/>
      <c r="BN73" s="769"/>
      <c r="BO73" s="769"/>
      <c r="BP73" s="769"/>
      <c r="BQ73" s="769"/>
      <c r="BR73" s="769"/>
      <c r="BS73" s="769"/>
      <c r="BT73" s="769"/>
      <c r="BU73" s="769"/>
      <c r="BV73" s="769"/>
      <c r="BW73" s="769"/>
      <c r="BX73" s="769"/>
      <c r="BY73" s="769"/>
      <c r="BZ73" s="769"/>
      <c r="CA73" s="769"/>
      <c r="CB73" s="769"/>
      <c r="CC73" s="769"/>
      <c r="CD73" s="769"/>
      <c r="CE73" s="769"/>
      <c r="CF73" s="769"/>
      <c r="CG73" s="769"/>
      <c r="CH73" s="769"/>
      <c r="CI73" s="769"/>
      <c r="CJ73" s="769"/>
      <c r="CK73" s="769"/>
      <c r="CL73" s="769"/>
      <c r="CM73" s="769"/>
      <c r="CN73" s="769"/>
      <c r="CO73" s="769"/>
      <c r="CP73" s="769"/>
      <c r="CQ73" s="769"/>
      <c r="CR73" s="769"/>
      <c r="CS73" s="769"/>
      <c r="CT73" s="769"/>
      <c r="CU73" s="769"/>
      <c r="CV73" s="769"/>
      <c r="CW73" s="769"/>
      <c r="CX73" s="769"/>
      <c r="CY73" s="769"/>
      <c r="CZ73" s="769"/>
      <c r="DA73" s="769"/>
      <c r="DB73" s="769"/>
      <c r="DC73" s="769"/>
      <c r="DD73" s="769"/>
      <c r="DE73" s="769"/>
      <c r="DF73" s="769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</row>
    <row r="74" spans="1:133" s="768" customFormat="1" ht="14.25" customHeight="1" x14ac:dyDescent="0.5">
      <c r="B74" s="448"/>
      <c r="C74" s="578"/>
      <c r="D74" s="501" t="s">
        <v>172</v>
      </c>
      <c r="E74" s="137">
        <v>2</v>
      </c>
      <c r="F74" s="591" t="s">
        <v>947</v>
      </c>
      <c r="G74" s="391">
        <v>2</v>
      </c>
      <c r="H74" s="338"/>
      <c r="I74" s="338"/>
      <c r="J74" s="338"/>
      <c r="K74" s="338"/>
      <c r="L74" s="338"/>
      <c r="M74" s="338"/>
      <c r="N74" s="652" t="s">
        <v>875</v>
      </c>
      <c r="O74" s="487" t="s">
        <v>375</v>
      </c>
      <c r="P74" s="137">
        <v>2</v>
      </c>
      <c r="Q74" s="591" t="s">
        <v>947</v>
      </c>
      <c r="R74" s="391">
        <v>2</v>
      </c>
      <c r="S74" s="338"/>
      <c r="T74" s="338"/>
      <c r="U74" s="338"/>
      <c r="V74" s="338"/>
      <c r="W74" s="338"/>
      <c r="X74" s="338"/>
      <c r="Y74" s="469" t="s">
        <v>875</v>
      </c>
      <c r="Z74" s="769"/>
      <c r="AA74" s="769"/>
      <c r="AB74" s="769"/>
      <c r="AC74" s="769"/>
      <c r="AD74" s="769"/>
      <c r="AE74" s="769"/>
      <c r="AF74" s="769"/>
      <c r="AG74" s="769"/>
      <c r="AH74" s="769"/>
      <c r="AI74" s="769"/>
      <c r="AJ74" s="769"/>
      <c r="AK74" s="769"/>
      <c r="AL74" s="769"/>
      <c r="AM74" s="769"/>
      <c r="AN74" s="769"/>
      <c r="AO74" s="769"/>
      <c r="AP74" s="769"/>
      <c r="AQ74" s="769"/>
      <c r="AR74" s="769"/>
      <c r="AS74" s="769"/>
      <c r="AT74" s="769"/>
      <c r="AU74" s="769"/>
      <c r="AV74" s="769"/>
      <c r="AW74" s="769"/>
      <c r="AX74" s="769"/>
      <c r="AY74" s="769"/>
      <c r="AZ74" s="769"/>
      <c r="BA74" s="769"/>
      <c r="BB74" s="769"/>
      <c r="BC74" s="769"/>
      <c r="BD74" s="769"/>
      <c r="BE74" s="769"/>
      <c r="BF74" s="769"/>
      <c r="BG74" s="769"/>
      <c r="BH74" s="769"/>
      <c r="BI74" s="769"/>
      <c r="BJ74" s="769"/>
      <c r="BK74" s="769"/>
      <c r="BL74" s="769"/>
      <c r="BM74" s="769"/>
      <c r="BN74" s="769"/>
      <c r="BO74" s="769"/>
      <c r="BP74" s="769"/>
      <c r="BQ74" s="769"/>
      <c r="BR74" s="769"/>
      <c r="BS74" s="769"/>
      <c r="BT74" s="769"/>
      <c r="BU74" s="769"/>
      <c r="BV74" s="769"/>
      <c r="BW74" s="769"/>
      <c r="BX74" s="769"/>
      <c r="BY74" s="769"/>
      <c r="BZ74" s="769"/>
      <c r="CA74" s="769"/>
      <c r="CB74" s="769"/>
      <c r="CC74" s="769"/>
      <c r="CD74" s="769"/>
      <c r="CE74" s="769"/>
      <c r="CF74" s="769"/>
      <c r="CG74" s="769"/>
      <c r="CH74" s="769"/>
      <c r="CI74" s="769"/>
      <c r="CJ74" s="769"/>
      <c r="CK74" s="769"/>
      <c r="CL74" s="769"/>
      <c r="CM74" s="769"/>
      <c r="CN74" s="769"/>
      <c r="CO74" s="769"/>
      <c r="CP74" s="769"/>
      <c r="CQ74" s="769"/>
      <c r="CR74" s="769"/>
      <c r="CS74" s="769"/>
      <c r="CT74" s="769"/>
      <c r="CU74" s="769"/>
      <c r="CV74" s="769"/>
      <c r="CW74" s="769"/>
      <c r="CX74" s="769"/>
      <c r="CY74" s="769"/>
      <c r="CZ74" s="769"/>
      <c r="DA74" s="769"/>
      <c r="DB74" s="769"/>
      <c r="DC74" s="769"/>
      <c r="DD74" s="769"/>
      <c r="DE74" s="769"/>
      <c r="DF74" s="769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</row>
    <row r="75" spans="1:133" s="768" customFormat="1" ht="14.25" customHeight="1" x14ac:dyDescent="0.5">
      <c r="B75" s="448"/>
      <c r="C75" s="578"/>
      <c r="D75" s="501" t="s">
        <v>184</v>
      </c>
      <c r="E75" s="137">
        <v>2</v>
      </c>
      <c r="F75" s="591" t="s">
        <v>543</v>
      </c>
      <c r="G75" s="391">
        <f>1*2</f>
        <v>2</v>
      </c>
      <c r="H75" s="338"/>
      <c r="I75" s="338"/>
      <c r="J75" s="338"/>
      <c r="K75" s="338"/>
      <c r="L75" s="338"/>
      <c r="M75" s="517"/>
      <c r="N75" s="653" t="s">
        <v>568</v>
      </c>
      <c r="O75" s="487" t="s">
        <v>186</v>
      </c>
      <c r="P75" s="137">
        <v>2</v>
      </c>
      <c r="Q75" s="591" t="s">
        <v>543</v>
      </c>
      <c r="R75" s="391">
        <f>1*2</f>
        <v>2</v>
      </c>
      <c r="S75" s="338"/>
      <c r="T75" s="338"/>
      <c r="U75" s="338"/>
      <c r="V75" s="338"/>
      <c r="W75" s="338"/>
      <c r="X75" s="517"/>
      <c r="Y75" s="678" t="s">
        <v>568</v>
      </c>
      <c r="Z75" s="769"/>
      <c r="AA75" s="769"/>
      <c r="AB75" s="769"/>
      <c r="AC75" s="769"/>
      <c r="AD75" s="769"/>
      <c r="AE75" s="769"/>
      <c r="AF75" s="769"/>
      <c r="AG75" s="769"/>
      <c r="AH75" s="769"/>
      <c r="AI75" s="769"/>
      <c r="AJ75" s="769"/>
      <c r="AK75" s="769"/>
      <c r="AL75" s="769"/>
      <c r="AM75" s="769"/>
      <c r="AN75" s="769"/>
      <c r="AO75" s="769"/>
      <c r="AP75" s="769"/>
      <c r="AQ75" s="769"/>
      <c r="AR75" s="769"/>
      <c r="AS75" s="769"/>
      <c r="AT75" s="769"/>
      <c r="AU75" s="769"/>
      <c r="AV75" s="769"/>
      <c r="AW75" s="769"/>
      <c r="AX75" s="769"/>
      <c r="AY75" s="769"/>
      <c r="AZ75" s="769"/>
      <c r="BA75" s="769"/>
      <c r="BB75" s="769"/>
      <c r="BC75" s="769"/>
      <c r="BD75" s="769"/>
      <c r="BE75" s="769"/>
      <c r="BF75" s="769"/>
      <c r="BG75" s="769"/>
      <c r="BH75" s="769"/>
      <c r="BI75" s="769"/>
      <c r="BJ75" s="769"/>
      <c r="BK75" s="769"/>
      <c r="BL75" s="769"/>
      <c r="BM75" s="769"/>
      <c r="BN75" s="769"/>
      <c r="BO75" s="769"/>
      <c r="BP75" s="769"/>
      <c r="BQ75" s="769"/>
      <c r="BR75" s="769"/>
      <c r="BS75" s="769"/>
      <c r="BT75" s="769"/>
      <c r="BU75" s="769"/>
      <c r="BV75" s="769"/>
      <c r="BW75" s="769"/>
      <c r="BX75" s="769"/>
      <c r="BY75" s="769"/>
      <c r="BZ75" s="769"/>
      <c r="CA75" s="769"/>
      <c r="CB75" s="769"/>
      <c r="CC75" s="769"/>
      <c r="CD75" s="769"/>
      <c r="CE75" s="769"/>
      <c r="CF75" s="769"/>
      <c r="CG75" s="769"/>
      <c r="CH75" s="769"/>
      <c r="CI75" s="769"/>
      <c r="CJ75" s="769"/>
      <c r="CK75" s="769"/>
      <c r="CL75" s="769"/>
      <c r="CM75" s="769"/>
      <c r="CN75" s="769"/>
      <c r="CO75" s="769"/>
      <c r="CP75" s="769"/>
      <c r="CQ75" s="769"/>
      <c r="CR75" s="769"/>
      <c r="CS75" s="769"/>
      <c r="CT75" s="769"/>
      <c r="CU75" s="769"/>
      <c r="CV75" s="769"/>
      <c r="CW75" s="769"/>
      <c r="CX75" s="769"/>
      <c r="CY75" s="769"/>
      <c r="CZ75" s="769"/>
      <c r="DA75" s="769"/>
      <c r="DB75" s="769"/>
      <c r="DC75" s="769"/>
      <c r="DD75" s="769"/>
      <c r="DE75" s="769"/>
      <c r="DF75" s="769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</row>
    <row r="76" spans="1:133" ht="14.25" customHeight="1" x14ac:dyDescent="0.5">
      <c r="B76" s="449"/>
      <c r="C76" s="579"/>
      <c r="D76" s="595" t="s">
        <v>385</v>
      </c>
      <c r="E76" s="142">
        <v>2</v>
      </c>
      <c r="F76" s="596" t="s">
        <v>560</v>
      </c>
      <c r="G76" s="397">
        <f>1*2</f>
        <v>2</v>
      </c>
      <c r="H76" s="373"/>
      <c r="I76" s="373"/>
      <c r="J76" s="373"/>
      <c r="K76" s="373"/>
      <c r="L76" s="373"/>
      <c r="M76" s="373"/>
      <c r="N76" s="650" t="s">
        <v>568</v>
      </c>
      <c r="O76" s="488" t="s">
        <v>386</v>
      </c>
      <c r="P76" s="142">
        <v>2</v>
      </c>
      <c r="Q76" s="596" t="s">
        <v>560</v>
      </c>
      <c r="R76" s="397">
        <f>1*2</f>
        <v>2</v>
      </c>
      <c r="S76" s="373"/>
      <c r="T76" s="373"/>
      <c r="U76" s="373"/>
      <c r="V76" s="373"/>
      <c r="W76" s="373"/>
      <c r="X76" s="373"/>
      <c r="Y76" s="470" t="s">
        <v>568</v>
      </c>
    </row>
    <row r="77" spans="1:133" ht="14.25" customHeight="1" x14ac:dyDescent="0.5">
      <c r="A77" s="768">
        <v>2</v>
      </c>
      <c r="B77" s="448" t="s">
        <v>755</v>
      </c>
      <c r="C77" s="578" t="s">
        <v>756</v>
      </c>
      <c r="D77" s="597" t="s">
        <v>37</v>
      </c>
      <c r="E77" s="132">
        <v>3</v>
      </c>
      <c r="F77" s="591" t="s">
        <v>876</v>
      </c>
      <c r="G77" s="467">
        <f>2*3</f>
        <v>6</v>
      </c>
      <c r="H77" s="338">
        <f>G77+G78+G79</f>
        <v>16</v>
      </c>
      <c r="I77" s="338">
        <v>1</v>
      </c>
      <c r="J77" s="338">
        <v>1</v>
      </c>
      <c r="K77" s="338">
        <v>1</v>
      </c>
      <c r="L77" s="338">
        <v>1</v>
      </c>
      <c r="M77" s="466">
        <f>SUM(H77:L77)</f>
        <v>20</v>
      </c>
      <c r="N77" s="651"/>
      <c r="O77" s="640" t="s">
        <v>374</v>
      </c>
      <c r="P77" s="132">
        <v>3</v>
      </c>
      <c r="Q77" s="591" t="s">
        <v>876</v>
      </c>
      <c r="R77" s="467">
        <f>2*3</f>
        <v>6</v>
      </c>
      <c r="S77" s="338">
        <f>R77+R78+R79</f>
        <v>16</v>
      </c>
      <c r="T77" s="338">
        <v>1</v>
      </c>
      <c r="U77" s="338">
        <v>1</v>
      </c>
      <c r="V77" s="338">
        <v>1</v>
      </c>
      <c r="W77" s="338">
        <v>1</v>
      </c>
      <c r="X77" s="466">
        <f>SUM(S77:W77)</f>
        <v>20</v>
      </c>
      <c r="Y77" s="677"/>
    </row>
    <row r="78" spans="1:133" s="768" customFormat="1" ht="14.25" customHeight="1" x14ac:dyDescent="0.5">
      <c r="B78" s="448" t="s">
        <v>987</v>
      </c>
      <c r="C78" s="578"/>
      <c r="D78" s="501" t="s">
        <v>172</v>
      </c>
      <c r="E78" s="137">
        <v>2</v>
      </c>
      <c r="F78" s="591" t="s">
        <v>949</v>
      </c>
      <c r="G78" s="391">
        <f>4*2</f>
        <v>8</v>
      </c>
      <c r="H78" s="338"/>
      <c r="I78" s="338"/>
      <c r="J78" s="338"/>
      <c r="K78" s="338"/>
      <c r="L78" s="338"/>
      <c r="M78" s="338"/>
      <c r="N78" s="652" t="s">
        <v>875</v>
      </c>
      <c r="O78" s="487" t="s">
        <v>375</v>
      </c>
      <c r="P78" s="137">
        <v>2</v>
      </c>
      <c r="Q78" s="591" t="s">
        <v>949</v>
      </c>
      <c r="R78" s="391">
        <f>4*2</f>
        <v>8</v>
      </c>
      <c r="S78" s="338"/>
      <c r="T78" s="338"/>
      <c r="U78" s="338"/>
      <c r="V78" s="338"/>
      <c r="W78" s="338"/>
      <c r="X78" s="338"/>
      <c r="Y78" s="469" t="s">
        <v>875</v>
      </c>
      <c r="Z78" s="769"/>
      <c r="AA78" s="769"/>
      <c r="AB78" s="769"/>
      <c r="AC78" s="769"/>
      <c r="AD78" s="769"/>
      <c r="AE78" s="769"/>
      <c r="AF78" s="769"/>
      <c r="AG78" s="769"/>
      <c r="AH78" s="769"/>
      <c r="AI78" s="769"/>
      <c r="AJ78" s="769"/>
      <c r="AK78" s="769"/>
      <c r="AL78" s="769"/>
      <c r="AM78" s="769"/>
      <c r="AN78" s="769"/>
      <c r="AO78" s="769"/>
      <c r="AP78" s="769"/>
      <c r="AQ78" s="769"/>
      <c r="AR78" s="769"/>
      <c r="AS78" s="769"/>
      <c r="AT78" s="769"/>
      <c r="AU78" s="769"/>
      <c r="AV78" s="769"/>
      <c r="AW78" s="769"/>
      <c r="AX78" s="769"/>
      <c r="AY78" s="769"/>
      <c r="AZ78" s="769"/>
      <c r="BA78" s="769"/>
      <c r="BB78" s="769"/>
      <c r="BC78" s="769"/>
      <c r="BD78" s="769"/>
      <c r="BE78" s="769"/>
      <c r="BF78" s="769"/>
      <c r="BG78" s="769"/>
      <c r="BH78" s="769"/>
      <c r="BI78" s="769"/>
      <c r="BJ78" s="769"/>
      <c r="BK78" s="769"/>
      <c r="BL78" s="769"/>
      <c r="BM78" s="769"/>
      <c r="BN78" s="769"/>
      <c r="BO78" s="769"/>
      <c r="BP78" s="769"/>
      <c r="BQ78" s="769"/>
      <c r="BR78" s="769"/>
      <c r="BS78" s="769"/>
      <c r="BT78" s="769"/>
      <c r="BU78" s="769"/>
      <c r="BV78" s="769"/>
      <c r="BW78" s="769"/>
      <c r="BX78" s="769"/>
      <c r="BY78" s="769"/>
      <c r="BZ78" s="769"/>
      <c r="CA78" s="769"/>
      <c r="CB78" s="769"/>
      <c r="CC78" s="769"/>
      <c r="CD78" s="769"/>
      <c r="CE78" s="769"/>
      <c r="CF78" s="769"/>
      <c r="CG78" s="769"/>
      <c r="CH78" s="769"/>
      <c r="CI78" s="769"/>
      <c r="CJ78" s="769"/>
      <c r="CK78" s="769"/>
      <c r="CL78" s="769"/>
      <c r="CM78" s="769"/>
      <c r="CN78" s="769"/>
      <c r="CO78" s="769"/>
      <c r="CP78" s="769"/>
      <c r="CQ78" s="769"/>
      <c r="CR78" s="769"/>
      <c r="CS78" s="769"/>
      <c r="CT78" s="769"/>
      <c r="CU78" s="769"/>
      <c r="CV78" s="769"/>
      <c r="CW78" s="769"/>
      <c r="CX78" s="769"/>
      <c r="CY78" s="769"/>
      <c r="CZ78" s="769"/>
      <c r="DA78" s="769"/>
      <c r="DB78" s="769"/>
      <c r="DC78" s="769"/>
      <c r="DD78" s="769"/>
      <c r="DE78" s="769"/>
      <c r="DF78" s="769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</row>
    <row r="79" spans="1:133" s="768" customFormat="1" ht="14.25" customHeight="1" x14ac:dyDescent="0.5">
      <c r="B79" s="449"/>
      <c r="C79" s="579"/>
      <c r="D79" s="595" t="s">
        <v>379</v>
      </c>
      <c r="E79" s="142">
        <v>2</v>
      </c>
      <c r="F79" s="596" t="s">
        <v>556</v>
      </c>
      <c r="G79" s="397">
        <f>1*2</f>
        <v>2</v>
      </c>
      <c r="H79" s="373"/>
      <c r="I79" s="373"/>
      <c r="J79" s="373"/>
      <c r="K79" s="373"/>
      <c r="L79" s="373"/>
      <c r="M79" s="373"/>
      <c r="N79" s="654" t="s">
        <v>568</v>
      </c>
      <c r="O79" s="488" t="s">
        <v>380</v>
      </c>
      <c r="P79" s="142">
        <v>2</v>
      </c>
      <c r="Q79" s="596" t="s">
        <v>556</v>
      </c>
      <c r="R79" s="397">
        <f>1*2</f>
        <v>2</v>
      </c>
      <c r="S79" s="373"/>
      <c r="T79" s="373"/>
      <c r="U79" s="373"/>
      <c r="V79" s="373"/>
      <c r="W79" s="373"/>
      <c r="X79" s="373"/>
      <c r="Y79" s="679" t="s">
        <v>568</v>
      </c>
      <c r="Z79" s="769"/>
      <c r="AA79" s="769"/>
      <c r="AB79" s="769"/>
      <c r="AC79" s="769"/>
      <c r="AD79" s="769"/>
      <c r="AE79" s="769"/>
      <c r="AF79" s="769"/>
      <c r="AG79" s="769"/>
      <c r="AH79" s="769"/>
      <c r="AI79" s="769"/>
      <c r="AJ79" s="769"/>
      <c r="AK79" s="769"/>
      <c r="AL79" s="769"/>
      <c r="AM79" s="769"/>
      <c r="AN79" s="769"/>
      <c r="AO79" s="769"/>
      <c r="AP79" s="769"/>
      <c r="AQ79" s="769"/>
      <c r="AR79" s="769"/>
      <c r="AS79" s="769"/>
      <c r="AT79" s="769"/>
      <c r="AU79" s="769"/>
      <c r="AV79" s="769"/>
      <c r="AW79" s="769"/>
      <c r="AX79" s="769"/>
      <c r="AY79" s="769"/>
      <c r="AZ79" s="769"/>
      <c r="BA79" s="769"/>
      <c r="BB79" s="769"/>
      <c r="BC79" s="769"/>
      <c r="BD79" s="769"/>
      <c r="BE79" s="769"/>
      <c r="BF79" s="769"/>
      <c r="BG79" s="769"/>
      <c r="BH79" s="769"/>
      <c r="BI79" s="769"/>
      <c r="BJ79" s="769"/>
      <c r="BK79" s="769"/>
      <c r="BL79" s="769"/>
      <c r="BM79" s="769"/>
      <c r="BN79" s="769"/>
      <c r="BO79" s="769"/>
      <c r="BP79" s="769"/>
      <c r="BQ79" s="769"/>
      <c r="BR79" s="769"/>
      <c r="BS79" s="769"/>
      <c r="BT79" s="769"/>
      <c r="BU79" s="769"/>
      <c r="BV79" s="769"/>
      <c r="BW79" s="769"/>
      <c r="BX79" s="769"/>
      <c r="BY79" s="769"/>
      <c r="BZ79" s="769"/>
      <c r="CA79" s="769"/>
      <c r="CB79" s="769"/>
      <c r="CC79" s="769"/>
      <c r="CD79" s="769"/>
      <c r="CE79" s="769"/>
      <c r="CF79" s="769"/>
      <c r="CG79" s="769"/>
      <c r="CH79" s="769"/>
      <c r="CI79" s="769"/>
      <c r="CJ79" s="769"/>
      <c r="CK79" s="769"/>
      <c r="CL79" s="769"/>
      <c r="CM79" s="769"/>
      <c r="CN79" s="769"/>
      <c r="CO79" s="769"/>
      <c r="CP79" s="769"/>
      <c r="CQ79" s="769"/>
      <c r="CR79" s="769"/>
      <c r="CS79" s="769"/>
      <c r="CT79" s="769"/>
      <c r="CU79" s="769"/>
      <c r="CV79" s="769"/>
      <c r="CW79" s="769"/>
      <c r="CX79" s="769"/>
      <c r="CY79" s="769"/>
      <c r="CZ79" s="769"/>
      <c r="DA79" s="769"/>
      <c r="DB79" s="769"/>
      <c r="DC79" s="769"/>
      <c r="DD79" s="769"/>
      <c r="DE79" s="769"/>
      <c r="DF79" s="769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</row>
    <row r="80" spans="1:133" ht="14.25" customHeight="1" x14ac:dyDescent="0.5">
      <c r="A80" s="768">
        <v>3</v>
      </c>
      <c r="B80" s="448" t="s">
        <v>757</v>
      </c>
      <c r="C80" s="578" t="s">
        <v>758</v>
      </c>
      <c r="D80" s="501" t="s">
        <v>37</v>
      </c>
      <c r="E80" s="137">
        <v>3</v>
      </c>
      <c r="F80" s="591" t="s">
        <v>392</v>
      </c>
      <c r="G80" s="391">
        <f>3*3</f>
        <v>9</v>
      </c>
      <c r="H80" s="338">
        <f>G80+G81+G82</f>
        <v>16</v>
      </c>
      <c r="I80" s="338">
        <v>1</v>
      </c>
      <c r="J80" s="338">
        <v>1</v>
      </c>
      <c r="K80" s="338">
        <v>1</v>
      </c>
      <c r="L80" s="338">
        <v>1</v>
      </c>
      <c r="M80" s="466">
        <f>SUM(H80:L80)</f>
        <v>20</v>
      </c>
      <c r="N80" s="651"/>
      <c r="O80" s="487" t="s">
        <v>374</v>
      </c>
      <c r="P80" s="137">
        <v>3</v>
      </c>
      <c r="Q80" s="591" t="s">
        <v>392</v>
      </c>
      <c r="R80" s="391">
        <f>3*3</f>
        <v>9</v>
      </c>
      <c r="S80" s="338">
        <f>R80+R81+R82</f>
        <v>16</v>
      </c>
      <c r="T80" s="338">
        <v>1</v>
      </c>
      <c r="U80" s="338">
        <v>1</v>
      </c>
      <c r="V80" s="338">
        <v>1</v>
      </c>
      <c r="W80" s="338">
        <v>1</v>
      </c>
      <c r="X80" s="466">
        <f>SUM(S80:W80)</f>
        <v>20</v>
      </c>
      <c r="Y80" s="677"/>
    </row>
    <row r="81" spans="1:133" ht="14.25" customHeight="1" x14ac:dyDescent="0.5">
      <c r="B81" s="448" t="s">
        <v>992</v>
      </c>
      <c r="C81" s="578"/>
      <c r="D81" s="501" t="s">
        <v>172</v>
      </c>
      <c r="E81" s="137">
        <v>2</v>
      </c>
      <c r="F81" s="591" t="s">
        <v>950</v>
      </c>
      <c r="G81" s="391">
        <f>2*E81</f>
        <v>4</v>
      </c>
      <c r="H81" s="338"/>
      <c r="I81" s="338"/>
      <c r="J81" s="338"/>
      <c r="K81" s="338"/>
      <c r="L81" s="338"/>
      <c r="M81" s="338"/>
      <c r="N81" s="652" t="s">
        <v>875</v>
      </c>
      <c r="O81" s="487" t="s">
        <v>375</v>
      </c>
      <c r="P81" s="137">
        <v>2</v>
      </c>
      <c r="Q81" s="591" t="s">
        <v>950</v>
      </c>
      <c r="R81" s="391">
        <f>2*P81</f>
        <v>4</v>
      </c>
      <c r="S81" s="338"/>
      <c r="T81" s="338"/>
      <c r="U81" s="338"/>
      <c r="V81" s="338"/>
      <c r="W81" s="338"/>
      <c r="X81" s="338"/>
      <c r="Y81" s="469" t="s">
        <v>875</v>
      </c>
    </row>
    <row r="82" spans="1:133" s="768" customFormat="1" ht="14.25" customHeight="1" x14ac:dyDescent="0.5">
      <c r="B82" s="449"/>
      <c r="C82" s="579"/>
      <c r="D82" s="595" t="s">
        <v>268</v>
      </c>
      <c r="E82" s="142">
        <v>1</v>
      </c>
      <c r="F82" s="596" t="s">
        <v>392</v>
      </c>
      <c r="G82" s="397">
        <f>3*1</f>
        <v>3</v>
      </c>
      <c r="H82" s="373"/>
      <c r="I82" s="373"/>
      <c r="J82" s="373"/>
      <c r="K82" s="373"/>
      <c r="L82" s="373"/>
      <c r="M82" s="373"/>
      <c r="N82" s="657"/>
      <c r="O82" s="488" t="s">
        <v>270</v>
      </c>
      <c r="P82" s="142">
        <v>1</v>
      </c>
      <c r="Q82" s="596" t="s">
        <v>392</v>
      </c>
      <c r="R82" s="397">
        <f>3*1</f>
        <v>3</v>
      </c>
      <c r="S82" s="373"/>
      <c r="T82" s="373"/>
      <c r="U82" s="373"/>
      <c r="V82" s="373"/>
      <c r="W82" s="373"/>
      <c r="X82" s="373"/>
      <c r="Y82" s="682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769"/>
      <c r="AM82" s="769"/>
      <c r="AN82" s="769"/>
      <c r="AO82" s="769"/>
      <c r="AP82" s="769"/>
      <c r="AQ82" s="769"/>
      <c r="AR82" s="769"/>
      <c r="AS82" s="769"/>
      <c r="AT82" s="769"/>
      <c r="AU82" s="769"/>
      <c r="AV82" s="769"/>
      <c r="AW82" s="769"/>
      <c r="AX82" s="769"/>
      <c r="AY82" s="769"/>
      <c r="AZ82" s="769"/>
      <c r="BA82" s="769"/>
      <c r="BB82" s="769"/>
      <c r="BC82" s="769"/>
      <c r="BD82" s="769"/>
      <c r="BE82" s="769"/>
      <c r="BF82" s="769"/>
      <c r="BG82" s="769"/>
      <c r="BH82" s="769"/>
      <c r="BI82" s="769"/>
      <c r="BJ82" s="769"/>
      <c r="BK82" s="769"/>
      <c r="BL82" s="769"/>
      <c r="BM82" s="769"/>
      <c r="BN82" s="769"/>
      <c r="BO82" s="769"/>
      <c r="BP82" s="769"/>
      <c r="BQ82" s="769"/>
      <c r="BR82" s="769"/>
      <c r="BS82" s="769"/>
      <c r="BT82" s="769"/>
      <c r="BU82" s="769"/>
      <c r="BV82" s="769"/>
      <c r="BW82" s="769"/>
      <c r="BX82" s="769"/>
      <c r="BY82" s="769"/>
      <c r="BZ82" s="769"/>
      <c r="CA82" s="769"/>
      <c r="CB82" s="769"/>
      <c r="CC82" s="769"/>
      <c r="CD82" s="769"/>
      <c r="CE82" s="769"/>
      <c r="CF82" s="769"/>
      <c r="CG82" s="769"/>
      <c r="CH82" s="769"/>
      <c r="CI82" s="769"/>
      <c r="CJ82" s="769"/>
      <c r="CK82" s="769"/>
      <c r="CL82" s="769"/>
      <c r="CM82" s="769"/>
      <c r="CN82" s="769"/>
      <c r="CO82" s="769"/>
      <c r="CP82" s="769"/>
      <c r="CQ82" s="769"/>
      <c r="CR82" s="769"/>
      <c r="CS82" s="769"/>
      <c r="CT82" s="769"/>
      <c r="CU82" s="769"/>
      <c r="CV82" s="769"/>
      <c r="CW82" s="769"/>
      <c r="CX82" s="769"/>
      <c r="CY82" s="769"/>
      <c r="CZ82" s="769"/>
      <c r="DA82" s="769"/>
      <c r="DB82" s="769"/>
      <c r="DC82" s="769"/>
      <c r="DD82" s="769"/>
      <c r="DE82" s="769"/>
      <c r="DF82" s="769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</row>
    <row r="83" spans="1:133" ht="14.25" customHeight="1" x14ac:dyDescent="0.5">
      <c r="A83" s="768">
        <v>4</v>
      </c>
      <c r="B83" s="448" t="s">
        <v>767</v>
      </c>
      <c r="C83" s="578" t="s">
        <v>768</v>
      </c>
      <c r="D83" s="590" t="s">
        <v>1074</v>
      </c>
      <c r="E83" s="137">
        <v>3</v>
      </c>
      <c r="F83" s="591" t="s">
        <v>879</v>
      </c>
      <c r="G83" s="391">
        <f>4*3</f>
        <v>12</v>
      </c>
      <c r="H83" s="338">
        <f>G83+G84+G85</f>
        <v>17</v>
      </c>
      <c r="I83" s="338">
        <v>1</v>
      </c>
      <c r="J83" s="338">
        <v>1</v>
      </c>
      <c r="K83" s="338">
        <v>1</v>
      </c>
      <c r="L83" s="338">
        <v>1</v>
      </c>
      <c r="M83" s="466">
        <f>SUM(H83:L83)</f>
        <v>21</v>
      </c>
      <c r="N83" s="651"/>
      <c r="O83" s="487" t="s">
        <v>376</v>
      </c>
      <c r="P83" s="137">
        <v>3</v>
      </c>
      <c r="Q83" s="591" t="s">
        <v>879</v>
      </c>
      <c r="R83" s="391">
        <f>4*3</f>
        <v>12</v>
      </c>
      <c r="S83" s="338">
        <f>R83+R84+R85</f>
        <v>17</v>
      </c>
      <c r="T83" s="338">
        <v>1</v>
      </c>
      <c r="U83" s="338">
        <v>1</v>
      </c>
      <c r="V83" s="338">
        <v>1</v>
      </c>
      <c r="W83" s="338">
        <v>1</v>
      </c>
      <c r="X83" s="466">
        <f>SUM(S83:W83)</f>
        <v>21</v>
      </c>
      <c r="Y83" s="696"/>
    </row>
    <row r="84" spans="1:133" s="768" customFormat="1" ht="14.25" customHeight="1" x14ac:dyDescent="0.5">
      <c r="B84" s="448" t="s">
        <v>988</v>
      </c>
      <c r="C84" s="578"/>
      <c r="D84" s="501" t="s">
        <v>377</v>
      </c>
      <c r="E84" s="137">
        <v>1</v>
      </c>
      <c r="F84" s="591" t="s">
        <v>556</v>
      </c>
      <c r="G84" s="391">
        <v>1</v>
      </c>
      <c r="H84" s="338"/>
      <c r="I84" s="338"/>
      <c r="J84" s="338"/>
      <c r="K84" s="338"/>
      <c r="L84" s="338"/>
      <c r="M84" s="338"/>
      <c r="N84" s="652" t="s">
        <v>875</v>
      </c>
      <c r="O84" s="487" t="s">
        <v>378</v>
      </c>
      <c r="P84" s="137">
        <v>1</v>
      </c>
      <c r="Q84" s="591" t="s">
        <v>556</v>
      </c>
      <c r="R84" s="391">
        <v>1</v>
      </c>
      <c r="S84" s="338"/>
      <c r="T84" s="338"/>
      <c r="U84" s="338"/>
      <c r="V84" s="338"/>
      <c r="W84" s="338"/>
      <c r="X84" s="338"/>
      <c r="Y84" s="469" t="s">
        <v>875</v>
      </c>
      <c r="Z84" s="769"/>
      <c r="AA84" s="769"/>
      <c r="AB84" s="769"/>
      <c r="AC84" s="769"/>
      <c r="AD84" s="769"/>
      <c r="AE84" s="769"/>
      <c r="AF84" s="769"/>
      <c r="AG84" s="769"/>
      <c r="AH84" s="769"/>
      <c r="AI84" s="769"/>
      <c r="AJ84" s="769"/>
      <c r="AK84" s="769"/>
      <c r="AL84" s="769"/>
      <c r="AM84" s="769"/>
      <c r="AN84" s="769"/>
      <c r="AO84" s="769"/>
      <c r="AP84" s="769"/>
      <c r="AQ84" s="769"/>
      <c r="AR84" s="769"/>
      <c r="AS84" s="769"/>
      <c r="AT84" s="769"/>
      <c r="AU84" s="769"/>
      <c r="AV84" s="769"/>
      <c r="AW84" s="769"/>
      <c r="AX84" s="769"/>
      <c r="AY84" s="769"/>
      <c r="AZ84" s="769"/>
      <c r="BA84" s="769"/>
      <c r="BB84" s="769"/>
      <c r="BC84" s="769"/>
      <c r="BD84" s="769"/>
      <c r="BE84" s="769"/>
      <c r="BF84" s="769"/>
      <c r="BG84" s="769"/>
      <c r="BH84" s="769"/>
      <c r="BI84" s="769"/>
      <c r="BJ84" s="769"/>
      <c r="BK84" s="769"/>
      <c r="BL84" s="769"/>
      <c r="BM84" s="769"/>
      <c r="BN84" s="769"/>
      <c r="BO84" s="769"/>
      <c r="BP84" s="769"/>
      <c r="BQ84" s="769"/>
      <c r="BR84" s="769"/>
      <c r="BS84" s="769"/>
      <c r="BT84" s="769"/>
      <c r="BU84" s="769"/>
      <c r="BV84" s="769"/>
      <c r="BW84" s="769"/>
      <c r="BX84" s="769"/>
      <c r="BY84" s="769"/>
      <c r="BZ84" s="769"/>
      <c r="CA84" s="769"/>
      <c r="CB84" s="769"/>
      <c r="CC84" s="769"/>
      <c r="CD84" s="769"/>
      <c r="CE84" s="769"/>
      <c r="CF84" s="769"/>
      <c r="CG84" s="769"/>
      <c r="CH84" s="769"/>
      <c r="CI84" s="769"/>
      <c r="CJ84" s="769"/>
      <c r="CK84" s="769"/>
      <c r="CL84" s="769"/>
      <c r="CM84" s="769"/>
      <c r="CN84" s="769"/>
      <c r="CO84" s="769"/>
      <c r="CP84" s="769"/>
      <c r="CQ84" s="769"/>
      <c r="CR84" s="769"/>
      <c r="CS84" s="769"/>
      <c r="CT84" s="769"/>
      <c r="CU84" s="769"/>
      <c r="CV84" s="769"/>
      <c r="CW84" s="769"/>
      <c r="CX84" s="769"/>
      <c r="CY84" s="769"/>
      <c r="CZ84" s="769"/>
      <c r="DA84" s="769"/>
      <c r="DB84" s="769"/>
      <c r="DC84" s="769"/>
      <c r="DD84" s="769"/>
      <c r="DE84" s="769"/>
      <c r="DF84" s="769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</row>
    <row r="85" spans="1:133" ht="14.25" customHeight="1" x14ac:dyDescent="0.5">
      <c r="B85" s="449"/>
      <c r="C85" s="579"/>
      <c r="D85" s="595" t="s">
        <v>377</v>
      </c>
      <c r="E85" s="142">
        <v>2</v>
      </c>
      <c r="F85" s="596" t="s">
        <v>952</v>
      </c>
      <c r="G85" s="397">
        <v>4</v>
      </c>
      <c r="H85" s="373"/>
      <c r="I85" s="373"/>
      <c r="J85" s="373"/>
      <c r="K85" s="373"/>
      <c r="L85" s="373"/>
      <c r="M85" s="373"/>
      <c r="N85" s="669" t="s">
        <v>875</v>
      </c>
      <c r="O85" s="488" t="s">
        <v>378</v>
      </c>
      <c r="P85" s="142">
        <v>2</v>
      </c>
      <c r="Q85" s="596" t="s">
        <v>952</v>
      </c>
      <c r="R85" s="397">
        <v>4</v>
      </c>
      <c r="S85" s="373"/>
      <c r="T85" s="373"/>
      <c r="U85" s="373"/>
      <c r="V85" s="373"/>
      <c r="W85" s="373"/>
      <c r="X85" s="373"/>
      <c r="Y85" s="452" t="s">
        <v>875</v>
      </c>
    </row>
    <row r="86" spans="1:133" s="768" customFormat="1" ht="14.25" customHeight="1" x14ac:dyDescent="0.5">
      <c r="A86" s="768">
        <v>5</v>
      </c>
      <c r="B86" s="448" t="s">
        <v>769</v>
      </c>
      <c r="C86" s="578" t="s">
        <v>1044</v>
      </c>
      <c r="D86" s="501" t="s">
        <v>184</v>
      </c>
      <c r="E86" s="137">
        <v>1</v>
      </c>
      <c r="F86" s="591" t="s">
        <v>543</v>
      </c>
      <c r="G86" s="391">
        <v>1</v>
      </c>
      <c r="H86" s="338">
        <f>G86+G87+G88+G89</f>
        <v>16</v>
      </c>
      <c r="I86" s="338">
        <v>1</v>
      </c>
      <c r="J86" s="338">
        <v>1</v>
      </c>
      <c r="K86" s="338">
        <v>1</v>
      </c>
      <c r="L86" s="338">
        <v>1</v>
      </c>
      <c r="M86" s="466">
        <f>SUM(H86:L86)</f>
        <v>20</v>
      </c>
      <c r="N86" s="649" t="s">
        <v>1072</v>
      </c>
      <c r="O86" s="487" t="s">
        <v>186</v>
      </c>
      <c r="P86" s="137">
        <v>1</v>
      </c>
      <c r="Q86" s="591" t="s">
        <v>543</v>
      </c>
      <c r="R86" s="391">
        <v>1</v>
      </c>
      <c r="S86" s="338">
        <f>R86+R87+R88+R89</f>
        <v>16</v>
      </c>
      <c r="T86" s="338">
        <v>1</v>
      </c>
      <c r="U86" s="338">
        <v>1</v>
      </c>
      <c r="V86" s="338">
        <v>1</v>
      </c>
      <c r="W86" s="338">
        <v>1</v>
      </c>
      <c r="X86" s="466">
        <f>SUM(S86:W86)</f>
        <v>20</v>
      </c>
      <c r="Y86" s="676" t="s">
        <v>1072</v>
      </c>
      <c r="Z86" s="769"/>
      <c r="AA86" s="769"/>
      <c r="AB86" s="769"/>
      <c r="AC86" s="769"/>
      <c r="AD86" s="769"/>
      <c r="AE86" s="769"/>
      <c r="AF86" s="769"/>
      <c r="AG86" s="769"/>
      <c r="AH86" s="769"/>
      <c r="AI86" s="769"/>
      <c r="AJ86" s="769"/>
      <c r="AK86" s="769"/>
      <c r="AL86" s="769"/>
      <c r="AM86" s="769"/>
      <c r="AN86" s="769"/>
      <c r="AO86" s="769"/>
      <c r="AP86" s="769"/>
      <c r="AQ86" s="769"/>
      <c r="AR86" s="769"/>
      <c r="AS86" s="769"/>
      <c r="AT86" s="769"/>
      <c r="AU86" s="769"/>
      <c r="AV86" s="769"/>
      <c r="AW86" s="769"/>
      <c r="AX86" s="769"/>
      <c r="AY86" s="769"/>
      <c r="AZ86" s="769"/>
      <c r="BA86" s="769"/>
      <c r="BB86" s="769"/>
      <c r="BC86" s="769"/>
      <c r="BD86" s="769"/>
      <c r="BE86" s="769"/>
      <c r="BF86" s="769"/>
      <c r="BG86" s="769"/>
      <c r="BH86" s="769"/>
      <c r="BI86" s="769"/>
      <c r="BJ86" s="769"/>
      <c r="BK86" s="769"/>
      <c r="BL86" s="769"/>
      <c r="BM86" s="769"/>
      <c r="BN86" s="769"/>
      <c r="BO86" s="769"/>
      <c r="BP86" s="769"/>
      <c r="BQ86" s="769"/>
      <c r="BR86" s="769"/>
      <c r="BS86" s="769"/>
      <c r="BT86" s="769"/>
      <c r="BU86" s="769"/>
      <c r="BV86" s="769"/>
      <c r="BW86" s="769"/>
      <c r="BX86" s="769"/>
      <c r="BY86" s="769"/>
      <c r="BZ86" s="769"/>
      <c r="CA86" s="769"/>
      <c r="CB86" s="769"/>
      <c r="CC86" s="769"/>
      <c r="CD86" s="769"/>
      <c r="CE86" s="769"/>
      <c r="CF86" s="769"/>
      <c r="CG86" s="769"/>
      <c r="CH86" s="769"/>
      <c r="CI86" s="769"/>
      <c r="CJ86" s="769"/>
      <c r="CK86" s="769"/>
      <c r="CL86" s="769"/>
      <c r="CM86" s="769"/>
      <c r="CN86" s="769"/>
      <c r="CO86" s="769"/>
      <c r="CP86" s="769"/>
      <c r="CQ86" s="769"/>
      <c r="CR86" s="769"/>
      <c r="CS86" s="769"/>
      <c r="CT86" s="769"/>
      <c r="CU86" s="769"/>
      <c r="CV86" s="769"/>
      <c r="CW86" s="769"/>
      <c r="CX86" s="769"/>
      <c r="CY86" s="769"/>
      <c r="CZ86" s="769"/>
      <c r="DA86" s="769"/>
      <c r="DB86" s="769"/>
      <c r="DC86" s="769"/>
      <c r="DD86" s="769"/>
      <c r="DE86" s="769"/>
      <c r="DF86" s="769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</row>
    <row r="87" spans="1:133" s="768" customFormat="1" ht="14.25" customHeight="1" x14ac:dyDescent="0.5">
      <c r="B87" s="448" t="s">
        <v>1000</v>
      </c>
      <c r="C87" s="578"/>
      <c r="D87" s="501" t="s">
        <v>377</v>
      </c>
      <c r="E87" s="137">
        <v>2</v>
      </c>
      <c r="F87" s="591" t="s">
        <v>953</v>
      </c>
      <c r="G87" s="391">
        <v>4</v>
      </c>
      <c r="H87" s="338"/>
      <c r="I87" s="338"/>
      <c r="J87" s="338"/>
      <c r="K87" s="338"/>
      <c r="L87" s="338"/>
      <c r="M87" s="338"/>
      <c r="N87" s="652" t="s">
        <v>875</v>
      </c>
      <c r="O87" s="487" t="s">
        <v>378</v>
      </c>
      <c r="P87" s="137">
        <v>2</v>
      </c>
      <c r="Q87" s="591" t="s">
        <v>953</v>
      </c>
      <c r="R87" s="391">
        <v>4</v>
      </c>
      <c r="S87" s="338"/>
      <c r="T87" s="338"/>
      <c r="U87" s="338"/>
      <c r="V87" s="338"/>
      <c r="W87" s="338"/>
      <c r="X87" s="338"/>
      <c r="Y87" s="469" t="s">
        <v>875</v>
      </c>
      <c r="Z87" s="769"/>
      <c r="AA87" s="769"/>
      <c r="AB87" s="769"/>
      <c r="AC87" s="769"/>
      <c r="AD87" s="769"/>
      <c r="AE87" s="769"/>
      <c r="AF87" s="769"/>
      <c r="AG87" s="769"/>
      <c r="AH87" s="769"/>
      <c r="AI87" s="769"/>
      <c r="AJ87" s="769"/>
      <c r="AK87" s="769"/>
      <c r="AL87" s="769"/>
      <c r="AM87" s="769"/>
      <c r="AN87" s="769"/>
      <c r="AO87" s="769"/>
      <c r="AP87" s="769"/>
      <c r="AQ87" s="769"/>
      <c r="AR87" s="769"/>
      <c r="AS87" s="769"/>
      <c r="AT87" s="769"/>
      <c r="AU87" s="769"/>
      <c r="AV87" s="769"/>
      <c r="AW87" s="769"/>
      <c r="AX87" s="769"/>
      <c r="AY87" s="769"/>
      <c r="AZ87" s="769"/>
      <c r="BA87" s="769"/>
      <c r="BB87" s="769"/>
      <c r="BC87" s="769"/>
      <c r="BD87" s="769"/>
      <c r="BE87" s="769"/>
      <c r="BF87" s="769"/>
      <c r="BG87" s="769"/>
      <c r="BH87" s="769"/>
      <c r="BI87" s="769"/>
      <c r="BJ87" s="769"/>
      <c r="BK87" s="769"/>
      <c r="BL87" s="769"/>
      <c r="BM87" s="769"/>
      <c r="BN87" s="769"/>
      <c r="BO87" s="769"/>
      <c r="BP87" s="769"/>
      <c r="BQ87" s="769"/>
      <c r="BR87" s="769"/>
      <c r="BS87" s="769"/>
      <c r="BT87" s="769"/>
      <c r="BU87" s="769"/>
      <c r="BV87" s="769"/>
      <c r="BW87" s="769"/>
      <c r="BX87" s="769"/>
      <c r="BY87" s="769"/>
      <c r="BZ87" s="769"/>
      <c r="CA87" s="769"/>
      <c r="CB87" s="769"/>
      <c r="CC87" s="769"/>
      <c r="CD87" s="769"/>
      <c r="CE87" s="769"/>
      <c r="CF87" s="769"/>
      <c r="CG87" s="769"/>
      <c r="CH87" s="769"/>
      <c r="CI87" s="769"/>
      <c r="CJ87" s="769"/>
      <c r="CK87" s="769"/>
      <c r="CL87" s="769"/>
      <c r="CM87" s="769"/>
      <c r="CN87" s="769"/>
      <c r="CO87" s="769"/>
      <c r="CP87" s="769"/>
      <c r="CQ87" s="769"/>
      <c r="CR87" s="769"/>
      <c r="CS87" s="769"/>
      <c r="CT87" s="769"/>
      <c r="CU87" s="769"/>
      <c r="CV87" s="769"/>
      <c r="CW87" s="769"/>
      <c r="CX87" s="769"/>
      <c r="CY87" s="769"/>
      <c r="CZ87" s="769"/>
      <c r="DA87" s="769"/>
      <c r="DB87" s="769"/>
      <c r="DC87" s="769"/>
      <c r="DD87" s="769"/>
      <c r="DE87" s="769"/>
      <c r="DF87" s="769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</row>
    <row r="88" spans="1:133" s="768" customFormat="1" ht="14.25" customHeight="1" x14ac:dyDescent="0.5">
      <c r="B88" s="448"/>
      <c r="C88" s="578"/>
      <c r="D88" s="501" t="s">
        <v>272</v>
      </c>
      <c r="E88" s="137">
        <v>1</v>
      </c>
      <c r="F88" s="591" t="s">
        <v>871</v>
      </c>
      <c r="G88" s="391">
        <v>2</v>
      </c>
      <c r="H88" s="338"/>
      <c r="I88" s="338"/>
      <c r="J88" s="338"/>
      <c r="K88" s="338"/>
      <c r="L88" s="338"/>
      <c r="M88" s="338"/>
      <c r="N88" s="664"/>
      <c r="O88" s="487" t="s">
        <v>274</v>
      </c>
      <c r="P88" s="137">
        <v>1</v>
      </c>
      <c r="Q88" s="591" t="s">
        <v>871</v>
      </c>
      <c r="R88" s="391">
        <v>2</v>
      </c>
      <c r="S88" s="338"/>
      <c r="T88" s="338"/>
      <c r="U88" s="338"/>
      <c r="V88" s="338"/>
      <c r="W88" s="338"/>
      <c r="X88" s="338"/>
      <c r="Y88" s="689"/>
      <c r="Z88" s="769"/>
      <c r="AA88" s="769"/>
      <c r="AB88" s="769"/>
      <c r="AC88" s="769"/>
      <c r="AD88" s="769"/>
      <c r="AE88" s="769"/>
      <c r="AF88" s="769"/>
      <c r="AG88" s="769"/>
      <c r="AH88" s="769"/>
      <c r="AI88" s="769"/>
      <c r="AJ88" s="769"/>
      <c r="AK88" s="769"/>
      <c r="AL88" s="769"/>
      <c r="AM88" s="769"/>
      <c r="AN88" s="769"/>
      <c r="AO88" s="769"/>
      <c r="AP88" s="769"/>
      <c r="AQ88" s="769"/>
      <c r="AR88" s="769"/>
      <c r="AS88" s="769"/>
      <c r="AT88" s="769"/>
      <c r="AU88" s="769"/>
      <c r="AV88" s="769"/>
      <c r="AW88" s="769"/>
      <c r="AX88" s="769"/>
      <c r="AY88" s="769"/>
      <c r="AZ88" s="769"/>
      <c r="BA88" s="769"/>
      <c r="BB88" s="769"/>
      <c r="BC88" s="769"/>
      <c r="BD88" s="769"/>
      <c r="BE88" s="769"/>
      <c r="BF88" s="769"/>
      <c r="BG88" s="769"/>
      <c r="BH88" s="769"/>
      <c r="BI88" s="769"/>
      <c r="BJ88" s="769"/>
      <c r="BK88" s="769"/>
      <c r="BL88" s="769"/>
      <c r="BM88" s="769"/>
      <c r="BN88" s="769"/>
      <c r="BO88" s="769"/>
      <c r="BP88" s="769"/>
      <c r="BQ88" s="769"/>
      <c r="BR88" s="769"/>
      <c r="BS88" s="769"/>
      <c r="BT88" s="769"/>
      <c r="BU88" s="769"/>
      <c r="BV88" s="769"/>
      <c r="BW88" s="769"/>
      <c r="BX88" s="769"/>
      <c r="BY88" s="769"/>
      <c r="BZ88" s="769"/>
      <c r="CA88" s="769"/>
      <c r="CB88" s="769"/>
      <c r="CC88" s="769"/>
      <c r="CD88" s="769"/>
      <c r="CE88" s="769"/>
      <c r="CF88" s="769"/>
      <c r="CG88" s="769"/>
      <c r="CH88" s="769"/>
      <c r="CI88" s="769"/>
      <c r="CJ88" s="769"/>
      <c r="CK88" s="769"/>
      <c r="CL88" s="769"/>
      <c r="CM88" s="769"/>
      <c r="CN88" s="769"/>
      <c r="CO88" s="769"/>
      <c r="CP88" s="769"/>
      <c r="CQ88" s="769"/>
      <c r="CR88" s="769"/>
      <c r="CS88" s="769"/>
      <c r="CT88" s="769"/>
      <c r="CU88" s="769"/>
      <c r="CV88" s="769"/>
      <c r="CW88" s="769"/>
      <c r="CX88" s="769"/>
      <c r="CY88" s="769"/>
      <c r="CZ88" s="769"/>
      <c r="DA88" s="769"/>
      <c r="DB88" s="769"/>
      <c r="DC88" s="769"/>
      <c r="DD88" s="769"/>
      <c r="DE88" s="769"/>
      <c r="DF88" s="769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</row>
    <row r="89" spans="1:133" s="768" customFormat="1" ht="14.25" customHeight="1" x14ac:dyDescent="0.5">
      <c r="B89" s="449"/>
      <c r="C89" s="579"/>
      <c r="D89" s="595" t="s">
        <v>381</v>
      </c>
      <c r="E89" s="142">
        <v>3</v>
      </c>
      <c r="F89" s="596" t="s">
        <v>1040</v>
      </c>
      <c r="G89" s="397">
        <f>3*3</f>
        <v>9</v>
      </c>
      <c r="H89" s="373"/>
      <c r="I89" s="373"/>
      <c r="J89" s="373"/>
      <c r="K89" s="373"/>
      <c r="L89" s="373"/>
      <c r="M89" s="373"/>
      <c r="N89" s="670"/>
      <c r="O89" s="488" t="s">
        <v>382</v>
      </c>
      <c r="P89" s="142">
        <v>3</v>
      </c>
      <c r="Q89" s="596" t="s">
        <v>1040</v>
      </c>
      <c r="R89" s="397">
        <f>3*3</f>
        <v>9</v>
      </c>
      <c r="S89" s="373"/>
      <c r="T89" s="373"/>
      <c r="U89" s="373"/>
      <c r="V89" s="373"/>
      <c r="W89" s="373"/>
      <c r="X89" s="373"/>
      <c r="Y89" s="697"/>
      <c r="Z89" s="769"/>
      <c r="AA89" s="769"/>
      <c r="AB89" s="769"/>
      <c r="AC89" s="769"/>
      <c r="AD89" s="769"/>
      <c r="AE89" s="769"/>
      <c r="AF89" s="769"/>
      <c r="AG89" s="769"/>
      <c r="AH89" s="769"/>
      <c r="AI89" s="769"/>
      <c r="AJ89" s="769"/>
      <c r="AK89" s="769"/>
      <c r="AL89" s="769"/>
      <c r="AM89" s="769"/>
      <c r="AN89" s="769"/>
      <c r="AO89" s="769"/>
      <c r="AP89" s="769"/>
      <c r="AQ89" s="769"/>
      <c r="AR89" s="769"/>
      <c r="AS89" s="769"/>
      <c r="AT89" s="769"/>
      <c r="AU89" s="769"/>
      <c r="AV89" s="769"/>
      <c r="AW89" s="769"/>
      <c r="AX89" s="769"/>
      <c r="AY89" s="769"/>
      <c r="AZ89" s="769"/>
      <c r="BA89" s="769"/>
      <c r="BB89" s="769"/>
      <c r="BC89" s="769"/>
      <c r="BD89" s="769"/>
      <c r="BE89" s="769"/>
      <c r="BF89" s="769"/>
      <c r="BG89" s="769"/>
      <c r="BH89" s="769"/>
      <c r="BI89" s="769"/>
      <c r="BJ89" s="769"/>
      <c r="BK89" s="769"/>
      <c r="BL89" s="769"/>
      <c r="BM89" s="769"/>
      <c r="BN89" s="769"/>
      <c r="BO89" s="769"/>
      <c r="BP89" s="769"/>
      <c r="BQ89" s="769"/>
      <c r="BR89" s="769"/>
      <c r="BS89" s="769"/>
      <c r="BT89" s="769"/>
      <c r="BU89" s="769"/>
      <c r="BV89" s="769"/>
      <c r="BW89" s="769"/>
      <c r="BX89" s="769"/>
      <c r="BY89" s="769"/>
      <c r="BZ89" s="769"/>
      <c r="CA89" s="769"/>
      <c r="CB89" s="769"/>
      <c r="CC89" s="769"/>
      <c r="CD89" s="769"/>
      <c r="CE89" s="769"/>
      <c r="CF89" s="769"/>
      <c r="CG89" s="769"/>
      <c r="CH89" s="769"/>
      <c r="CI89" s="769"/>
      <c r="CJ89" s="769"/>
      <c r="CK89" s="769"/>
      <c r="CL89" s="769"/>
      <c r="CM89" s="769"/>
      <c r="CN89" s="769"/>
      <c r="CO89" s="769"/>
      <c r="CP89" s="769"/>
      <c r="CQ89" s="769"/>
      <c r="CR89" s="769"/>
      <c r="CS89" s="769"/>
      <c r="CT89" s="769"/>
      <c r="CU89" s="769"/>
      <c r="CV89" s="769"/>
      <c r="CW89" s="769"/>
      <c r="CX89" s="769"/>
      <c r="CY89" s="769"/>
      <c r="CZ89" s="769"/>
      <c r="DA89" s="769"/>
      <c r="DB89" s="769"/>
      <c r="DC89" s="769"/>
      <c r="DD89" s="769"/>
      <c r="DE89" s="769"/>
      <c r="DF89" s="769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</row>
    <row r="90" spans="1:133" s="768" customFormat="1" ht="14.25" customHeight="1" x14ac:dyDescent="0.5">
      <c r="A90" s="768">
        <v>6</v>
      </c>
      <c r="B90" s="448" t="s">
        <v>765</v>
      </c>
      <c r="C90" s="578" t="s">
        <v>766</v>
      </c>
      <c r="D90" s="501" t="s">
        <v>41</v>
      </c>
      <c r="E90" s="137">
        <v>3</v>
      </c>
      <c r="F90" s="591" t="s">
        <v>878</v>
      </c>
      <c r="G90" s="391">
        <f>4*3</f>
        <v>12</v>
      </c>
      <c r="H90" s="338">
        <f>G90+G91</f>
        <v>18</v>
      </c>
      <c r="I90" s="338">
        <v>1</v>
      </c>
      <c r="J90" s="338">
        <v>1</v>
      </c>
      <c r="K90" s="338">
        <v>1</v>
      </c>
      <c r="L90" s="338">
        <v>1</v>
      </c>
      <c r="M90" s="466">
        <f>SUM(H90:L90)</f>
        <v>22</v>
      </c>
      <c r="N90" s="651"/>
      <c r="O90" s="487" t="s">
        <v>376</v>
      </c>
      <c r="P90" s="137">
        <v>3</v>
      </c>
      <c r="Q90" s="591" t="s">
        <v>878</v>
      </c>
      <c r="R90" s="391">
        <f>4*3</f>
        <v>12</v>
      </c>
      <c r="S90" s="338">
        <f>R90+R91</f>
        <v>18</v>
      </c>
      <c r="T90" s="338">
        <v>1</v>
      </c>
      <c r="U90" s="338">
        <v>1</v>
      </c>
      <c r="V90" s="338">
        <v>1</v>
      </c>
      <c r="W90" s="338">
        <v>1</v>
      </c>
      <c r="X90" s="466">
        <f>SUM(S90:W90)</f>
        <v>22</v>
      </c>
      <c r="Y90" s="696"/>
      <c r="Z90" s="769"/>
      <c r="AA90" s="769"/>
      <c r="AB90" s="769"/>
      <c r="AC90" s="769"/>
      <c r="AD90" s="769"/>
      <c r="AE90" s="769"/>
      <c r="AF90" s="769"/>
      <c r="AG90" s="769"/>
      <c r="AH90" s="769"/>
      <c r="AI90" s="769"/>
      <c r="AJ90" s="769"/>
      <c r="AK90" s="769"/>
      <c r="AL90" s="769"/>
      <c r="AM90" s="769"/>
      <c r="AN90" s="769"/>
      <c r="AO90" s="769"/>
      <c r="AP90" s="769"/>
      <c r="AQ90" s="769"/>
      <c r="AR90" s="769"/>
      <c r="AS90" s="769"/>
      <c r="AT90" s="769"/>
      <c r="AU90" s="769"/>
      <c r="AV90" s="769"/>
      <c r="AW90" s="769"/>
      <c r="AX90" s="769"/>
      <c r="AY90" s="769"/>
      <c r="AZ90" s="769"/>
      <c r="BA90" s="769"/>
      <c r="BB90" s="769"/>
      <c r="BC90" s="769"/>
      <c r="BD90" s="769"/>
      <c r="BE90" s="769"/>
      <c r="BF90" s="769"/>
      <c r="BG90" s="769"/>
      <c r="BH90" s="769"/>
      <c r="BI90" s="769"/>
      <c r="BJ90" s="769"/>
      <c r="BK90" s="769"/>
      <c r="BL90" s="769"/>
      <c r="BM90" s="769"/>
      <c r="BN90" s="769"/>
      <c r="BO90" s="769"/>
      <c r="BP90" s="769"/>
      <c r="BQ90" s="769"/>
      <c r="BR90" s="769"/>
      <c r="BS90" s="769"/>
      <c r="BT90" s="769"/>
      <c r="BU90" s="769"/>
      <c r="BV90" s="769"/>
      <c r="BW90" s="769"/>
      <c r="BX90" s="769"/>
      <c r="BY90" s="769"/>
      <c r="BZ90" s="769"/>
      <c r="CA90" s="769"/>
      <c r="CB90" s="769"/>
      <c r="CC90" s="769"/>
      <c r="CD90" s="769"/>
      <c r="CE90" s="769"/>
      <c r="CF90" s="769"/>
      <c r="CG90" s="769"/>
      <c r="CH90" s="769"/>
      <c r="CI90" s="769"/>
      <c r="CJ90" s="769"/>
      <c r="CK90" s="769"/>
      <c r="CL90" s="769"/>
      <c r="CM90" s="769"/>
      <c r="CN90" s="769"/>
      <c r="CO90" s="769"/>
      <c r="CP90" s="769"/>
      <c r="CQ90" s="769"/>
      <c r="CR90" s="769"/>
      <c r="CS90" s="769"/>
      <c r="CT90" s="769"/>
      <c r="CU90" s="769"/>
      <c r="CV90" s="769"/>
      <c r="CW90" s="769"/>
      <c r="CX90" s="769"/>
      <c r="CY90" s="769"/>
      <c r="CZ90" s="769"/>
      <c r="DA90" s="769"/>
      <c r="DB90" s="769"/>
      <c r="DC90" s="769"/>
      <c r="DD90" s="769"/>
      <c r="DE90" s="769"/>
      <c r="DF90" s="769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</row>
    <row r="91" spans="1:133" s="768" customFormat="1" ht="14.25" customHeight="1" x14ac:dyDescent="0.5">
      <c r="B91" s="449" t="s">
        <v>1017</v>
      </c>
      <c r="C91" s="579"/>
      <c r="D91" s="595" t="s">
        <v>377</v>
      </c>
      <c r="E91" s="142">
        <v>2</v>
      </c>
      <c r="F91" s="596" t="s">
        <v>951</v>
      </c>
      <c r="G91" s="397">
        <f>3*2</f>
        <v>6</v>
      </c>
      <c r="H91" s="373"/>
      <c r="I91" s="373"/>
      <c r="J91" s="373"/>
      <c r="K91" s="373"/>
      <c r="L91" s="373"/>
      <c r="M91" s="373"/>
      <c r="N91" s="669" t="s">
        <v>875</v>
      </c>
      <c r="O91" s="488" t="s">
        <v>378</v>
      </c>
      <c r="P91" s="142">
        <v>2</v>
      </c>
      <c r="Q91" s="596" t="s">
        <v>951</v>
      </c>
      <c r="R91" s="397">
        <f>3*2</f>
        <v>6</v>
      </c>
      <c r="S91" s="373"/>
      <c r="T91" s="373"/>
      <c r="U91" s="373"/>
      <c r="V91" s="373"/>
      <c r="W91" s="373"/>
      <c r="X91" s="373"/>
      <c r="Y91" s="452" t="s">
        <v>875</v>
      </c>
      <c r="Z91" s="769"/>
      <c r="AA91" s="769"/>
      <c r="AB91" s="769"/>
      <c r="AC91" s="769"/>
      <c r="AD91" s="769"/>
      <c r="AE91" s="769"/>
      <c r="AF91" s="769"/>
      <c r="AG91" s="769"/>
      <c r="AH91" s="769"/>
      <c r="AI91" s="769"/>
      <c r="AJ91" s="769"/>
      <c r="AK91" s="769"/>
      <c r="AL91" s="769"/>
      <c r="AM91" s="769"/>
      <c r="AN91" s="769"/>
      <c r="AO91" s="769"/>
      <c r="AP91" s="769"/>
      <c r="AQ91" s="769"/>
      <c r="AR91" s="769"/>
      <c r="AS91" s="769"/>
      <c r="AT91" s="769"/>
      <c r="AU91" s="769"/>
      <c r="AV91" s="769"/>
      <c r="AW91" s="769"/>
      <c r="AX91" s="769"/>
      <c r="AY91" s="769"/>
      <c r="AZ91" s="769"/>
      <c r="BA91" s="769"/>
      <c r="BB91" s="769"/>
      <c r="BC91" s="769"/>
      <c r="BD91" s="769"/>
      <c r="BE91" s="769"/>
      <c r="BF91" s="769"/>
      <c r="BG91" s="769"/>
      <c r="BH91" s="769"/>
      <c r="BI91" s="769"/>
      <c r="BJ91" s="769"/>
      <c r="BK91" s="769"/>
      <c r="BL91" s="769"/>
      <c r="BM91" s="769"/>
      <c r="BN91" s="769"/>
      <c r="BO91" s="769"/>
      <c r="BP91" s="769"/>
      <c r="BQ91" s="769"/>
      <c r="BR91" s="769"/>
      <c r="BS91" s="769"/>
      <c r="BT91" s="769"/>
      <c r="BU91" s="769"/>
      <c r="BV91" s="769"/>
      <c r="BW91" s="769"/>
      <c r="BX91" s="769"/>
      <c r="BY91" s="769"/>
      <c r="BZ91" s="769"/>
      <c r="CA91" s="769"/>
      <c r="CB91" s="769"/>
      <c r="CC91" s="769"/>
      <c r="CD91" s="769"/>
      <c r="CE91" s="769"/>
      <c r="CF91" s="769"/>
      <c r="CG91" s="769"/>
      <c r="CH91" s="769"/>
      <c r="CI91" s="769"/>
      <c r="CJ91" s="769"/>
      <c r="CK91" s="769"/>
      <c r="CL91" s="769"/>
      <c r="CM91" s="769"/>
      <c r="CN91" s="769"/>
      <c r="CO91" s="769"/>
      <c r="CP91" s="769"/>
      <c r="CQ91" s="769"/>
      <c r="CR91" s="769"/>
      <c r="CS91" s="769"/>
      <c r="CT91" s="769"/>
      <c r="CU91" s="769"/>
      <c r="CV91" s="769"/>
      <c r="CW91" s="769"/>
      <c r="CX91" s="769"/>
      <c r="CY91" s="769"/>
      <c r="CZ91" s="769"/>
      <c r="DA91" s="769"/>
      <c r="DB91" s="769"/>
      <c r="DC91" s="769"/>
      <c r="DD91" s="769"/>
      <c r="DE91" s="769"/>
      <c r="DF91" s="769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</row>
    <row r="92" spans="1:133" s="768" customFormat="1" ht="14.25" customHeight="1" x14ac:dyDescent="0.5">
      <c r="A92" s="768">
        <v>7</v>
      </c>
      <c r="B92" s="450" t="s">
        <v>770</v>
      </c>
      <c r="C92" s="577" t="s">
        <v>771</v>
      </c>
      <c r="D92" s="626" t="s">
        <v>381</v>
      </c>
      <c r="E92" s="451">
        <v>3</v>
      </c>
      <c r="F92" s="588" t="s">
        <v>1041</v>
      </c>
      <c r="G92" s="467">
        <f>2*3</f>
        <v>6</v>
      </c>
      <c r="H92" s="465">
        <f>G92+G93+G94</f>
        <v>12</v>
      </c>
      <c r="I92" s="465">
        <v>1</v>
      </c>
      <c r="J92" s="465">
        <v>1</v>
      </c>
      <c r="K92" s="465">
        <v>1</v>
      </c>
      <c r="L92" s="465">
        <v>1</v>
      </c>
      <c r="M92" s="705">
        <f>SUM(H92:L92)</f>
        <v>16</v>
      </c>
      <c r="N92" s="671"/>
      <c r="O92" s="641" t="s">
        <v>382</v>
      </c>
      <c r="P92" s="451">
        <v>3</v>
      </c>
      <c r="Q92" s="588" t="s">
        <v>1041</v>
      </c>
      <c r="R92" s="467">
        <f>2*3</f>
        <v>6</v>
      </c>
      <c r="S92" s="465">
        <f>R92+R93+R94</f>
        <v>12</v>
      </c>
      <c r="T92" s="465">
        <v>1</v>
      </c>
      <c r="U92" s="465">
        <v>1</v>
      </c>
      <c r="V92" s="465">
        <v>1</v>
      </c>
      <c r="W92" s="465">
        <v>1</v>
      </c>
      <c r="X92" s="705">
        <f>SUM(S92:W92)</f>
        <v>16</v>
      </c>
      <c r="Y92" s="700"/>
      <c r="Z92" s="769"/>
      <c r="AA92" s="769"/>
      <c r="AB92" s="769"/>
      <c r="AC92" s="769"/>
      <c r="AD92" s="769"/>
      <c r="AE92" s="769"/>
      <c r="AF92" s="769"/>
      <c r="AG92" s="769"/>
      <c r="AH92" s="769"/>
      <c r="AI92" s="769"/>
      <c r="AJ92" s="769"/>
      <c r="AK92" s="769"/>
      <c r="AL92" s="769"/>
      <c r="AM92" s="769"/>
      <c r="AN92" s="769"/>
      <c r="AO92" s="769"/>
      <c r="AP92" s="769"/>
      <c r="AQ92" s="769"/>
      <c r="AR92" s="769"/>
      <c r="AS92" s="769"/>
      <c r="AT92" s="769"/>
      <c r="AU92" s="769"/>
      <c r="AV92" s="769"/>
      <c r="AW92" s="769"/>
      <c r="AX92" s="769"/>
      <c r="AY92" s="769"/>
      <c r="AZ92" s="769"/>
      <c r="BA92" s="769"/>
      <c r="BB92" s="769"/>
      <c r="BC92" s="769"/>
      <c r="BD92" s="769"/>
      <c r="BE92" s="769"/>
      <c r="BF92" s="769"/>
      <c r="BG92" s="769"/>
      <c r="BH92" s="769"/>
      <c r="BI92" s="769"/>
      <c r="BJ92" s="769"/>
      <c r="BK92" s="769"/>
      <c r="BL92" s="769"/>
      <c r="BM92" s="769"/>
      <c r="BN92" s="769"/>
      <c r="BO92" s="769"/>
      <c r="BP92" s="769"/>
      <c r="BQ92" s="769"/>
      <c r="BR92" s="769"/>
      <c r="BS92" s="769"/>
      <c r="BT92" s="769"/>
      <c r="BU92" s="769"/>
      <c r="BV92" s="769"/>
      <c r="BW92" s="769"/>
      <c r="BX92" s="769"/>
      <c r="BY92" s="769"/>
      <c r="BZ92" s="769"/>
      <c r="CA92" s="769"/>
      <c r="CB92" s="769"/>
      <c r="CC92" s="769"/>
      <c r="CD92" s="769"/>
      <c r="CE92" s="769"/>
      <c r="CF92" s="769"/>
      <c r="CG92" s="769"/>
      <c r="CH92" s="769"/>
      <c r="CI92" s="769"/>
      <c r="CJ92" s="769"/>
      <c r="CK92" s="769"/>
      <c r="CL92" s="769"/>
      <c r="CM92" s="769"/>
      <c r="CN92" s="769"/>
      <c r="CO92" s="769"/>
      <c r="CP92" s="769"/>
      <c r="CQ92" s="769"/>
      <c r="CR92" s="769"/>
      <c r="CS92" s="769"/>
      <c r="CT92" s="769"/>
      <c r="CU92" s="769"/>
      <c r="CV92" s="769"/>
      <c r="CW92" s="769"/>
      <c r="CX92" s="769"/>
      <c r="CY92" s="769"/>
      <c r="CZ92" s="769"/>
      <c r="DA92" s="769"/>
      <c r="DB92" s="769"/>
      <c r="DC92" s="769"/>
      <c r="DD92" s="769"/>
      <c r="DE92" s="769"/>
      <c r="DF92" s="769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769"/>
      <c r="EA92" s="769"/>
      <c r="EB92" s="769"/>
      <c r="EC92" s="769"/>
    </row>
    <row r="93" spans="1:133" s="793" customFormat="1" ht="14.25" customHeight="1" x14ac:dyDescent="0.5">
      <c r="A93" s="932"/>
      <c r="B93" s="448" t="s">
        <v>985</v>
      </c>
      <c r="C93" s="578"/>
      <c r="D93" s="501" t="s">
        <v>383</v>
      </c>
      <c r="E93" s="137">
        <v>2</v>
      </c>
      <c r="F93" s="591" t="s">
        <v>955</v>
      </c>
      <c r="G93" s="391">
        <v>4</v>
      </c>
      <c r="H93" s="338"/>
      <c r="I93" s="338"/>
      <c r="J93" s="338"/>
      <c r="K93" s="338"/>
      <c r="L93" s="338"/>
      <c r="M93" s="338"/>
      <c r="N93" s="652" t="s">
        <v>875</v>
      </c>
      <c r="O93" s="487" t="s">
        <v>384</v>
      </c>
      <c r="P93" s="137">
        <v>2</v>
      </c>
      <c r="Q93" s="591" t="s">
        <v>955</v>
      </c>
      <c r="R93" s="391">
        <v>4</v>
      </c>
      <c r="S93" s="338"/>
      <c r="T93" s="338"/>
      <c r="U93" s="338"/>
      <c r="V93" s="338"/>
      <c r="W93" s="338"/>
      <c r="X93" s="338"/>
      <c r="Y93" s="469" t="s">
        <v>875</v>
      </c>
    </row>
    <row r="94" spans="1:133" s="793" customFormat="1" ht="14.25" customHeight="1" x14ac:dyDescent="0.5">
      <c r="A94" s="932"/>
      <c r="B94" s="449"/>
      <c r="C94" s="579"/>
      <c r="D94" s="595" t="s">
        <v>276</v>
      </c>
      <c r="E94" s="185">
        <v>1</v>
      </c>
      <c r="F94" s="596" t="s">
        <v>882</v>
      </c>
      <c r="G94" s="397">
        <f>2*1</f>
        <v>2</v>
      </c>
      <c r="H94" s="373"/>
      <c r="I94" s="373"/>
      <c r="J94" s="373"/>
      <c r="K94" s="373"/>
      <c r="L94" s="373"/>
      <c r="M94" s="373"/>
      <c r="N94" s="657"/>
      <c r="O94" s="488" t="s">
        <v>278</v>
      </c>
      <c r="P94" s="185">
        <v>1</v>
      </c>
      <c r="Q94" s="596" t="s">
        <v>882</v>
      </c>
      <c r="R94" s="397">
        <f>2*1</f>
        <v>2</v>
      </c>
      <c r="S94" s="373"/>
      <c r="T94" s="373"/>
      <c r="U94" s="373"/>
      <c r="V94" s="373"/>
      <c r="W94" s="373"/>
      <c r="X94" s="373"/>
      <c r="Y94" s="682"/>
    </row>
    <row r="95" spans="1:133" s="768" customFormat="1" ht="14.25" customHeight="1" x14ac:dyDescent="0.5">
      <c r="A95" s="768">
        <v>8</v>
      </c>
      <c r="B95" s="450" t="s">
        <v>763</v>
      </c>
      <c r="C95" s="577" t="s">
        <v>764</v>
      </c>
      <c r="D95" s="626" t="s">
        <v>184</v>
      </c>
      <c r="E95" s="451">
        <v>1</v>
      </c>
      <c r="F95" s="588" t="s">
        <v>543</v>
      </c>
      <c r="G95" s="467">
        <v>1</v>
      </c>
      <c r="H95" s="465">
        <f>G95+G96+G97+G98+G99</f>
        <v>12</v>
      </c>
      <c r="I95" s="465">
        <v>1</v>
      </c>
      <c r="J95" s="465">
        <v>1</v>
      </c>
      <c r="K95" s="465">
        <v>1</v>
      </c>
      <c r="L95" s="465">
        <v>1</v>
      </c>
      <c r="M95" s="705">
        <f>SUM(H95:L95)</f>
        <v>16</v>
      </c>
      <c r="N95" s="662" t="s">
        <v>567</v>
      </c>
      <c r="O95" s="641" t="s">
        <v>186</v>
      </c>
      <c r="P95" s="451">
        <v>1</v>
      </c>
      <c r="Q95" s="588" t="s">
        <v>543</v>
      </c>
      <c r="R95" s="467">
        <v>1</v>
      </c>
      <c r="S95" s="465">
        <f>R95+R96+R97+R98+R99</f>
        <v>12</v>
      </c>
      <c r="T95" s="465">
        <v>1</v>
      </c>
      <c r="U95" s="465">
        <v>1</v>
      </c>
      <c r="V95" s="465">
        <v>1</v>
      </c>
      <c r="W95" s="465">
        <v>1</v>
      </c>
      <c r="X95" s="705">
        <f>SUM(S95:W95)</f>
        <v>16</v>
      </c>
      <c r="Y95" s="687" t="s">
        <v>567</v>
      </c>
      <c r="Z95" s="769"/>
      <c r="AA95" s="769"/>
      <c r="AB95" s="769"/>
      <c r="AC95" s="769"/>
      <c r="AD95" s="769"/>
      <c r="AE95" s="769"/>
      <c r="AF95" s="769"/>
      <c r="AG95" s="769"/>
      <c r="AH95" s="769"/>
      <c r="AI95" s="769"/>
      <c r="AJ95" s="769"/>
      <c r="AK95" s="769"/>
      <c r="AL95" s="769"/>
      <c r="AM95" s="769"/>
      <c r="AN95" s="769"/>
      <c r="AO95" s="769"/>
      <c r="AP95" s="769"/>
      <c r="AQ95" s="769"/>
      <c r="AR95" s="769"/>
      <c r="AS95" s="769"/>
      <c r="AT95" s="769"/>
      <c r="AU95" s="769"/>
      <c r="AV95" s="769"/>
      <c r="AW95" s="769"/>
      <c r="AX95" s="769"/>
      <c r="AY95" s="769"/>
      <c r="AZ95" s="769"/>
      <c r="BA95" s="769"/>
      <c r="BB95" s="769"/>
      <c r="BC95" s="769"/>
      <c r="BD95" s="769"/>
      <c r="BE95" s="769"/>
      <c r="BF95" s="769"/>
      <c r="BG95" s="769"/>
      <c r="BH95" s="769"/>
      <c r="BI95" s="769"/>
      <c r="BJ95" s="769"/>
      <c r="BK95" s="769"/>
      <c r="BL95" s="769"/>
      <c r="BM95" s="769"/>
      <c r="BN95" s="769"/>
      <c r="BO95" s="769"/>
      <c r="BP95" s="769"/>
      <c r="BQ95" s="769"/>
      <c r="BR95" s="769"/>
      <c r="BS95" s="769"/>
      <c r="BT95" s="769"/>
      <c r="BU95" s="769"/>
      <c r="BV95" s="769"/>
      <c r="BW95" s="769"/>
      <c r="BX95" s="769"/>
      <c r="BY95" s="769"/>
      <c r="BZ95" s="769"/>
      <c r="CA95" s="769"/>
      <c r="CB95" s="769"/>
      <c r="CC95" s="769"/>
      <c r="CD95" s="769"/>
      <c r="CE95" s="769"/>
      <c r="CF95" s="769"/>
      <c r="CG95" s="769"/>
      <c r="CH95" s="769"/>
      <c r="CI95" s="769"/>
      <c r="CJ95" s="769"/>
      <c r="CK95" s="769"/>
      <c r="CL95" s="769"/>
      <c r="CM95" s="769"/>
      <c r="CN95" s="769"/>
      <c r="CO95" s="769"/>
      <c r="CP95" s="769"/>
      <c r="CQ95" s="769"/>
      <c r="CR95" s="769"/>
      <c r="CS95" s="769"/>
      <c r="CT95" s="769"/>
      <c r="CU95" s="769"/>
      <c r="CV95" s="769"/>
      <c r="CW95" s="769"/>
      <c r="CX95" s="769"/>
      <c r="CY95" s="769"/>
      <c r="CZ95" s="769"/>
      <c r="DA95" s="769"/>
      <c r="DB95" s="769"/>
      <c r="DC95" s="769"/>
      <c r="DD95" s="769"/>
      <c r="DE95" s="769"/>
      <c r="DF95" s="769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769"/>
      <c r="DZ95" s="769"/>
      <c r="EA95" s="769"/>
      <c r="EB95" s="769"/>
      <c r="EC95" s="769"/>
    </row>
    <row r="96" spans="1:133" s="768" customFormat="1" ht="14.25" customHeight="1" x14ac:dyDescent="0.5">
      <c r="B96" s="448" t="s">
        <v>1028</v>
      </c>
      <c r="C96" s="578"/>
      <c r="D96" s="501" t="s">
        <v>379</v>
      </c>
      <c r="E96" s="137">
        <v>2</v>
      </c>
      <c r="F96" s="591" t="s">
        <v>556</v>
      </c>
      <c r="G96" s="391">
        <f>1*2</f>
        <v>2</v>
      </c>
      <c r="H96" s="338"/>
      <c r="I96" s="338"/>
      <c r="J96" s="338"/>
      <c r="K96" s="338"/>
      <c r="L96" s="338"/>
      <c r="M96" s="338"/>
      <c r="N96" s="649" t="s">
        <v>1073</v>
      </c>
      <c r="O96" s="487" t="s">
        <v>380</v>
      </c>
      <c r="P96" s="137">
        <v>2</v>
      </c>
      <c r="Q96" s="591" t="s">
        <v>556</v>
      </c>
      <c r="R96" s="391">
        <f>1*2</f>
        <v>2</v>
      </c>
      <c r="S96" s="338"/>
      <c r="T96" s="338"/>
      <c r="U96" s="338"/>
      <c r="V96" s="338"/>
      <c r="W96" s="338"/>
      <c r="X96" s="338"/>
      <c r="Y96" s="676" t="s">
        <v>1073</v>
      </c>
      <c r="Z96" s="769"/>
      <c r="AA96" s="769"/>
      <c r="AB96" s="769"/>
      <c r="AC96" s="769"/>
      <c r="AD96" s="769"/>
      <c r="AE96" s="769"/>
      <c r="AF96" s="769"/>
      <c r="AG96" s="769"/>
      <c r="AH96" s="769"/>
      <c r="AI96" s="769"/>
      <c r="AJ96" s="769"/>
      <c r="AK96" s="769"/>
      <c r="AL96" s="769"/>
      <c r="AM96" s="769"/>
      <c r="AN96" s="769"/>
      <c r="AO96" s="769"/>
      <c r="AP96" s="769"/>
      <c r="AQ96" s="769"/>
      <c r="AR96" s="769"/>
      <c r="AS96" s="769"/>
      <c r="AT96" s="769"/>
      <c r="AU96" s="769"/>
      <c r="AV96" s="769"/>
      <c r="AW96" s="769"/>
      <c r="AX96" s="769"/>
      <c r="AY96" s="769"/>
      <c r="AZ96" s="769"/>
      <c r="BA96" s="769"/>
      <c r="BB96" s="769"/>
      <c r="BC96" s="769"/>
      <c r="BD96" s="769"/>
      <c r="BE96" s="769"/>
      <c r="BF96" s="769"/>
      <c r="BG96" s="769"/>
      <c r="BH96" s="769"/>
      <c r="BI96" s="769"/>
      <c r="BJ96" s="769"/>
      <c r="BK96" s="769"/>
      <c r="BL96" s="769"/>
      <c r="BM96" s="769"/>
      <c r="BN96" s="769"/>
      <c r="BO96" s="769"/>
      <c r="BP96" s="769"/>
      <c r="BQ96" s="769"/>
      <c r="BR96" s="769"/>
      <c r="BS96" s="769"/>
      <c r="BT96" s="769"/>
      <c r="BU96" s="769"/>
      <c r="BV96" s="769"/>
      <c r="BW96" s="769"/>
      <c r="BX96" s="769"/>
      <c r="BY96" s="769"/>
      <c r="BZ96" s="769"/>
      <c r="CA96" s="769"/>
      <c r="CB96" s="769"/>
      <c r="CC96" s="769"/>
      <c r="CD96" s="769"/>
      <c r="CE96" s="769"/>
      <c r="CF96" s="769"/>
      <c r="CG96" s="769"/>
      <c r="CH96" s="769"/>
      <c r="CI96" s="769"/>
      <c r="CJ96" s="769"/>
      <c r="CK96" s="769"/>
      <c r="CL96" s="769"/>
      <c r="CM96" s="769"/>
      <c r="CN96" s="769"/>
      <c r="CO96" s="769"/>
      <c r="CP96" s="769"/>
      <c r="CQ96" s="769"/>
      <c r="CR96" s="769"/>
      <c r="CS96" s="769"/>
      <c r="CT96" s="769"/>
      <c r="CU96" s="769"/>
      <c r="CV96" s="769"/>
      <c r="CW96" s="769"/>
      <c r="CX96" s="769"/>
      <c r="CY96" s="769"/>
      <c r="CZ96" s="769"/>
      <c r="DA96" s="769"/>
      <c r="DB96" s="769"/>
      <c r="DC96" s="769"/>
      <c r="DD96" s="769"/>
      <c r="DE96" s="769"/>
      <c r="DF96" s="769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769"/>
      <c r="DZ96" s="769"/>
      <c r="EA96" s="769"/>
      <c r="EB96" s="769"/>
      <c r="EC96" s="769"/>
    </row>
    <row r="97" spans="1:158" s="768" customFormat="1" ht="14.25" customHeight="1" x14ac:dyDescent="0.5">
      <c r="B97" s="448"/>
      <c r="C97" s="578"/>
      <c r="D97" s="501" t="s">
        <v>383</v>
      </c>
      <c r="E97" s="137">
        <v>1</v>
      </c>
      <c r="F97" s="591" t="s">
        <v>560</v>
      </c>
      <c r="G97" s="391">
        <v>1</v>
      </c>
      <c r="H97" s="338"/>
      <c r="I97" s="338"/>
      <c r="J97" s="338"/>
      <c r="K97" s="338"/>
      <c r="L97" s="338"/>
      <c r="M97" s="338"/>
      <c r="N97" s="652" t="s">
        <v>875</v>
      </c>
      <c r="O97" s="487" t="s">
        <v>384</v>
      </c>
      <c r="P97" s="137">
        <v>1</v>
      </c>
      <c r="Q97" s="591" t="s">
        <v>560</v>
      </c>
      <c r="R97" s="391">
        <v>1</v>
      </c>
      <c r="S97" s="338"/>
      <c r="T97" s="338"/>
      <c r="U97" s="338"/>
      <c r="V97" s="338"/>
      <c r="W97" s="338"/>
      <c r="X97" s="338"/>
      <c r="Y97" s="469" t="s">
        <v>875</v>
      </c>
      <c r="Z97" s="769"/>
      <c r="AA97" s="769"/>
      <c r="AB97" s="769"/>
      <c r="AC97" s="769"/>
      <c r="AD97" s="769"/>
      <c r="AE97" s="769"/>
      <c r="AF97" s="769"/>
      <c r="AG97" s="769"/>
      <c r="AH97" s="769"/>
      <c r="AI97" s="769"/>
      <c r="AJ97" s="769"/>
      <c r="AK97" s="769"/>
      <c r="AL97" s="769"/>
      <c r="AM97" s="769"/>
      <c r="AN97" s="769"/>
      <c r="AO97" s="769"/>
      <c r="AP97" s="769"/>
      <c r="AQ97" s="769"/>
      <c r="AR97" s="769"/>
      <c r="AS97" s="769"/>
      <c r="AT97" s="769"/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69"/>
      <c r="BO97" s="769"/>
      <c r="BP97" s="769"/>
      <c r="BQ97" s="769"/>
      <c r="BR97" s="769"/>
      <c r="BS97" s="769"/>
      <c r="BT97" s="769"/>
      <c r="BU97" s="769"/>
      <c r="BV97" s="769"/>
      <c r="BW97" s="769"/>
      <c r="BX97" s="769"/>
      <c r="BY97" s="769"/>
      <c r="BZ97" s="769"/>
      <c r="CA97" s="769"/>
      <c r="CB97" s="769"/>
      <c r="CC97" s="769"/>
      <c r="CD97" s="769"/>
      <c r="CE97" s="769"/>
      <c r="CF97" s="769"/>
      <c r="CG97" s="769"/>
      <c r="CH97" s="769"/>
      <c r="CI97" s="769"/>
      <c r="CJ97" s="769"/>
      <c r="CK97" s="769"/>
      <c r="CL97" s="769"/>
      <c r="CM97" s="769"/>
      <c r="CN97" s="769"/>
      <c r="CO97" s="769"/>
      <c r="CP97" s="769"/>
      <c r="CQ97" s="769"/>
      <c r="CR97" s="769"/>
      <c r="CS97" s="769"/>
      <c r="CT97" s="769"/>
      <c r="CU97" s="769"/>
      <c r="CV97" s="769"/>
      <c r="CW97" s="769"/>
      <c r="CX97" s="769"/>
      <c r="CY97" s="769"/>
      <c r="CZ97" s="769"/>
      <c r="DA97" s="769"/>
      <c r="DB97" s="769"/>
      <c r="DC97" s="769"/>
      <c r="DD97" s="769"/>
      <c r="DE97" s="769"/>
      <c r="DF97" s="769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769"/>
      <c r="DZ97" s="769"/>
      <c r="EA97" s="769"/>
      <c r="EB97" s="769"/>
      <c r="EC97" s="769"/>
      <c r="ED97" s="769"/>
      <c r="EE97" s="769"/>
      <c r="EF97" s="769"/>
      <c r="EG97" s="769"/>
      <c r="EH97" s="769"/>
      <c r="EI97" s="769"/>
      <c r="EJ97" s="769"/>
      <c r="EK97" s="769"/>
      <c r="EL97" s="769"/>
      <c r="EM97" s="769"/>
      <c r="EN97" s="769"/>
      <c r="EO97" s="769"/>
      <c r="EP97" s="769"/>
      <c r="EQ97" s="769"/>
      <c r="ER97" s="769"/>
      <c r="ES97" s="769"/>
      <c r="ET97" s="769"/>
      <c r="EU97" s="769"/>
      <c r="EV97" s="769"/>
      <c r="EW97" s="769"/>
      <c r="EX97" s="769"/>
      <c r="EY97" s="769"/>
      <c r="EZ97" s="769"/>
      <c r="FA97" s="769"/>
      <c r="FB97" s="769"/>
    </row>
    <row r="98" spans="1:158" s="768" customFormat="1" ht="14.25" customHeight="1" x14ac:dyDescent="0.5">
      <c r="B98" s="448"/>
      <c r="C98" s="578"/>
      <c r="D98" s="501" t="s">
        <v>383</v>
      </c>
      <c r="E98" s="137">
        <v>2</v>
      </c>
      <c r="F98" s="591" t="s">
        <v>874</v>
      </c>
      <c r="G98" s="391">
        <f>3*2</f>
        <v>6</v>
      </c>
      <c r="H98" s="338"/>
      <c r="I98" s="338"/>
      <c r="J98" s="338"/>
      <c r="K98" s="338"/>
      <c r="L98" s="338"/>
      <c r="M98" s="338"/>
      <c r="N98" s="652" t="s">
        <v>875</v>
      </c>
      <c r="O98" s="487" t="s">
        <v>384</v>
      </c>
      <c r="P98" s="137">
        <v>2</v>
      </c>
      <c r="Q98" s="591" t="s">
        <v>874</v>
      </c>
      <c r="R98" s="391">
        <f>3*2</f>
        <v>6</v>
      </c>
      <c r="S98" s="338"/>
      <c r="T98" s="338"/>
      <c r="U98" s="338"/>
      <c r="V98" s="338"/>
      <c r="W98" s="338"/>
      <c r="X98" s="338"/>
      <c r="Y98" s="469" t="s">
        <v>875</v>
      </c>
      <c r="Z98" s="769"/>
      <c r="AA98" s="769"/>
      <c r="AB98" s="769"/>
      <c r="AC98" s="769"/>
      <c r="AD98" s="769"/>
      <c r="AE98" s="769"/>
      <c r="AF98" s="769"/>
      <c r="AG98" s="769"/>
      <c r="AH98" s="769"/>
      <c r="AI98" s="769"/>
      <c r="AJ98" s="769"/>
      <c r="AK98" s="769"/>
      <c r="AL98" s="769"/>
      <c r="AM98" s="769"/>
      <c r="AN98" s="769"/>
      <c r="AO98" s="769"/>
      <c r="AP98" s="769"/>
      <c r="AQ98" s="769"/>
      <c r="AR98" s="769"/>
      <c r="AS98" s="769"/>
      <c r="AT98" s="769"/>
      <c r="AU98" s="769"/>
      <c r="AV98" s="769"/>
      <c r="AW98" s="769"/>
      <c r="AX98" s="769"/>
      <c r="AY98" s="769"/>
      <c r="AZ98" s="769"/>
      <c r="BA98" s="769"/>
      <c r="BB98" s="769"/>
      <c r="BC98" s="769"/>
      <c r="BD98" s="769"/>
      <c r="BE98" s="769"/>
      <c r="BF98" s="769"/>
      <c r="BG98" s="769"/>
      <c r="BH98" s="769"/>
      <c r="BI98" s="769"/>
      <c r="BJ98" s="769"/>
      <c r="BK98" s="769"/>
      <c r="BL98" s="769"/>
      <c r="BM98" s="769"/>
      <c r="BN98" s="769"/>
      <c r="BO98" s="769"/>
      <c r="BP98" s="769"/>
      <c r="BQ98" s="769"/>
      <c r="BR98" s="769"/>
      <c r="BS98" s="769"/>
      <c r="BT98" s="769"/>
      <c r="BU98" s="769"/>
      <c r="BV98" s="769"/>
      <c r="BW98" s="769"/>
      <c r="BX98" s="769"/>
      <c r="BY98" s="769"/>
      <c r="BZ98" s="769"/>
      <c r="CA98" s="769"/>
      <c r="CB98" s="769"/>
      <c r="CC98" s="769"/>
      <c r="CD98" s="769"/>
      <c r="CE98" s="769"/>
      <c r="CF98" s="769"/>
      <c r="CG98" s="769"/>
      <c r="CH98" s="769"/>
      <c r="CI98" s="769"/>
      <c r="CJ98" s="769"/>
      <c r="CK98" s="769"/>
      <c r="CL98" s="769"/>
      <c r="CM98" s="769"/>
      <c r="CN98" s="769"/>
      <c r="CO98" s="769"/>
      <c r="CP98" s="769"/>
      <c r="CQ98" s="769"/>
      <c r="CR98" s="769"/>
      <c r="CS98" s="769"/>
      <c r="CT98" s="769"/>
      <c r="CU98" s="769"/>
      <c r="CV98" s="769"/>
      <c r="CW98" s="769"/>
      <c r="CX98" s="769"/>
      <c r="CY98" s="769"/>
      <c r="CZ98" s="769"/>
      <c r="DA98" s="769"/>
      <c r="DB98" s="769"/>
      <c r="DC98" s="769"/>
      <c r="DD98" s="769"/>
      <c r="DE98" s="769"/>
      <c r="DF98" s="769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769"/>
      <c r="DZ98" s="769"/>
      <c r="EA98" s="769"/>
      <c r="EB98" s="769"/>
      <c r="EC98" s="769"/>
      <c r="ED98" s="769"/>
      <c r="EE98" s="769"/>
      <c r="EF98" s="769"/>
      <c r="EG98" s="769"/>
      <c r="EH98" s="769"/>
      <c r="EI98" s="769"/>
      <c r="EJ98" s="769"/>
      <c r="EK98" s="769"/>
      <c r="EL98" s="769"/>
      <c r="EM98" s="769"/>
      <c r="EN98" s="769"/>
      <c r="EO98" s="769"/>
      <c r="EP98" s="769"/>
      <c r="EQ98" s="769"/>
      <c r="ER98" s="769"/>
      <c r="ES98" s="769"/>
      <c r="ET98" s="769"/>
      <c r="EU98" s="769"/>
      <c r="EV98" s="769"/>
      <c r="EW98" s="769"/>
      <c r="EX98" s="769"/>
      <c r="EY98" s="769"/>
      <c r="EZ98" s="769"/>
      <c r="FA98" s="769"/>
      <c r="FB98" s="769"/>
    </row>
    <row r="99" spans="1:158" s="768" customFormat="1" ht="14.25" customHeight="1" x14ac:dyDescent="0.5">
      <c r="B99" s="449"/>
      <c r="C99" s="579"/>
      <c r="D99" s="595" t="s">
        <v>385</v>
      </c>
      <c r="E99" s="142">
        <v>2</v>
      </c>
      <c r="F99" s="596" t="s">
        <v>572</v>
      </c>
      <c r="G99" s="397">
        <v>2</v>
      </c>
      <c r="H99" s="373"/>
      <c r="I99" s="373"/>
      <c r="J99" s="373"/>
      <c r="K99" s="373"/>
      <c r="L99" s="373"/>
      <c r="M99" s="373"/>
      <c r="N99" s="650" t="s">
        <v>1073</v>
      </c>
      <c r="O99" s="488" t="s">
        <v>386</v>
      </c>
      <c r="P99" s="142">
        <v>2</v>
      </c>
      <c r="Q99" s="596" t="s">
        <v>572</v>
      </c>
      <c r="R99" s="397">
        <v>2</v>
      </c>
      <c r="S99" s="373"/>
      <c r="T99" s="373"/>
      <c r="U99" s="373"/>
      <c r="V99" s="373"/>
      <c r="W99" s="373"/>
      <c r="X99" s="373"/>
      <c r="Y99" s="470" t="s">
        <v>1073</v>
      </c>
      <c r="AD99" s="769"/>
      <c r="AE99" s="769"/>
      <c r="AF99" s="769"/>
      <c r="AG99" s="769"/>
      <c r="AH99" s="769"/>
      <c r="AI99" s="769"/>
      <c r="AJ99" s="769"/>
      <c r="AK99" s="769"/>
      <c r="AL99" s="769"/>
      <c r="AM99" s="769"/>
      <c r="AN99" s="769"/>
      <c r="AO99" s="769"/>
      <c r="AP99" s="769"/>
      <c r="AQ99" s="769"/>
      <c r="AR99" s="769"/>
      <c r="AS99" s="769"/>
      <c r="AT99" s="769"/>
      <c r="AU99" s="769"/>
      <c r="AV99" s="769"/>
      <c r="AW99" s="769"/>
      <c r="AX99" s="769"/>
      <c r="AY99" s="769"/>
      <c r="AZ99" s="769"/>
      <c r="BA99" s="769"/>
      <c r="BB99" s="769"/>
      <c r="BC99" s="769"/>
      <c r="BD99" s="769"/>
      <c r="BE99" s="769"/>
      <c r="BF99" s="769"/>
      <c r="BG99" s="769"/>
      <c r="BH99" s="769"/>
      <c r="BI99" s="769"/>
      <c r="BJ99" s="769"/>
      <c r="BK99" s="769"/>
      <c r="BL99" s="769"/>
      <c r="BM99" s="769"/>
      <c r="BN99" s="769"/>
      <c r="BO99" s="769"/>
      <c r="BP99" s="769"/>
      <c r="BQ99" s="769"/>
      <c r="BR99" s="769"/>
      <c r="BS99" s="769"/>
      <c r="BT99" s="769"/>
      <c r="BU99" s="769"/>
      <c r="BV99" s="769"/>
      <c r="BW99" s="769"/>
      <c r="BX99" s="769"/>
      <c r="BY99" s="769"/>
      <c r="BZ99" s="769"/>
      <c r="CA99" s="769"/>
      <c r="CB99" s="769"/>
      <c r="CC99" s="769"/>
      <c r="CD99" s="769"/>
      <c r="CE99" s="769"/>
      <c r="CF99" s="769"/>
      <c r="CG99" s="769"/>
      <c r="CH99" s="769"/>
      <c r="CI99" s="769"/>
      <c r="CJ99" s="769"/>
      <c r="CK99" s="769"/>
      <c r="CL99" s="769"/>
      <c r="CM99" s="769"/>
      <c r="CN99" s="769"/>
      <c r="CO99" s="769"/>
      <c r="CP99" s="769"/>
      <c r="CQ99" s="769"/>
      <c r="CR99" s="769"/>
      <c r="CS99" s="769"/>
      <c r="CT99" s="769"/>
      <c r="CU99" s="769"/>
      <c r="CV99" s="769"/>
      <c r="CW99" s="769"/>
      <c r="CX99" s="769"/>
      <c r="CY99" s="769"/>
      <c r="CZ99" s="769"/>
      <c r="DA99" s="769"/>
      <c r="DB99" s="769"/>
      <c r="DC99" s="769"/>
      <c r="DD99" s="769"/>
      <c r="DE99" s="769"/>
      <c r="DF99" s="769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769"/>
      <c r="DZ99" s="769"/>
      <c r="EA99" s="769"/>
      <c r="EB99" s="769"/>
      <c r="EC99" s="769"/>
      <c r="ED99" s="769"/>
      <c r="EE99" s="769"/>
      <c r="EF99" s="769"/>
      <c r="EG99" s="769"/>
      <c r="EH99" s="769"/>
      <c r="EI99" s="769"/>
      <c r="EJ99" s="769"/>
      <c r="EK99" s="769"/>
      <c r="EL99" s="769"/>
      <c r="EM99" s="769"/>
      <c r="EN99" s="769"/>
      <c r="EO99" s="769"/>
      <c r="EP99" s="769"/>
      <c r="EQ99" s="769"/>
      <c r="ER99" s="769"/>
      <c r="ES99" s="769"/>
      <c r="ET99" s="769"/>
      <c r="EU99" s="769"/>
      <c r="EV99" s="769"/>
      <c r="EW99" s="769"/>
      <c r="EX99" s="769"/>
      <c r="EY99" s="769"/>
      <c r="EZ99" s="769"/>
      <c r="FA99" s="769"/>
      <c r="FB99" s="769"/>
    </row>
    <row r="100" spans="1:158" s="768" customFormat="1" ht="14.25" customHeight="1" x14ac:dyDescent="0.5">
      <c r="A100" s="768">
        <v>9</v>
      </c>
      <c r="B100" s="448" t="s">
        <v>759</v>
      </c>
      <c r="C100" s="578" t="s">
        <v>760</v>
      </c>
      <c r="D100" s="501" t="s">
        <v>37</v>
      </c>
      <c r="E100" s="137">
        <v>3</v>
      </c>
      <c r="F100" s="591" t="s">
        <v>752</v>
      </c>
      <c r="G100" s="391">
        <f>1*3</f>
        <v>3</v>
      </c>
      <c r="H100" s="338">
        <f>G100+G101+G102</f>
        <v>16</v>
      </c>
      <c r="I100" s="338">
        <v>1</v>
      </c>
      <c r="J100" s="338">
        <v>1</v>
      </c>
      <c r="K100" s="338">
        <v>1</v>
      </c>
      <c r="L100" s="338">
        <v>1</v>
      </c>
      <c r="M100" s="466">
        <f>SUM(H100:L100)</f>
        <v>20</v>
      </c>
      <c r="N100" s="651"/>
      <c r="O100" s="487" t="s">
        <v>374</v>
      </c>
      <c r="P100" s="137">
        <v>3</v>
      </c>
      <c r="Q100" s="591" t="s">
        <v>752</v>
      </c>
      <c r="R100" s="391">
        <f>1*3</f>
        <v>3</v>
      </c>
      <c r="S100" s="338">
        <f>R100+R101+R102</f>
        <v>16</v>
      </c>
      <c r="T100" s="338">
        <v>1</v>
      </c>
      <c r="U100" s="338">
        <v>1</v>
      </c>
      <c r="V100" s="338">
        <v>1</v>
      </c>
      <c r="W100" s="338">
        <v>1</v>
      </c>
      <c r="X100" s="466">
        <f>SUM(S100:W100)</f>
        <v>20</v>
      </c>
      <c r="Y100" s="677"/>
      <c r="Z100" s="769"/>
      <c r="AA100" s="769"/>
      <c r="AB100" s="769"/>
      <c r="AC100" s="769"/>
      <c r="AD100" s="769"/>
      <c r="AE100" s="769"/>
      <c r="AF100" s="769"/>
      <c r="AG100" s="769"/>
      <c r="AH100" s="769"/>
      <c r="AI100" s="769"/>
      <c r="AJ100" s="769"/>
      <c r="AK100" s="769"/>
      <c r="AL100" s="769"/>
      <c r="AM100" s="769"/>
      <c r="AN100" s="769"/>
      <c r="AO100" s="769"/>
      <c r="AP100" s="769"/>
      <c r="AQ100" s="769"/>
      <c r="AR100" s="769"/>
      <c r="AS100" s="769"/>
      <c r="AT100" s="769"/>
      <c r="AU100" s="769"/>
      <c r="AV100" s="769"/>
      <c r="AW100" s="769"/>
      <c r="AX100" s="769"/>
      <c r="AY100" s="769"/>
      <c r="AZ100" s="769"/>
      <c r="BA100" s="769"/>
      <c r="BB100" s="769"/>
      <c r="BC100" s="769"/>
      <c r="BD100" s="769"/>
      <c r="BE100" s="769"/>
      <c r="BF100" s="769"/>
      <c r="BG100" s="769"/>
      <c r="BH100" s="769"/>
      <c r="BI100" s="769"/>
      <c r="BJ100" s="769"/>
      <c r="BK100" s="769"/>
      <c r="BL100" s="769"/>
      <c r="BM100" s="769"/>
      <c r="BN100" s="769"/>
      <c r="BO100" s="769"/>
      <c r="BP100" s="769"/>
      <c r="BQ100" s="769"/>
      <c r="BR100" s="769"/>
      <c r="BS100" s="769"/>
      <c r="BT100" s="769"/>
      <c r="BU100" s="769"/>
      <c r="BV100" s="769"/>
      <c r="BW100" s="769"/>
      <c r="BX100" s="769"/>
      <c r="BY100" s="769"/>
      <c r="BZ100" s="769"/>
      <c r="CA100" s="769"/>
      <c r="CB100" s="769"/>
      <c r="CC100" s="769"/>
      <c r="CD100" s="769"/>
      <c r="CE100" s="769"/>
      <c r="CF100" s="769"/>
      <c r="CG100" s="769"/>
      <c r="CH100" s="769"/>
      <c r="CI100" s="769"/>
      <c r="CJ100" s="769"/>
      <c r="CK100" s="769"/>
      <c r="CL100" s="769"/>
      <c r="CM100" s="769"/>
      <c r="CN100" s="769"/>
      <c r="CO100" s="769"/>
      <c r="CP100" s="769"/>
      <c r="CQ100" s="769"/>
      <c r="CR100" s="769"/>
      <c r="CS100" s="769"/>
      <c r="CT100" s="769"/>
      <c r="CU100" s="769"/>
      <c r="CV100" s="769"/>
      <c r="CW100" s="769"/>
      <c r="CX100" s="769"/>
      <c r="CY100" s="769"/>
      <c r="CZ100" s="769"/>
      <c r="DA100" s="769"/>
      <c r="DB100" s="769"/>
      <c r="DC100" s="769"/>
      <c r="DD100" s="769"/>
      <c r="DE100" s="769"/>
      <c r="DF100" s="769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769"/>
      <c r="DZ100" s="769"/>
      <c r="EA100" s="769"/>
      <c r="EB100" s="769"/>
      <c r="EC100" s="769"/>
    </row>
    <row r="101" spans="1:158" s="768" customFormat="1" ht="14.25" customHeight="1" x14ac:dyDescent="0.5">
      <c r="B101" s="448" t="s">
        <v>1016</v>
      </c>
      <c r="C101" s="578"/>
      <c r="D101" s="501" t="s">
        <v>381</v>
      </c>
      <c r="E101" s="137">
        <v>3</v>
      </c>
      <c r="F101" s="628" t="s">
        <v>880</v>
      </c>
      <c r="G101" s="391">
        <f>3*3</f>
        <v>9</v>
      </c>
      <c r="H101" s="338"/>
      <c r="I101" s="338"/>
      <c r="J101" s="338"/>
      <c r="K101" s="338"/>
      <c r="L101" s="338"/>
      <c r="M101" s="338"/>
      <c r="N101" s="651"/>
      <c r="O101" s="487" t="s">
        <v>382</v>
      </c>
      <c r="P101" s="137">
        <v>3</v>
      </c>
      <c r="Q101" s="591" t="s">
        <v>880</v>
      </c>
      <c r="R101" s="391">
        <f>3*3</f>
        <v>9</v>
      </c>
      <c r="S101" s="338"/>
      <c r="T101" s="338"/>
      <c r="U101" s="338"/>
      <c r="V101" s="338"/>
      <c r="W101" s="338"/>
      <c r="X101" s="338"/>
      <c r="Y101" s="677"/>
      <c r="Z101" s="769"/>
      <c r="AA101" s="769"/>
      <c r="AB101" s="769"/>
      <c r="AC101" s="769"/>
      <c r="AD101" s="769"/>
      <c r="AE101" s="769"/>
      <c r="AF101" s="769"/>
      <c r="AG101" s="769"/>
      <c r="AH101" s="769"/>
      <c r="AI101" s="769"/>
      <c r="AJ101" s="769"/>
      <c r="AK101" s="769"/>
      <c r="AL101" s="769"/>
      <c r="AM101" s="769"/>
      <c r="AN101" s="769"/>
      <c r="AO101" s="769"/>
      <c r="AP101" s="769"/>
      <c r="AQ101" s="769"/>
      <c r="AR101" s="769"/>
      <c r="AS101" s="769"/>
      <c r="AT101" s="769"/>
      <c r="AU101" s="769"/>
      <c r="AV101" s="769"/>
      <c r="AW101" s="769"/>
      <c r="AX101" s="769"/>
      <c r="AY101" s="769"/>
      <c r="AZ101" s="769"/>
      <c r="BA101" s="769"/>
      <c r="BB101" s="769"/>
      <c r="BC101" s="769"/>
      <c r="BD101" s="769"/>
      <c r="BE101" s="769"/>
      <c r="BF101" s="769"/>
      <c r="BG101" s="769"/>
      <c r="BH101" s="769"/>
      <c r="BI101" s="769"/>
      <c r="BJ101" s="769"/>
      <c r="BK101" s="769"/>
      <c r="BL101" s="769"/>
      <c r="BM101" s="769"/>
      <c r="BN101" s="769"/>
      <c r="BO101" s="769"/>
      <c r="BP101" s="769"/>
      <c r="BQ101" s="769"/>
      <c r="BR101" s="769"/>
      <c r="BS101" s="769"/>
      <c r="BT101" s="769"/>
      <c r="BU101" s="769"/>
      <c r="BV101" s="769"/>
      <c r="BW101" s="769"/>
      <c r="BX101" s="769"/>
      <c r="BY101" s="769"/>
      <c r="BZ101" s="769"/>
      <c r="CA101" s="769"/>
      <c r="CB101" s="769"/>
      <c r="CC101" s="769"/>
      <c r="CD101" s="769"/>
      <c r="CE101" s="769"/>
      <c r="CF101" s="769"/>
      <c r="CG101" s="769"/>
      <c r="CH101" s="769"/>
      <c r="CI101" s="769"/>
      <c r="CJ101" s="769"/>
      <c r="CK101" s="769"/>
      <c r="CL101" s="769"/>
      <c r="CM101" s="769"/>
      <c r="CN101" s="769"/>
      <c r="CO101" s="769"/>
      <c r="CP101" s="769"/>
      <c r="CQ101" s="769"/>
      <c r="CR101" s="769"/>
      <c r="CS101" s="769"/>
      <c r="CT101" s="769"/>
      <c r="CU101" s="769"/>
      <c r="CV101" s="769"/>
      <c r="CW101" s="769"/>
      <c r="CX101" s="769"/>
      <c r="CY101" s="769"/>
      <c r="CZ101" s="769"/>
      <c r="DA101" s="769"/>
      <c r="DB101" s="769"/>
      <c r="DC101" s="769"/>
      <c r="DD101" s="769"/>
      <c r="DE101" s="769"/>
      <c r="DF101" s="769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769"/>
      <c r="DZ101" s="769"/>
      <c r="EA101" s="769"/>
      <c r="EB101" s="769"/>
      <c r="EC101" s="769"/>
      <c r="ED101" s="769"/>
      <c r="EE101" s="769"/>
      <c r="EF101" s="769"/>
      <c r="EG101" s="769"/>
      <c r="EH101" s="769"/>
      <c r="EI101" s="769"/>
      <c r="EJ101" s="769"/>
      <c r="EK101" s="769"/>
      <c r="EL101" s="769"/>
      <c r="EM101" s="769"/>
      <c r="EN101" s="769"/>
      <c r="EO101" s="769"/>
      <c r="EP101" s="769"/>
      <c r="EQ101" s="769"/>
      <c r="ER101" s="769"/>
      <c r="ES101" s="769"/>
      <c r="ET101" s="769"/>
      <c r="EU101" s="769"/>
      <c r="EV101" s="769"/>
      <c r="EW101" s="769"/>
      <c r="EX101" s="769"/>
      <c r="EY101" s="769"/>
      <c r="EZ101" s="769"/>
      <c r="FA101" s="769"/>
      <c r="FB101" s="769"/>
    </row>
    <row r="102" spans="1:158" s="768" customFormat="1" ht="14.25" customHeight="1" x14ac:dyDescent="0.5">
      <c r="B102" s="449"/>
      <c r="C102" s="579"/>
      <c r="D102" s="595" t="s">
        <v>383</v>
      </c>
      <c r="E102" s="142">
        <v>2</v>
      </c>
      <c r="F102" s="629" t="s">
        <v>881</v>
      </c>
      <c r="G102" s="397">
        <f>2*2</f>
        <v>4</v>
      </c>
      <c r="H102" s="373"/>
      <c r="I102" s="373"/>
      <c r="J102" s="373"/>
      <c r="K102" s="373"/>
      <c r="L102" s="373"/>
      <c r="M102" s="373"/>
      <c r="N102" s="669" t="s">
        <v>875</v>
      </c>
      <c r="O102" s="488" t="s">
        <v>384</v>
      </c>
      <c r="P102" s="142">
        <v>2</v>
      </c>
      <c r="Q102" s="596" t="s">
        <v>881</v>
      </c>
      <c r="R102" s="397">
        <f>2*2</f>
        <v>4</v>
      </c>
      <c r="S102" s="373"/>
      <c r="T102" s="373"/>
      <c r="U102" s="373"/>
      <c r="V102" s="373"/>
      <c r="W102" s="373"/>
      <c r="X102" s="373"/>
      <c r="Y102" s="452" t="s">
        <v>875</v>
      </c>
      <c r="Z102" s="769"/>
      <c r="AA102" s="769"/>
      <c r="AB102" s="769"/>
      <c r="AC102" s="769"/>
      <c r="AD102" s="769"/>
      <c r="AE102" s="769"/>
      <c r="AF102" s="769"/>
      <c r="AG102" s="769"/>
      <c r="AH102" s="769"/>
      <c r="AI102" s="769"/>
      <c r="AJ102" s="769"/>
      <c r="AK102" s="769"/>
      <c r="AL102" s="769"/>
      <c r="AM102" s="769"/>
      <c r="AN102" s="769"/>
      <c r="AO102" s="769"/>
      <c r="AP102" s="769"/>
      <c r="AQ102" s="769"/>
      <c r="AR102" s="769"/>
      <c r="AS102" s="769"/>
      <c r="AT102" s="769"/>
      <c r="AU102" s="769"/>
      <c r="AV102" s="769"/>
      <c r="AW102" s="769"/>
      <c r="AX102" s="769"/>
      <c r="AY102" s="769"/>
      <c r="AZ102" s="769"/>
      <c r="BA102" s="769"/>
      <c r="BB102" s="769"/>
      <c r="BC102" s="769"/>
      <c r="BD102" s="769"/>
      <c r="BE102" s="769"/>
      <c r="BF102" s="769"/>
      <c r="BG102" s="769"/>
      <c r="BH102" s="769"/>
      <c r="BI102" s="769"/>
      <c r="BJ102" s="769"/>
      <c r="BK102" s="769"/>
      <c r="BL102" s="769"/>
      <c r="BM102" s="769"/>
      <c r="BN102" s="769"/>
      <c r="BO102" s="769"/>
      <c r="BP102" s="769"/>
      <c r="BQ102" s="769"/>
      <c r="BR102" s="769"/>
      <c r="BS102" s="769"/>
      <c r="BT102" s="769"/>
      <c r="BU102" s="769"/>
      <c r="BV102" s="769"/>
      <c r="BW102" s="769"/>
      <c r="BX102" s="769"/>
      <c r="BY102" s="769"/>
      <c r="BZ102" s="769"/>
      <c r="CA102" s="769"/>
      <c r="CB102" s="769"/>
      <c r="CC102" s="769"/>
      <c r="CD102" s="769"/>
      <c r="CE102" s="769"/>
      <c r="CF102" s="769"/>
      <c r="CG102" s="769"/>
      <c r="CH102" s="769"/>
      <c r="CI102" s="769"/>
      <c r="CJ102" s="769"/>
      <c r="CK102" s="769"/>
      <c r="CL102" s="769"/>
      <c r="CM102" s="769"/>
      <c r="CN102" s="769"/>
      <c r="CO102" s="769"/>
      <c r="CP102" s="769"/>
      <c r="CQ102" s="769"/>
      <c r="CR102" s="769"/>
      <c r="CS102" s="769"/>
      <c r="CT102" s="769"/>
      <c r="CU102" s="769"/>
      <c r="CV102" s="769"/>
      <c r="CW102" s="769"/>
      <c r="CX102" s="769"/>
      <c r="CY102" s="769"/>
      <c r="CZ102" s="769"/>
      <c r="DA102" s="769"/>
      <c r="DB102" s="769"/>
      <c r="DC102" s="769"/>
      <c r="DD102" s="769"/>
      <c r="DE102" s="769"/>
      <c r="DF102" s="769"/>
      <c r="DG102" s="769"/>
      <c r="DH102" s="769"/>
      <c r="DI102" s="769"/>
      <c r="DJ102" s="769"/>
      <c r="DK102" s="769"/>
      <c r="DL102" s="769"/>
      <c r="DM102" s="769"/>
      <c r="DN102" s="769"/>
      <c r="DO102" s="769"/>
      <c r="DP102" s="769"/>
      <c r="DQ102" s="769"/>
      <c r="DR102" s="769"/>
      <c r="DS102" s="769"/>
      <c r="DT102" s="769"/>
      <c r="DU102" s="769"/>
      <c r="DV102" s="769"/>
      <c r="DW102" s="769"/>
      <c r="DX102" s="769"/>
      <c r="DY102" s="769"/>
      <c r="DZ102" s="769"/>
      <c r="EA102" s="769"/>
      <c r="EB102" s="769"/>
      <c r="EC102" s="769"/>
      <c r="ED102" s="769"/>
      <c r="EE102" s="769"/>
      <c r="EF102" s="769"/>
      <c r="EG102" s="769"/>
      <c r="EH102" s="769"/>
      <c r="EI102" s="769"/>
      <c r="EJ102" s="769"/>
      <c r="EK102" s="769"/>
      <c r="EL102" s="769"/>
      <c r="EM102" s="769"/>
      <c r="EN102" s="769"/>
      <c r="EO102" s="769"/>
      <c r="EP102" s="769"/>
      <c r="EQ102" s="769"/>
      <c r="ER102" s="769"/>
      <c r="ES102" s="769"/>
      <c r="ET102" s="769"/>
      <c r="EU102" s="769"/>
      <c r="EV102" s="769"/>
      <c r="EW102" s="769"/>
      <c r="EX102" s="769"/>
      <c r="EY102" s="769"/>
      <c r="EZ102" s="769"/>
      <c r="FA102" s="769"/>
      <c r="FB102" s="769"/>
    </row>
    <row r="103" spans="1:158" ht="14.25" customHeight="1" x14ac:dyDescent="0.5">
      <c r="B103" s="1524" t="s">
        <v>975</v>
      </c>
      <c r="C103" s="1525"/>
      <c r="D103" s="1525"/>
      <c r="E103" s="1525"/>
      <c r="F103" s="1525"/>
      <c r="G103" s="1526"/>
      <c r="H103" s="930">
        <f>SUM(H72:H102)</f>
        <v>134</v>
      </c>
      <c r="I103" s="922"/>
      <c r="J103" s="922"/>
      <c r="K103" s="922"/>
      <c r="L103" s="922"/>
      <c r="M103" s="923"/>
      <c r="N103" s="924"/>
      <c r="O103" s="925"/>
      <c r="P103" s="922"/>
      <c r="Q103" s="926"/>
      <c r="R103" s="927"/>
      <c r="S103" s="930">
        <f>SUM(S72:S102)</f>
        <v>134</v>
      </c>
      <c r="T103" s="922"/>
      <c r="U103" s="922"/>
      <c r="V103" s="922"/>
      <c r="W103" s="922"/>
      <c r="X103" s="923"/>
      <c r="Y103" s="928"/>
    </row>
    <row r="104" spans="1:158" ht="14.25" customHeight="1" x14ac:dyDescent="0.5">
      <c r="B104" s="1521" t="s">
        <v>1143</v>
      </c>
      <c r="C104" s="1522"/>
      <c r="D104" s="1522"/>
      <c r="E104" s="1522"/>
      <c r="F104" s="1522"/>
      <c r="G104" s="1523"/>
      <c r="H104" s="933">
        <f>H103/9</f>
        <v>14.888888888888889</v>
      </c>
      <c r="I104" s="196"/>
      <c r="J104" s="196"/>
      <c r="K104" s="196"/>
      <c r="L104" s="196"/>
      <c r="M104" s="757"/>
      <c r="N104" s="673"/>
      <c r="O104" s="185"/>
      <c r="P104" s="196"/>
      <c r="Q104" s="623"/>
      <c r="R104" s="395"/>
      <c r="S104" s="933">
        <f>S103/9</f>
        <v>14.888888888888889</v>
      </c>
      <c r="T104" s="196"/>
      <c r="U104" s="196"/>
      <c r="V104" s="196"/>
      <c r="W104" s="196"/>
      <c r="X104" s="757"/>
      <c r="Y104" s="702"/>
    </row>
    <row r="105" spans="1:158" ht="14.25" customHeight="1" x14ac:dyDescent="0.5">
      <c r="B105" s="519"/>
      <c r="C105" s="519"/>
      <c r="D105" s="519"/>
      <c r="E105" s="519"/>
      <c r="F105" s="519"/>
      <c r="G105" s="519"/>
      <c r="H105" s="951"/>
      <c r="I105" s="519"/>
      <c r="J105" s="519"/>
      <c r="K105" s="519"/>
      <c r="L105" s="519"/>
      <c r="M105" s="918"/>
      <c r="N105" s="920"/>
      <c r="O105" s="519"/>
      <c r="P105" s="519"/>
      <c r="Q105" s="919"/>
      <c r="R105" s="519"/>
      <c r="S105" s="951"/>
      <c r="T105" s="519"/>
      <c r="U105" s="519"/>
      <c r="V105" s="519"/>
      <c r="W105" s="519"/>
      <c r="X105" s="918"/>
      <c r="Y105" s="920"/>
    </row>
    <row r="106" spans="1:158" s="503" customFormat="1" ht="15.95" customHeight="1" x14ac:dyDescent="0.5">
      <c r="A106" s="931"/>
      <c r="B106" s="1515" t="s">
        <v>1136</v>
      </c>
      <c r="C106" s="1515"/>
      <c r="D106" s="1515"/>
      <c r="E106" s="1516"/>
      <c r="F106" s="1516"/>
      <c r="G106" s="1516"/>
      <c r="H106" s="1516"/>
      <c r="I106" s="1516"/>
      <c r="J106" s="1516"/>
      <c r="K106" s="1516"/>
      <c r="L106" s="1516"/>
      <c r="M106" s="1516"/>
      <c r="N106" s="1516"/>
      <c r="O106" s="1516"/>
      <c r="P106" s="1516"/>
      <c r="Q106" s="1516"/>
      <c r="R106" s="1516"/>
      <c r="S106" s="1516"/>
      <c r="T106" s="1516"/>
      <c r="U106" s="1516"/>
      <c r="V106" s="1516"/>
      <c r="W106" s="1516"/>
      <c r="X106" s="1516"/>
      <c r="Y106" s="1516"/>
    </row>
    <row r="107" spans="1:158" ht="15.95" customHeight="1" x14ac:dyDescent="0.5">
      <c r="B107" s="1482" t="s">
        <v>506</v>
      </c>
      <c r="C107" s="1483"/>
      <c r="D107" s="1488" t="s">
        <v>5</v>
      </c>
      <c r="E107" s="1489"/>
      <c r="F107" s="1489"/>
      <c r="G107" s="1489"/>
      <c r="H107" s="1489"/>
      <c r="I107" s="1489"/>
      <c r="J107" s="1489"/>
      <c r="K107" s="1489"/>
      <c r="L107" s="1489"/>
      <c r="M107" s="1489"/>
      <c r="N107" s="1490"/>
      <c r="O107" s="1489" t="s">
        <v>6</v>
      </c>
      <c r="P107" s="1489"/>
      <c r="Q107" s="1489"/>
      <c r="R107" s="1489"/>
      <c r="S107" s="1489"/>
      <c r="T107" s="1489"/>
      <c r="U107" s="1489"/>
      <c r="V107" s="1489"/>
      <c r="W107" s="1489"/>
      <c r="X107" s="1489"/>
      <c r="Y107" s="1491"/>
    </row>
    <row r="108" spans="1:158" ht="16.7" customHeight="1" x14ac:dyDescent="0.5">
      <c r="B108" s="1484"/>
      <c r="C108" s="1485"/>
      <c r="D108" s="1492" t="s">
        <v>7</v>
      </c>
      <c r="E108" s="1494" t="s">
        <v>504</v>
      </c>
      <c r="F108" s="1496" t="s">
        <v>974</v>
      </c>
      <c r="G108" s="1494" t="s">
        <v>975</v>
      </c>
      <c r="H108" s="1507" t="s">
        <v>976</v>
      </c>
      <c r="I108" s="1517" t="s">
        <v>1115</v>
      </c>
      <c r="J108" s="1519" t="s">
        <v>1068</v>
      </c>
      <c r="K108" s="1505" t="s">
        <v>977</v>
      </c>
      <c r="L108" s="1505" t="s">
        <v>1069</v>
      </c>
      <c r="M108" s="1507" t="s">
        <v>978</v>
      </c>
      <c r="N108" s="1511" t="s">
        <v>508</v>
      </c>
      <c r="O108" s="1513" t="s">
        <v>7</v>
      </c>
      <c r="P108" s="1494" t="s">
        <v>504</v>
      </c>
      <c r="Q108" s="1496" t="s">
        <v>974</v>
      </c>
      <c r="R108" s="1494" t="s">
        <v>975</v>
      </c>
      <c r="S108" s="1507" t="s">
        <v>976</v>
      </c>
      <c r="T108" s="1517" t="s">
        <v>1115</v>
      </c>
      <c r="U108" s="1519" t="s">
        <v>1068</v>
      </c>
      <c r="V108" s="1505" t="s">
        <v>977</v>
      </c>
      <c r="W108" s="1505" t="s">
        <v>1069</v>
      </c>
      <c r="X108" s="1507" t="s">
        <v>978</v>
      </c>
      <c r="Y108" s="1509" t="s">
        <v>508</v>
      </c>
    </row>
    <row r="109" spans="1:158" s="768" customFormat="1" ht="16.7" customHeight="1" x14ac:dyDescent="0.5">
      <c r="B109" s="1486"/>
      <c r="C109" s="1487"/>
      <c r="D109" s="1493"/>
      <c r="E109" s="1495"/>
      <c r="F109" s="1497"/>
      <c r="G109" s="1495"/>
      <c r="H109" s="1508"/>
      <c r="I109" s="1518"/>
      <c r="J109" s="1520"/>
      <c r="K109" s="1506"/>
      <c r="L109" s="1506"/>
      <c r="M109" s="1508"/>
      <c r="N109" s="1512"/>
      <c r="O109" s="1514"/>
      <c r="P109" s="1495"/>
      <c r="Q109" s="1497"/>
      <c r="R109" s="1495"/>
      <c r="S109" s="1508"/>
      <c r="T109" s="1518"/>
      <c r="U109" s="1520"/>
      <c r="V109" s="1506"/>
      <c r="W109" s="1506"/>
      <c r="X109" s="1508"/>
      <c r="Y109" s="1510"/>
      <c r="Z109" s="769"/>
      <c r="AA109" s="769"/>
      <c r="AB109" s="769"/>
      <c r="AC109" s="769"/>
      <c r="AD109" s="769"/>
      <c r="AE109" s="769"/>
      <c r="AF109" s="769"/>
      <c r="AG109" s="769"/>
      <c r="AH109" s="769"/>
      <c r="AI109" s="769"/>
      <c r="AJ109" s="769"/>
      <c r="AK109" s="769"/>
      <c r="AL109" s="769"/>
      <c r="AM109" s="769"/>
      <c r="AN109" s="769"/>
      <c r="AO109" s="769"/>
      <c r="AP109" s="769"/>
      <c r="AQ109" s="769"/>
      <c r="AR109" s="769"/>
      <c r="AS109" s="769"/>
      <c r="AT109" s="769"/>
      <c r="AU109" s="769"/>
      <c r="AV109" s="769"/>
      <c r="AW109" s="769"/>
      <c r="AX109" s="769"/>
      <c r="AY109" s="769"/>
      <c r="AZ109" s="769"/>
      <c r="BA109" s="769"/>
      <c r="BB109" s="769"/>
      <c r="BC109" s="769"/>
      <c r="BD109" s="769"/>
      <c r="BE109" s="769"/>
      <c r="BF109" s="769"/>
      <c r="BG109" s="769"/>
      <c r="BH109" s="769"/>
      <c r="BI109" s="769"/>
      <c r="BJ109" s="769"/>
      <c r="BK109" s="769"/>
      <c r="BL109" s="769"/>
      <c r="BM109" s="769"/>
      <c r="BN109" s="769"/>
      <c r="BO109" s="769"/>
      <c r="BP109" s="769"/>
      <c r="BQ109" s="769"/>
      <c r="BR109" s="769"/>
      <c r="BS109" s="769"/>
      <c r="BT109" s="769"/>
      <c r="BU109" s="769"/>
      <c r="BV109" s="769"/>
      <c r="BW109" s="769"/>
      <c r="BX109" s="769"/>
      <c r="BY109" s="769"/>
      <c r="BZ109" s="769"/>
      <c r="CA109" s="769"/>
      <c r="CB109" s="769"/>
      <c r="CC109" s="769"/>
      <c r="CD109" s="769"/>
      <c r="CE109" s="769"/>
      <c r="CF109" s="769"/>
      <c r="CG109" s="769"/>
      <c r="CH109" s="769"/>
      <c r="CI109" s="769"/>
      <c r="CJ109" s="769"/>
      <c r="CK109" s="769"/>
      <c r="CL109" s="769"/>
      <c r="CM109" s="769"/>
      <c r="CN109" s="769"/>
      <c r="CO109" s="769"/>
      <c r="CP109" s="769"/>
      <c r="CQ109" s="769"/>
      <c r="CR109" s="769"/>
      <c r="CS109" s="769"/>
      <c r="CT109" s="769"/>
      <c r="CU109" s="769"/>
      <c r="CV109" s="769"/>
      <c r="CW109" s="769"/>
      <c r="CX109" s="769"/>
      <c r="CY109" s="769"/>
      <c r="CZ109" s="769"/>
      <c r="DA109" s="769"/>
      <c r="DB109" s="769"/>
      <c r="DC109" s="769"/>
      <c r="DD109" s="769"/>
      <c r="DE109" s="769"/>
      <c r="DF109" s="769"/>
      <c r="DG109" s="769"/>
      <c r="DH109" s="769"/>
      <c r="DI109" s="769"/>
      <c r="DJ109" s="769"/>
      <c r="DK109" s="769"/>
      <c r="DL109" s="769"/>
      <c r="DM109" s="769"/>
      <c r="DN109" s="769"/>
      <c r="DO109" s="769"/>
      <c r="DP109" s="769"/>
      <c r="DQ109" s="769"/>
      <c r="DR109" s="769"/>
      <c r="DS109" s="769"/>
      <c r="DT109" s="769"/>
      <c r="DU109" s="769"/>
      <c r="DV109" s="769"/>
      <c r="DW109" s="769"/>
      <c r="DX109" s="769"/>
      <c r="DY109" s="769"/>
      <c r="DZ109" s="769"/>
      <c r="EA109" s="769"/>
      <c r="EB109" s="769"/>
      <c r="EC109" s="769"/>
    </row>
    <row r="110" spans="1:158" ht="16.7" customHeight="1" x14ac:dyDescent="0.5">
      <c r="A110" s="768">
        <v>1</v>
      </c>
      <c r="B110" s="585" t="s">
        <v>576</v>
      </c>
      <c r="C110" s="586" t="s">
        <v>577</v>
      </c>
      <c r="D110" s="587" t="s">
        <v>49</v>
      </c>
      <c r="E110" s="453">
        <v>44961</v>
      </c>
      <c r="F110" s="588" t="s">
        <v>941</v>
      </c>
      <c r="G110" s="467">
        <v>6</v>
      </c>
      <c r="H110" s="465">
        <f>G110+G111+G112</f>
        <v>14</v>
      </c>
      <c r="I110" s="465">
        <v>1</v>
      </c>
      <c r="J110" s="465">
        <v>1</v>
      </c>
      <c r="K110" s="465">
        <v>1</v>
      </c>
      <c r="L110" s="465">
        <v>1</v>
      </c>
      <c r="M110" s="705">
        <f>SUM(H110:L110)</f>
        <v>18</v>
      </c>
      <c r="N110" s="648"/>
      <c r="O110" s="204" t="s">
        <v>49</v>
      </c>
      <c r="P110" s="471">
        <v>44961</v>
      </c>
      <c r="Q110" s="638" t="s">
        <v>942</v>
      </c>
      <c r="R110" s="465">
        <v>10</v>
      </c>
      <c r="S110" s="465">
        <f>R110+R111+R112</f>
        <v>13</v>
      </c>
      <c r="T110" s="465">
        <v>1</v>
      </c>
      <c r="U110" s="465">
        <v>1</v>
      </c>
      <c r="V110" s="465">
        <v>1</v>
      </c>
      <c r="W110" s="465">
        <v>1</v>
      </c>
      <c r="X110" s="705">
        <f>SUM(S110:W110)</f>
        <v>17</v>
      </c>
      <c r="Y110" s="675"/>
    </row>
    <row r="111" spans="1:158" ht="16.7" customHeight="1" x14ac:dyDescent="0.5">
      <c r="B111" s="502" t="s">
        <v>984</v>
      </c>
      <c r="C111" s="589"/>
      <c r="D111" s="590" t="s">
        <v>295</v>
      </c>
      <c r="E111" s="519">
        <v>3</v>
      </c>
      <c r="F111" s="591" t="s">
        <v>390</v>
      </c>
      <c r="G111" s="391">
        <v>6</v>
      </c>
      <c r="H111" s="338"/>
      <c r="I111" s="338"/>
      <c r="J111" s="338"/>
      <c r="K111" s="338"/>
      <c r="L111" s="338"/>
      <c r="M111" s="338"/>
      <c r="N111" s="649" t="s">
        <v>886</v>
      </c>
      <c r="O111" s="519" t="s">
        <v>297</v>
      </c>
      <c r="P111" s="384">
        <v>3</v>
      </c>
      <c r="Q111" s="639" t="s">
        <v>883</v>
      </c>
      <c r="R111" s="338">
        <f>1*3</f>
        <v>3</v>
      </c>
      <c r="S111" s="472"/>
      <c r="T111" s="473"/>
      <c r="U111" s="474"/>
      <c r="V111" s="474"/>
      <c r="W111" s="473"/>
      <c r="X111" s="473"/>
      <c r="Y111" s="676" t="s">
        <v>886</v>
      </c>
    </row>
    <row r="112" spans="1:158" s="768" customFormat="1" ht="16.7" customHeight="1" x14ac:dyDescent="0.5">
      <c r="B112" s="709"/>
      <c r="C112" s="592"/>
      <c r="D112" s="593" t="s">
        <v>391</v>
      </c>
      <c r="E112" s="142">
        <v>1</v>
      </c>
      <c r="F112" s="594" t="s">
        <v>868</v>
      </c>
      <c r="G112" s="397">
        <v>2</v>
      </c>
      <c r="H112" s="373"/>
      <c r="I112" s="373"/>
      <c r="J112" s="373"/>
      <c r="K112" s="373"/>
      <c r="L112" s="373"/>
      <c r="M112" s="373"/>
      <c r="N112" s="650" t="s">
        <v>886</v>
      </c>
      <c r="O112" s="475"/>
      <c r="P112" s="476"/>
      <c r="Q112" s="614"/>
      <c r="R112" s="477"/>
      <c r="S112" s="477"/>
      <c r="T112" s="477"/>
      <c r="U112" s="478"/>
      <c r="V112" s="478"/>
      <c r="W112" s="478"/>
      <c r="X112" s="478"/>
      <c r="Y112" s="470"/>
      <c r="Z112" s="769"/>
      <c r="AA112" s="769"/>
      <c r="AB112" s="769"/>
      <c r="AC112" s="769"/>
      <c r="AD112" s="769"/>
      <c r="AE112" s="769"/>
      <c r="AF112" s="769"/>
      <c r="AG112" s="769"/>
      <c r="AH112" s="769"/>
      <c r="AI112" s="769"/>
      <c r="AJ112" s="769"/>
      <c r="AK112" s="769"/>
      <c r="AL112" s="769"/>
      <c r="AM112" s="769"/>
      <c r="AN112" s="769"/>
      <c r="AO112" s="769"/>
      <c r="AP112" s="769"/>
      <c r="AQ112" s="769"/>
      <c r="AR112" s="769"/>
      <c r="AS112" s="769"/>
      <c r="AT112" s="769"/>
      <c r="AU112" s="769"/>
      <c r="AV112" s="769"/>
      <c r="AW112" s="769"/>
      <c r="AX112" s="769"/>
      <c r="AY112" s="769"/>
      <c r="AZ112" s="769"/>
      <c r="BA112" s="769"/>
      <c r="BB112" s="769"/>
      <c r="BC112" s="769"/>
      <c r="BD112" s="769"/>
      <c r="BE112" s="769"/>
      <c r="BF112" s="769"/>
      <c r="BG112" s="769"/>
      <c r="BH112" s="769"/>
      <c r="BI112" s="769"/>
      <c r="BJ112" s="769"/>
      <c r="BK112" s="769"/>
      <c r="BL112" s="769"/>
      <c r="BM112" s="769"/>
      <c r="BN112" s="769"/>
      <c r="BO112" s="769"/>
      <c r="BP112" s="769"/>
      <c r="BQ112" s="769"/>
      <c r="BR112" s="769"/>
      <c r="BS112" s="769"/>
      <c r="BT112" s="769"/>
      <c r="BU112" s="769"/>
      <c r="BV112" s="769"/>
      <c r="BW112" s="769"/>
      <c r="BX112" s="769"/>
      <c r="BY112" s="769"/>
      <c r="BZ112" s="769"/>
      <c r="CA112" s="769"/>
      <c r="CB112" s="769"/>
      <c r="CC112" s="769"/>
      <c r="CD112" s="769"/>
      <c r="CE112" s="769"/>
      <c r="CF112" s="769"/>
      <c r="CG112" s="769"/>
      <c r="CH112" s="769"/>
      <c r="CI112" s="769"/>
      <c r="CJ112" s="769"/>
      <c r="CK112" s="769"/>
      <c r="CL112" s="769"/>
      <c r="CM112" s="769"/>
      <c r="CN112" s="769"/>
      <c r="CO112" s="769"/>
      <c r="CP112" s="769"/>
      <c r="CQ112" s="769"/>
      <c r="CR112" s="769"/>
      <c r="CS112" s="769"/>
      <c r="CT112" s="769"/>
      <c r="CU112" s="769"/>
      <c r="CV112" s="769"/>
      <c r="CW112" s="769"/>
      <c r="CX112" s="769"/>
      <c r="CY112" s="769"/>
      <c r="CZ112" s="769"/>
      <c r="DA112" s="769"/>
      <c r="DB112" s="769"/>
      <c r="DC112" s="769"/>
      <c r="DD112" s="769"/>
      <c r="DE112" s="769"/>
      <c r="DF112" s="769"/>
      <c r="DG112" s="769"/>
      <c r="DH112" s="769"/>
      <c r="DI112" s="769"/>
      <c r="DJ112" s="769"/>
      <c r="DK112" s="769"/>
      <c r="DL112" s="769"/>
      <c r="DM112" s="769"/>
      <c r="DN112" s="769"/>
      <c r="DO112" s="769"/>
      <c r="DP112" s="769"/>
      <c r="DQ112" s="769"/>
      <c r="DR112" s="769"/>
      <c r="DS112" s="769"/>
      <c r="DT112" s="769"/>
      <c r="DU112" s="769"/>
      <c r="DV112" s="769"/>
      <c r="DW112" s="769"/>
      <c r="DX112" s="769"/>
      <c r="DY112" s="769"/>
      <c r="DZ112" s="769"/>
      <c r="EA112" s="769"/>
      <c r="EB112" s="769"/>
      <c r="EC112" s="769"/>
    </row>
    <row r="113" spans="1:158" s="768" customFormat="1" ht="16.7" customHeight="1" x14ac:dyDescent="0.5">
      <c r="A113" s="768">
        <v>2</v>
      </c>
      <c r="B113" s="1342" t="s">
        <v>1158</v>
      </c>
      <c r="C113" s="1343" t="s">
        <v>1159</v>
      </c>
      <c r="D113" s="587" t="s">
        <v>391</v>
      </c>
      <c r="E113" s="485">
        <v>1</v>
      </c>
      <c r="F113" s="604" t="s">
        <v>392</v>
      </c>
      <c r="G113" s="467">
        <v>3</v>
      </c>
      <c r="H113" s="465">
        <f>G113+G114+G115+G116</f>
        <v>16</v>
      </c>
      <c r="I113" s="465">
        <v>1</v>
      </c>
      <c r="J113" s="465">
        <v>1</v>
      </c>
      <c r="K113" s="465">
        <v>1</v>
      </c>
      <c r="L113" s="465">
        <v>1</v>
      </c>
      <c r="M113" s="705">
        <f>SUM(H113:L113)</f>
        <v>20</v>
      </c>
      <c r="N113" s="662" t="s">
        <v>11</v>
      </c>
      <c r="O113" s="641" t="s">
        <v>49</v>
      </c>
      <c r="P113" s="453">
        <v>44961</v>
      </c>
      <c r="Q113" s="642" t="s">
        <v>392</v>
      </c>
      <c r="R113" s="467">
        <v>6</v>
      </c>
      <c r="S113" s="725">
        <f>R113+R114+R115+R116</f>
        <v>18</v>
      </c>
      <c r="T113" s="465">
        <v>1</v>
      </c>
      <c r="U113" s="465">
        <v>1</v>
      </c>
      <c r="V113" s="465">
        <v>1</v>
      </c>
      <c r="W113" s="465">
        <v>1</v>
      </c>
      <c r="X113" s="705">
        <f>SUM(S113:W113)</f>
        <v>22</v>
      </c>
      <c r="Y113" s="687" t="s">
        <v>886</v>
      </c>
      <c r="Z113" s="769" t="s">
        <v>1178</v>
      </c>
      <c r="AA113" s="769"/>
      <c r="AB113" s="769"/>
      <c r="AC113" s="769"/>
      <c r="AD113" s="769"/>
      <c r="AE113" s="769"/>
      <c r="AF113" s="769"/>
      <c r="AG113" s="769"/>
      <c r="AH113" s="769"/>
      <c r="AI113" s="769"/>
      <c r="AJ113" s="769"/>
      <c r="AK113" s="769"/>
      <c r="AL113" s="769"/>
      <c r="AM113" s="769"/>
      <c r="AN113" s="769"/>
      <c r="AO113" s="769"/>
      <c r="AP113" s="769"/>
      <c r="AQ113" s="769"/>
      <c r="AR113" s="769"/>
      <c r="AS113" s="769"/>
      <c r="AT113" s="769"/>
      <c r="AU113" s="769"/>
      <c r="AV113" s="769"/>
      <c r="AW113" s="769"/>
      <c r="AX113" s="769"/>
      <c r="AY113" s="769"/>
      <c r="AZ113" s="769"/>
      <c r="BA113" s="769"/>
      <c r="BB113" s="769"/>
      <c r="BC113" s="769"/>
      <c r="BD113" s="769"/>
      <c r="BE113" s="769"/>
      <c r="BF113" s="769"/>
      <c r="BG113" s="769"/>
      <c r="BH113" s="769"/>
      <c r="BI113" s="769"/>
      <c r="BJ113" s="769"/>
      <c r="BK113" s="769"/>
      <c r="BL113" s="769"/>
      <c r="BM113" s="769"/>
      <c r="BN113" s="769"/>
      <c r="BO113" s="769"/>
      <c r="BP113" s="769"/>
      <c r="BQ113" s="769"/>
      <c r="BR113" s="769"/>
      <c r="BS113" s="769"/>
      <c r="BT113" s="769"/>
      <c r="BU113" s="769"/>
      <c r="BV113" s="769"/>
      <c r="BW113" s="769"/>
      <c r="BX113" s="769"/>
      <c r="BY113" s="769"/>
      <c r="BZ113" s="769"/>
      <c r="CA113" s="769"/>
      <c r="CB113" s="769"/>
      <c r="CC113" s="769"/>
      <c r="CD113" s="769"/>
      <c r="CE113" s="769"/>
      <c r="CF113" s="769"/>
      <c r="CG113" s="769"/>
      <c r="CH113" s="769"/>
      <c r="CI113" s="769"/>
      <c r="CJ113" s="769"/>
      <c r="CK113" s="769"/>
      <c r="CL113" s="769"/>
      <c r="CM113" s="769"/>
      <c r="CN113" s="769"/>
      <c r="CO113" s="769"/>
      <c r="CP113" s="769"/>
      <c r="CQ113" s="769"/>
      <c r="CR113" s="769"/>
      <c r="CS113" s="769"/>
      <c r="CT113" s="769"/>
      <c r="CU113" s="769"/>
      <c r="CV113" s="769"/>
      <c r="CW113" s="769"/>
      <c r="CX113" s="769"/>
      <c r="CY113" s="769"/>
      <c r="CZ113" s="769"/>
      <c r="DA113" s="769"/>
      <c r="DB113" s="769"/>
      <c r="DC113" s="769"/>
      <c r="DD113" s="769"/>
      <c r="DE113" s="769"/>
      <c r="DF113" s="769"/>
      <c r="DG113" s="769"/>
      <c r="DH113" s="769"/>
      <c r="DI113" s="769"/>
      <c r="DJ113" s="769"/>
      <c r="DK113" s="769"/>
      <c r="DL113" s="769"/>
      <c r="DM113" s="769"/>
      <c r="DN113" s="769"/>
      <c r="DO113" s="769"/>
      <c r="DP113" s="769"/>
      <c r="DQ113" s="769"/>
      <c r="DR113" s="769"/>
      <c r="DS113" s="769"/>
      <c r="DT113" s="769"/>
      <c r="DU113" s="769"/>
      <c r="DV113" s="769"/>
      <c r="DW113" s="769"/>
      <c r="DX113" s="769"/>
      <c r="DY113" s="769"/>
      <c r="DZ113" s="769"/>
      <c r="EA113" s="769"/>
      <c r="EB113" s="769"/>
      <c r="EC113" s="769"/>
      <c r="ED113" s="769"/>
      <c r="EE113" s="769"/>
      <c r="EF113" s="769"/>
      <c r="EG113" s="769"/>
      <c r="EH113" s="769"/>
      <c r="EI113" s="769"/>
      <c r="EJ113" s="769"/>
      <c r="EK113" s="769"/>
      <c r="EL113" s="769"/>
      <c r="EM113" s="769"/>
      <c r="EN113" s="769"/>
      <c r="EO113" s="769"/>
      <c r="EP113" s="769"/>
      <c r="EQ113" s="769"/>
      <c r="ER113" s="769"/>
      <c r="ES113" s="769"/>
      <c r="ET113" s="769"/>
      <c r="EU113" s="769"/>
      <c r="EV113" s="769"/>
      <c r="EW113" s="769"/>
      <c r="EX113" s="769"/>
      <c r="EY113" s="769"/>
      <c r="EZ113" s="769"/>
      <c r="FA113" s="769"/>
      <c r="FB113" s="769"/>
    </row>
    <row r="114" spans="1:158" s="768" customFormat="1" ht="16.7" customHeight="1" x14ac:dyDescent="0.5">
      <c r="B114" s="502" t="s">
        <v>995</v>
      </c>
      <c r="C114" s="589"/>
      <c r="D114" s="590" t="s">
        <v>54</v>
      </c>
      <c r="E114" s="479">
        <v>44961</v>
      </c>
      <c r="F114" s="605" t="s">
        <v>485</v>
      </c>
      <c r="G114" s="391">
        <v>2</v>
      </c>
      <c r="H114" s="338"/>
      <c r="I114" s="338"/>
      <c r="J114" s="338"/>
      <c r="K114" s="338"/>
      <c r="L114" s="338"/>
      <c r="M114" s="466"/>
      <c r="N114" s="649" t="s">
        <v>886</v>
      </c>
      <c r="O114" s="487" t="s">
        <v>393</v>
      </c>
      <c r="P114" s="137">
        <v>1</v>
      </c>
      <c r="Q114" s="639" t="s">
        <v>392</v>
      </c>
      <c r="R114" s="338">
        <v>3</v>
      </c>
      <c r="S114" s="338"/>
      <c r="T114" s="338"/>
      <c r="U114" s="338"/>
      <c r="V114" s="338"/>
      <c r="W114" s="338"/>
      <c r="X114" s="338"/>
      <c r="Y114" s="688"/>
      <c r="Z114" s="769"/>
      <c r="AA114" s="769"/>
      <c r="AB114" s="769"/>
      <c r="AC114" s="769"/>
      <c r="AD114" s="769"/>
      <c r="AE114" s="769"/>
      <c r="AF114" s="769"/>
      <c r="AG114" s="769"/>
      <c r="AH114" s="769"/>
      <c r="AI114" s="769"/>
      <c r="AJ114" s="769"/>
      <c r="AK114" s="769"/>
      <c r="AL114" s="769"/>
      <c r="AM114" s="769"/>
      <c r="AN114" s="769"/>
      <c r="AO114" s="769"/>
      <c r="AP114" s="769"/>
      <c r="AQ114" s="769"/>
      <c r="AR114" s="769"/>
      <c r="AS114" s="769"/>
      <c r="AT114" s="769"/>
      <c r="AU114" s="769"/>
      <c r="AV114" s="769"/>
      <c r="AW114" s="769"/>
      <c r="AX114" s="769"/>
      <c r="AY114" s="769"/>
      <c r="AZ114" s="769"/>
      <c r="BA114" s="769"/>
      <c r="BB114" s="769"/>
      <c r="BC114" s="769"/>
      <c r="BD114" s="769"/>
      <c r="BE114" s="769"/>
      <c r="BF114" s="769"/>
      <c r="BG114" s="769"/>
      <c r="BH114" s="769"/>
      <c r="BI114" s="769"/>
      <c r="BJ114" s="769"/>
      <c r="BK114" s="769"/>
      <c r="BL114" s="769"/>
      <c r="BM114" s="769"/>
      <c r="BN114" s="769"/>
      <c r="BO114" s="769"/>
      <c r="BP114" s="769"/>
      <c r="BQ114" s="769"/>
      <c r="BR114" s="769"/>
      <c r="BS114" s="769"/>
      <c r="BT114" s="769"/>
      <c r="BU114" s="769"/>
      <c r="BV114" s="769"/>
      <c r="BW114" s="769"/>
      <c r="BX114" s="769"/>
      <c r="BY114" s="769"/>
      <c r="BZ114" s="769"/>
      <c r="CA114" s="769"/>
      <c r="CB114" s="769"/>
      <c r="CC114" s="769"/>
      <c r="CD114" s="769"/>
      <c r="CE114" s="769"/>
      <c r="CF114" s="769"/>
      <c r="CG114" s="769"/>
      <c r="CH114" s="769"/>
      <c r="CI114" s="769"/>
      <c r="CJ114" s="769"/>
      <c r="CK114" s="769"/>
      <c r="CL114" s="769"/>
      <c r="CM114" s="769"/>
      <c r="CN114" s="769"/>
      <c r="CO114" s="769"/>
      <c r="CP114" s="769"/>
      <c r="CQ114" s="769"/>
      <c r="CR114" s="769"/>
      <c r="CS114" s="769"/>
      <c r="CT114" s="769"/>
      <c r="CU114" s="769"/>
      <c r="CV114" s="769"/>
      <c r="CW114" s="769"/>
      <c r="CX114" s="769"/>
      <c r="CY114" s="769"/>
      <c r="CZ114" s="769"/>
      <c r="DA114" s="769"/>
      <c r="DB114" s="769"/>
      <c r="DC114" s="769"/>
      <c r="DD114" s="769"/>
      <c r="DE114" s="769"/>
      <c r="DF114" s="769"/>
      <c r="DG114" s="769"/>
      <c r="DH114" s="769"/>
      <c r="DI114" s="769"/>
      <c r="DJ114" s="769"/>
      <c r="DK114" s="769"/>
      <c r="DL114" s="769"/>
      <c r="DM114" s="769"/>
      <c r="DN114" s="769"/>
      <c r="DO114" s="769"/>
      <c r="DP114" s="769"/>
      <c r="DQ114" s="769"/>
      <c r="DR114" s="769"/>
      <c r="DS114" s="769"/>
      <c r="DT114" s="769"/>
      <c r="DU114" s="769"/>
      <c r="DV114" s="769"/>
      <c r="DW114" s="769"/>
      <c r="DX114" s="769"/>
      <c r="DY114" s="769"/>
      <c r="DZ114" s="769"/>
      <c r="EA114" s="769"/>
      <c r="EB114" s="769"/>
      <c r="EC114" s="769"/>
      <c r="ED114" s="769"/>
      <c r="EE114" s="769"/>
      <c r="EF114" s="769"/>
      <c r="EG114" s="769"/>
      <c r="EH114" s="769"/>
      <c r="EI114" s="769"/>
      <c r="EJ114" s="769"/>
      <c r="EK114" s="769"/>
      <c r="EL114" s="769"/>
      <c r="EM114" s="769"/>
      <c r="EN114" s="769"/>
      <c r="EO114" s="769"/>
      <c r="EP114" s="769"/>
      <c r="EQ114" s="769"/>
      <c r="ER114" s="769"/>
      <c r="ES114" s="769"/>
      <c r="ET114" s="769"/>
      <c r="EU114" s="769"/>
      <c r="EV114" s="769"/>
      <c r="EW114" s="769"/>
      <c r="EX114" s="769"/>
      <c r="EY114" s="769"/>
      <c r="EZ114" s="769"/>
      <c r="FA114" s="769"/>
      <c r="FB114" s="769"/>
    </row>
    <row r="115" spans="1:158" ht="16.7" customHeight="1" x14ac:dyDescent="0.5">
      <c r="B115" s="502"/>
      <c r="C115" s="589"/>
      <c r="D115" s="590" t="s">
        <v>56</v>
      </c>
      <c r="E115" s="479">
        <v>44961</v>
      </c>
      <c r="F115" s="591" t="s">
        <v>398</v>
      </c>
      <c r="G115" s="394">
        <v>8</v>
      </c>
      <c r="H115" s="338"/>
      <c r="I115" s="338"/>
      <c r="J115" s="338"/>
      <c r="K115" s="338"/>
      <c r="L115" s="338"/>
      <c r="M115" s="466"/>
      <c r="N115" s="649" t="s">
        <v>886</v>
      </c>
      <c r="O115" s="487" t="s">
        <v>56</v>
      </c>
      <c r="P115" s="383">
        <v>44961</v>
      </c>
      <c r="Q115" s="591" t="s">
        <v>724</v>
      </c>
      <c r="R115" s="643">
        <v>6</v>
      </c>
      <c r="S115" s="338"/>
      <c r="T115" s="338"/>
      <c r="U115" s="338"/>
      <c r="V115" s="338"/>
      <c r="W115" s="338"/>
      <c r="X115" s="466"/>
      <c r="Y115" s="676" t="s">
        <v>886</v>
      </c>
    </row>
    <row r="116" spans="1:158" ht="16.7" customHeight="1" x14ac:dyDescent="0.5">
      <c r="B116" s="709"/>
      <c r="C116" s="592"/>
      <c r="D116" s="593" t="s">
        <v>288</v>
      </c>
      <c r="E116" s="395">
        <v>1</v>
      </c>
      <c r="F116" s="606" t="s">
        <v>401</v>
      </c>
      <c r="G116" s="397">
        <v>3</v>
      </c>
      <c r="H116" s="373"/>
      <c r="I116" s="373"/>
      <c r="J116" s="373"/>
      <c r="K116" s="373"/>
      <c r="L116" s="373"/>
      <c r="M116" s="373"/>
      <c r="N116" s="663"/>
      <c r="O116" s="488" t="s">
        <v>290</v>
      </c>
      <c r="P116" s="185">
        <v>1</v>
      </c>
      <c r="Q116" s="614" t="s">
        <v>401</v>
      </c>
      <c r="R116" s="373">
        <v>3</v>
      </c>
      <c r="S116" s="373"/>
      <c r="T116" s="373"/>
      <c r="U116" s="373"/>
      <c r="V116" s="373"/>
      <c r="W116" s="373"/>
      <c r="X116" s="374"/>
      <c r="Y116" s="470"/>
    </row>
    <row r="117" spans="1:158" s="768" customFormat="1" ht="16.7" customHeight="1" x14ac:dyDescent="0.5">
      <c r="A117" s="768">
        <v>3</v>
      </c>
      <c r="B117" s="502" t="s">
        <v>579</v>
      </c>
      <c r="C117" s="589" t="s">
        <v>580</v>
      </c>
      <c r="D117" s="590" t="s">
        <v>49</v>
      </c>
      <c r="E117" s="383">
        <v>44961</v>
      </c>
      <c r="F117" s="588" t="s">
        <v>941</v>
      </c>
      <c r="G117" s="467">
        <v>6</v>
      </c>
      <c r="H117" s="338">
        <f>G117+G118+G119</f>
        <v>18</v>
      </c>
      <c r="I117" s="338">
        <v>1</v>
      </c>
      <c r="J117" s="338">
        <v>1</v>
      </c>
      <c r="K117" s="338">
        <v>1</v>
      </c>
      <c r="L117" s="338">
        <v>1</v>
      </c>
      <c r="M117" s="466">
        <f>SUM(H117:L117)</f>
        <v>22</v>
      </c>
      <c r="N117" s="649" t="s">
        <v>886</v>
      </c>
      <c r="O117" s="641" t="s">
        <v>49</v>
      </c>
      <c r="P117" s="453">
        <v>44961</v>
      </c>
      <c r="Q117" s="638" t="s">
        <v>390</v>
      </c>
      <c r="R117" s="465">
        <v>4</v>
      </c>
      <c r="S117" s="465">
        <f>R117+R118+R119</f>
        <v>16</v>
      </c>
      <c r="T117" s="465">
        <v>1</v>
      </c>
      <c r="U117" s="465">
        <v>1</v>
      </c>
      <c r="V117" s="465">
        <v>1</v>
      </c>
      <c r="W117" s="465">
        <v>1</v>
      </c>
      <c r="X117" s="705">
        <f>SUM(S117:W117)</f>
        <v>20</v>
      </c>
      <c r="Y117" s="676" t="s">
        <v>886</v>
      </c>
      <c r="Z117" s="769"/>
      <c r="AA117" s="769"/>
      <c r="AB117" s="769"/>
      <c r="AC117" s="769"/>
      <c r="AD117" s="769"/>
      <c r="AE117" s="769"/>
      <c r="AF117" s="769"/>
      <c r="AG117" s="769"/>
      <c r="AH117" s="769"/>
      <c r="AI117" s="769"/>
      <c r="AJ117" s="769"/>
      <c r="AK117" s="769"/>
      <c r="AL117" s="769"/>
      <c r="AM117" s="769"/>
      <c r="AN117" s="769"/>
      <c r="AO117" s="769"/>
      <c r="AP117" s="769"/>
      <c r="AQ117" s="769"/>
      <c r="AR117" s="769"/>
      <c r="AS117" s="769"/>
      <c r="AT117" s="769"/>
      <c r="AU117" s="769"/>
      <c r="AV117" s="769"/>
      <c r="AW117" s="769"/>
      <c r="AX117" s="769"/>
      <c r="AY117" s="769"/>
      <c r="AZ117" s="769"/>
      <c r="BA117" s="769"/>
      <c r="BB117" s="769"/>
      <c r="BC117" s="769"/>
      <c r="BD117" s="769"/>
      <c r="BE117" s="769"/>
      <c r="BF117" s="769"/>
      <c r="BG117" s="769"/>
      <c r="BH117" s="769"/>
      <c r="BI117" s="769"/>
      <c r="BJ117" s="769"/>
      <c r="BK117" s="769"/>
      <c r="BL117" s="769"/>
      <c r="BM117" s="769"/>
      <c r="BN117" s="769"/>
      <c r="BO117" s="769"/>
      <c r="BP117" s="769"/>
      <c r="BQ117" s="769"/>
      <c r="BR117" s="769"/>
      <c r="BS117" s="769"/>
      <c r="BT117" s="769"/>
      <c r="BU117" s="769"/>
      <c r="BV117" s="769"/>
      <c r="BW117" s="769"/>
      <c r="BX117" s="769"/>
      <c r="BY117" s="769"/>
      <c r="BZ117" s="769"/>
      <c r="CA117" s="769"/>
      <c r="CB117" s="769"/>
      <c r="CC117" s="769"/>
      <c r="CD117" s="769"/>
      <c r="CE117" s="769"/>
      <c r="CF117" s="769"/>
      <c r="CG117" s="769"/>
      <c r="CH117" s="769"/>
      <c r="CI117" s="769"/>
      <c r="CJ117" s="769"/>
      <c r="CK117" s="769"/>
      <c r="CL117" s="769"/>
      <c r="CM117" s="769"/>
      <c r="CN117" s="769"/>
      <c r="CO117" s="769"/>
      <c r="CP117" s="769"/>
      <c r="CQ117" s="769"/>
      <c r="CR117" s="769"/>
      <c r="CS117" s="769"/>
      <c r="CT117" s="769"/>
      <c r="CU117" s="769"/>
      <c r="CV117" s="769"/>
      <c r="CW117" s="769"/>
      <c r="CX117" s="769"/>
      <c r="CY117" s="769"/>
      <c r="CZ117" s="769"/>
      <c r="DA117" s="769"/>
      <c r="DB117" s="769"/>
      <c r="DC117" s="769"/>
      <c r="DD117" s="769"/>
      <c r="DE117" s="769"/>
      <c r="DF117" s="769"/>
      <c r="DG117" s="769"/>
      <c r="DH117" s="769"/>
      <c r="DI117" s="769"/>
      <c r="DJ117" s="769"/>
      <c r="DK117" s="769"/>
      <c r="DL117" s="769"/>
      <c r="DM117" s="769"/>
      <c r="DN117" s="769"/>
      <c r="DO117" s="769"/>
      <c r="DP117" s="769"/>
      <c r="DQ117" s="769"/>
      <c r="DR117" s="769"/>
      <c r="DS117" s="769"/>
      <c r="DT117" s="769"/>
      <c r="DU117" s="769"/>
      <c r="DV117" s="769"/>
      <c r="DW117" s="769"/>
      <c r="DX117" s="769"/>
      <c r="DY117" s="769"/>
      <c r="DZ117" s="769"/>
      <c r="EA117" s="769"/>
      <c r="EB117" s="769"/>
      <c r="EC117" s="769"/>
    </row>
    <row r="118" spans="1:158" s="768" customFormat="1" ht="16.7" customHeight="1" x14ac:dyDescent="0.5">
      <c r="B118" s="502" t="s">
        <v>999</v>
      </c>
      <c r="C118" s="589"/>
      <c r="D118" s="590" t="s">
        <v>295</v>
      </c>
      <c r="E118" s="519">
        <v>3</v>
      </c>
      <c r="F118" s="591" t="s">
        <v>925</v>
      </c>
      <c r="G118" s="391">
        <v>9</v>
      </c>
      <c r="H118" s="338"/>
      <c r="I118" s="338"/>
      <c r="J118" s="338"/>
      <c r="K118" s="338"/>
      <c r="L118" s="338"/>
      <c r="M118" s="466"/>
      <c r="N118" s="661"/>
      <c r="O118" s="487" t="s">
        <v>297</v>
      </c>
      <c r="P118" s="519">
        <v>3</v>
      </c>
      <c r="Q118" s="639" t="s">
        <v>925</v>
      </c>
      <c r="R118" s="338">
        <v>9</v>
      </c>
      <c r="S118" s="338"/>
      <c r="T118" s="338"/>
      <c r="U118" s="338"/>
      <c r="V118" s="338"/>
      <c r="W118" s="338"/>
      <c r="X118" s="466"/>
      <c r="Y118" s="688"/>
      <c r="Z118" s="769"/>
      <c r="AA118" s="769"/>
      <c r="AB118" s="769"/>
      <c r="AC118" s="769"/>
      <c r="AD118" s="769"/>
      <c r="AE118" s="769"/>
      <c r="AF118" s="769"/>
      <c r="AG118" s="769"/>
      <c r="AH118" s="769"/>
      <c r="AI118" s="769"/>
      <c r="AJ118" s="769"/>
      <c r="AK118" s="769"/>
      <c r="AL118" s="769"/>
      <c r="AM118" s="769"/>
      <c r="AN118" s="769"/>
      <c r="AO118" s="769"/>
      <c r="AP118" s="769"/>
      <c r="AQ118" s="769"/>
      <c r="AR118" s="769"/>
      <c r="AS118" s="769"/>
      <c r="AT118" s="769"/>
      <c r="AU118" s="769"/>
      <c r="AV118" s="769"/>
      <c r="AW118" s="769"/>
      <c r="AX118" s="769"/>
      <c r="AY118" s="769"/>
      <c r="AZ118" s="769"/>
      <c r="BA118" s="769"/>
      <c r="BB118" s="769"/>
      <c r="BC118" s="769"/>
      <c r="BD118" s="769"/>
      <c r="BE118" s="769"/>
      <c r="BF118" s="769"/>
      <c r="BG118" s="769"/>
      <c r="BH118" s="769"/>
      <c r="BI118" s="769"/>
      <c r="BJ118" s="769"/>
      <c r="BK118" s="769"/>
      <c r="BL118" s="769"/>
      <c r="BM118" s="769"/>
      <c r="BN118" s="769"/>
      <c r="BO118" s="769"/>
      <c r="BP118" s="769"/>
      <c r="BQ118" s="769"/>
      <c r="BR118" s="769"/>
      <c r="BS118" s="769"/>
      <c r="BT118" s="769"/>
      <c r="BU118" s="769"/>
      <c r="BV118" s="769"/>
      <c r="BW118" s="769"/>
      <c r="BX118" s="769"/>
      <c r="BY118" s="769"/>
      <c r="BZ118" s="769"/>
      <c r="CA118" s="769"/>
      <c r="CB118" s="769"/>
      <c r="CC118" s="769"/>
      <c r="CD118" s="769"/>
      <c r="CE118" s="769"/>
      <c r="CF118" s="769"/>
      <c r="CG118" s="769"/>
      <c r="CH118" s="769"/>
      <c r="CI118" s="769"/>
      <c r="CJ118" s="769"/>
      <c r="CK118" s="769"/>
      <c r="CL118" s="769"/>
      <c r="CM118" s="769"/>
      <c r="CN118" s="769"/>
      <c r="CO118" s="769"/>
      <c r="CP118" s="769"/>
      <c r="CQ118" s="769"/>
      <c r="CR118" s="769"/>
      <c r="CS118" s="769"/>
      <c r="CT118" s="769"/>
      <c r="CU118" s="769"/>
      <c r="CV118" s="769"/>
      <c r="CW118" s="769"/>
      <c r="CX118" s="769"/>
      <c r="CY118" s="769"/>
      <c r="CZ118" s="769"/>
      <c r="DA118" s="769"/>
      <c r="DB118" s="769"/>
      <c r="DC118" s="769"/>
      <c r="DD118" s="769"/>
      <c r="DE118" s="769"/>
      <c r="DF118" s="769"/>
      <c r="DG118" s="769"/>
      <c r="DH118" s="769"/>
      <c r="DI118" s="769"/>
      <c r="DJ118" s="769"/>
      <c r="DK118" s="769"/>
      <c r="DL118" s="769"/>
      <c r="DM118" s="769"/>
      <c r="DN118" s="769"/>
      <c r="DO118" s="769"/>
      <c r="DP118" s="769"/>
      <c r="DQ118" s="769"/>
      <c r="DR118" s="769"/>
      <c r="DS118" s="769"/>
      <c r="DT118" s="769"/>
      <c r="DU118" s="769"/>
      <c r="DV118" s="769"/>
      <c r="DW118" s="769"/>
      <c r="DX118" s="769"/>
      <c r="DY118" s="769"/>
      <c r="DZ118" s="769"/>
      <c r="EA118" s="769"/>
      <c r="EB118" s="769"/>
      <c r="EC118" s="769"/>
    </row>
    <row r="119" spans="1:158" ht="16.7" customHeight="1" x14ac:dyDescent="0.5">
      <c r="B119" s="709"/>
      <c r="C119" s="592"/>
      <c r="D119" s="593" t="s">
        <v>284</v>
      </c>
      <c r="E119" s="185">
        <v>1</v>
      </c>
      <c r="F119" s="614" t="s">
        <v>397</v>
      </c>
      <c r="G119" s="142">
        <v>3</v>
      </c>
      <c r="H119" s="373"/>
      <c r="I119" s="373"/>
      <c r="J119" s="373"/>
      <c r="K119" s="373"/>
      <c r="L119" s="373"/>
      <c r="M119" s="373"/>
      <c r="N119" s="650" t="s">
        <v>11</v>
      </c>
      <c r="O119" s="142" t="s">
        <v>286</v>
      </c>
      <c r="P119" s="185">
        <v>1</v>
      </c>
      <c r="Q119" s="614" t="s">
        <v>397</v>
      </c>
      <c r="R119" s="142">
        <v>3</v>
      </c>
      <c r="S119" s="373"/>
      <c r="T119" s="373"/>
      <c r="U119" s="373"/>
      <c r="V119" s="373"/>
      <c r="W119" s="373"/>
      <c r="X119" s="374"/>
      <c r="Y119" s="692"/>
    </row>
    <row r="120" spans="1:158" ht="16.7" customHeight="1" x14ac:dyDescent="0.5">
      <c r="A120" s="768">
        <v>4</v>
      </c>
      <c r="B120" s="502" t="s">
        <v>585</v>
      </c>
      <c r="C120" s="589" t="s">
        <v>586</v>
      </c>
      <c r="D120" s="590" t="s">
        <v>54</v>
      </c>
      <c r="E120" s="383">
        <v>44961</v>
      </c>
      <c r="F120" s="591" t="s">
        <v>584</v>
      </c>
      <c r="G120" s="391">
        <v>10</v>
      </c>
      <c r="H120" s="338">
        <f>G120+G121</f>
        <v>13</v>
      </c>
      <c r="I120" s="338">
        <v>1</v>
      </c>
      <c r="J120" s="338">
        <v>1</v>
      </c>
      <c r="K120" s="338">
        <v>1</v>
      </c>
      <c r="L120" s="338">
        <v>1</v>
      </c>
      <c r="M120" s="466">
        <f>SUM(H120:L120)</f>
        <v>17</v>
      </c>
      <c r="N120" s="661"/>
      <c r="O120" s="487" t="s">
        <v>297</v>
      </c>
      <c r="P120" s="519">
        <v>3</v>
      </c>
      <c r="Q120" s="639" t="s">
        <v>752</v>
      </c>
      <c r="R120" s="338">
        <f>1*3</f>
        <v>3</v>
      </c>
      <c r="S120" s="338">
        <f>R120+R121+R122+R123</f>
        <v>14</v>
      </c>
      <c r="T120" s="338">
        <v>1</v>
      </c>
      <c r="U120" s="338">
        <v>1</v>
      </c>
      <c r="V120" s="338">
        <v>1</v>
      </c>
      <c r="W120" s="338">
        <v>1</v>
      </c>
      <c r="X120" s="466">
        <f>SUM(S120:W120)</f>
        <v>18</v>
      </c>
      <c r="Y120" s="676" t="s">
        <v>886</v>
      </c>
    </row>
    <row r="121" spans="1:158" ht="16.7" customHeight="1" x14ac:dyDescent="0.5">
      <c r="B121" s="502" t="s">
        <v>1010</v>
      </c>
      <c r="C121" s="589"/>
      <c r="D121" s="590" t="s">
        <v>284</v>
      </c>
      <c r="E121" s="137">
        <v>1</v>
      </c>
      <c r="F121" s="605" t="s">
        <v>397</v>
      </c>
      <c r="G121" s="391">
        <v>3</v>
      </c>
      <c r="H121" s="338"/>
      <c r="I121" s="338"/>
      <c r="J121" s="338"/>
      <c r="K121" s="338"/>
      <c r="L121" s="338"/>
      <c r="M121" s="338"/>
      <c r="N121" s="649" t="s">
        <v>886</v>
      </c>
      <c r="O121" s="487" t="s">
        <v>954</v>
      </c>
      <c r="P121" s="383">
        <v>1</v>
      </c>
      <c r="Q121" s="639" t="s">
        <v>868</v>
      </c>
      <c r="R121" s="137">
        <v>2</v>
      </c>
      <c r="S121" s="338"/>
      <c r="T121" s="338"/>
      <c r="U121" s="338"/>
      <c r="V121" s="338"/>
      <c r="W121" s="338"/>
      <c r="X121" s="466"/>
      <c r="Y121" s="676" t="s">
        <v>886</v>
      </c>
    </row>
    <row r="122" spans="1:158" ht="16.7" customHeight="1" x14ac:dyDescent="0.5">
      <c r="B122" s="502"/>
      <c r="C122" s="589"/>
      <c r="D122" s="590"/>
      <c r="E122" s="519"/>
      <c r="F122" s="583"/>
      <c r="G122" s="391"/>
      <c r="H122" s="338"/>
      <c r="I122" s="338"/>
      <c r="J122" s="338"/>
      <c r="K122" s="338"/>
      <c r="L122" s="338"/>
      <c r="M122" s="338"/>
      <c r="N122" s="661"/>
      <c r="O122" s="487" t="s">
        <v>54</v>
      </c>
      <c r="P122" s="383">
        <v>44961</v>
      </c>
      <c r="Q122" s="639" t="s">
        <v>395</v>
      </c>
      <c r="R122" s="137">
        <f>3*2</f>
        <v>6</v>
      </c>
      <c r="S122" s="338"/>
      <c r="T122" s="338"/>
      <c r="U122" s="338"/>
      <c r="V122" s="338"/>
      <c r="W122" s="338"/>
      <c r="X122" s="466"/>
      <c r="Y122" s="688"/>
    </row>
    <row r="123" spans="1:158" ht="16.7" customHeight="1" x14ac:dyDescent="0.5">
      <c r="B123" s="709"/>
      <c r="C123" s="592"/>
      <c r="D123" s="593"/>
      <c r="E123" s="185"/>
      <c r="F123" s="613"/>
      <c r="G123" s="397"/>
      <c r="H123" s="373"/>
      <c r="I123" s="373"/>
      <c r="J123" s="373"/>
      <c r="K123" s="373"/>
      <c r="L123" s="373"/>
      <c r="M123" s="373"/>
      <c r="N123" s="654"/>
      <c r="O123" s="488" t="s">
        <v>286</v>
      </c>
      <c r="P123" s="142">
        <v>1</v>
      </c>
      <c r="Q123" s="614" t="s">
        <v>397</v>
      </c>
      <c r="R123" s="373">
        <f>3*1</f>
        <v>3</v>
      </c>
      <c r="S123" s="370"/>
      <c r="T123" s="373"/>
      <c r="U123" s="373"/>
      <c r="V123" s="373"/>
      <c r="W123" s="373"/>
      <c r="X123" s="373"/>
      <c r="Y123" s="470" t="s">
        <v>886</v>
      </c>
    </row>
    <row r="124" spans="1:158" s="768" customFormat="1" ht="16.7" customHeight="1" x14ac:dyDescent="0.5">
      <c r="A124" s="768">
        <v>5</v>
      </c>
      <c r="B124" s="1342" t="s">
        <v>1160</v>
      </c>
      <c r="C124" s="1343" t="s">
        <v>1161</v>
      </c>
      <c r="D124" s="587" t="s">
        <v>54</v>
      </c>
      <c r="E124" s="732">
        <v>44961</v>
      </c>
      <c r="F124" s="588" t="s">
        <v>957</v>
      </c>
      <c r="G124" s="467">
        <v>8</v>
      </c>
      <c r="H124" s="725">
        <f>G124+G125+G126+G127</f>
        <v>17</v>
      </c>
      <c r="I124" s="465">
        <v>1</v>
      </c>
      <c r="J124" s="465">
        <v>1</v>
      </c>
      <c r="K124" s="465">
        <v>1</v>
      </c>
      <c r="L124" s="465">
        <v>1</v>
      </c>
      <c r="M124" s="705">
        <f>SUM(H124:L124)</f>
        <v>21</v>
      </c>
      <c r="N124" s="662" t="s">
        <v>886</v>
      </c>
      <c r="O124" s="451" t="s">
        <v>54</v>
      </c>
      <c r="P124" s="732">
        <v>44961</v>
      </c>
      <c r="Q124" s="604" t="s">
        <v>395</v>
      </c>
      <c r="R124" s="467">
        <v>6</v>
      </c>
      <c r="S124" s="725">
        <f>R124+R125+R126+R127</f>
        <v>17</v>
      </c>
      <c r="T124" s="465">
        <v>1</v>
      </c>
      <c r="U124" s="465">
        <v>1</v>
      </c>
      <c r="V124" s="465">
        <v>1</v>
      </c>
      <c r="W124" s="465">
        <v>1</v>
      </c>
      <c r="X124" s="705">
        <f>SUM(S124:W124)</f>
        <v>21</v>
      </c>
      <c r="Y124" s="687" t="s">
        <v>886</v>
      </c>
      <c r="Z124" s="769" t="s">
        <v>1179</v>
      </c>
      <c r="AA124" s="769"/>
      <c r="AB124" s="769"/>
      <c r="AC124" s="769"/>
      <c r="AD124" s="769"/>
      <c r="AE124" s="769"/>
      <c r="AF124" s="769"/>
      <c r="AG124" s="769"/>
      <c r="AH124" s="769"/>
      <c r="AI124" s="769"/>
      <c r="AJ124" s="769"/>
      <c r="AK124" s="769"/>
      <c r="AL124" s="769"/>
      <c r="AM124" s="769"/>
      <c r="AN124" s="769"/>
      <c r="AO124" s="769"/>
      <c r="AP124" s="769"/>
      <c r="AQ124" s="769"/>
      <c r="AR124" s="769"/>
      <c r="AS124" s="769"/>
      <c r="AT124" s="769"/>
      <c r="AU124" s="769"/>
      <c r="AV124" s="769"/>
      <c r="AW124" s="769"/>
      <c r="AX124" s="769"/>
      <c r="AY124" s="769"/>
      <c r="AZ124" s="769"/>
      <c r="BA124" s="769"/>
      <c r="BB124" s="769"/>
      <c r="BC124" s="769"/>
      <c r="BD124" s="769"/>
      <c r="BE124" s="769"/>
      <c r="BF124" s="769"/>
      <c r="BG124" s="769"/>
      <c r="BH124" s="769"/>
      <c r="BI124" s="769"/>
      <c r="BJ124" s="769"/>
      <c r="BK124" s="769"/>
      <c r="BL124" s="769"/>
      <c r="BM124" s="769"/>
      <c r="BN124" s="769"/>
      <c r="BO124" s="769"/>
      <c r="BP124" s="769"/>
      <c r="BQ124" s="769"/>
      <c r="BR124" s="769"/>
      <c r="BS124" s="769"/>
      <c r="BT124" s="769"/>
      <c r="BU124" s="769"/>
      <c r="BV124" s="769"/>
      <c r="BW124" s="769"/>
      <c r="BX124" s="769"/>
      <c r="BY124" s="769"/>
      <c r="BZ124" s="769"/>
      <c r="CA124" s="769"/>
      <c r="CB124" s="769"/>
      <c r="CC124" s="769"/>
      <c r="CD124" s="769"/>
      <c r="CE124" s="769"/>
      <c r="CF124" s="769"/>
      <c r="CG124" s="769"/>
      <c r="CH124" s="769"/>
      <c r="CI124" s="769"/>
      <c r="CJ124" s="769"/>
      <c r="CK124" s="769"/>
      <c r="CL124" s="769"/>
      <c r="CM124" s="769"/>
      <c r="CN124" s="769"/>
      <c r="CO124" s="769"/>
      <c r="CP124" s="769"/>
      <c r="CQ124" s="769"/>
      <c r="CR124" s="769"/>
      <c r="CS124" s="769"/>
      <c r="CT124" s="769"/>
      <c r="CU124" s="769"/>
      <c r="CV124" s="769"/>
      <c r="CW124" s="769"/>
      <c r="CX124" s="769"/>
      <c r="CY124" s="769"/>
      <c r="CZ124" s="769"/>
      <c r="DA124" s="769"/>
      <c r="DB124" s="769"/>
      <c r="DC124" s="769"/>
      <c r="DD124" s="769"/>
      <c r="DE124" s="769"/>
      <c r="DF124" s="769"/>
      <c r="DG124" s="769"/>
      <c r="DH124" s="769"/>
      <c r="DI124" s="769"/>
      <c r="DJ124" s="769"/>
      <c r="DK124" s="769"/>
      <c r="DL124" s="769"/>
      <c r="DM124" s="769"/>
      <c r="DN124" s="769"/>
      <c r="DO124" s="769"/>
      <c r="DP124" s="769"/>
      <c r="DQ124" s="769"/>
      <c r="DR124" s="769"/>
      <c r="DS124" s="769"/>
      <c r="DT124" s="769"/>
      <c r="DU124" s="769"/>
      <c r="DV124" s="769"/>
      <c r="DW124" s="769"/>
      <c r="DX124" s="769"/>
      <c r="DY124" s="769"/>
      <c r="DZ124" s="769"/>
      <c r="EA124" s="769"/>
      <c r="EB124" s="769"/>
      <c r="EC124" s="769"/>
    </row>
    <row r="125" spans="1:158" s="768" customFormat="1" ht="16.7" customHeight="1" x14ac:dyDescent="0.5">
      <c r="B125" s="448" t="s">
        <v>1020</v>
      </c>
      <c r="C125" s="589"/>
      <c r="D125" s="590" t="s">
        <v>299</v>
      </c>
      <c r="E125" s="519">
        <v>3</v>
      </c>
      <c r="F125" s="583" t="s">
        <v>396</v>
      </c>
      <c r="G125" s="391">
        <v>6</v>
      </c>
      <c r="H125" s="338"/>
      <c r="I125" s="338"/>
      <c r="J125" s="338"/>
      <c r="K125" s="338"/>
      <c r="L125" s="338"/>
      <c r="M125" s="466"/>
      <c r="N125" s="649" t="s">
        <v>11</v>
      </c>
      <c r="O125" s="137" t="s">
        <v>301</v>
      </c>
      <c r="P125" s="519">
        <v>3</v>
      </c>
      <c r="Q125" s="583" t="s">
        <v>396</v>
      </c>
      <c r="R125" s="391">
        <v>6</v>
      </c>
      <c r="S125" s="338"/>
      <c r="T125" s="338"/>
      <c r="U125" s="338"/>
      <c r="V125" s="338"/>
      <c r="W125" s="338"/>
      <c r="X125" s="466"/>
      <c r="Y125" s="676" t="s">
        <v>11</v>
      </c>
      <c r="Z125" s="769"/>
      <c r="AA125" s="769"/>
      <c r="AB125" s="769"/>
      <c r="AC125" s="769"/>
      <c r="AD125" s="769"/>
      <c r="AE125" s="769"/>
      <c r="AF125" s="769"/>
      <c r="AG125" s="769"/>
      <c r="AH125" s="769"/>
      <c r="AI125" s="769"/>
      <c r="AJ125" s="769"/>
      <c r="AK125" s="769"/>
      <c r="AL125" s="769"/>
      <c r="AM125" s="769"/>
      <c r="AN125" s="769"/>
      <c r="AO125" s="769"/>
      <c r="AP125" s="769"/>
      <c r="AQ125" s="769"/>
      <c r="AR125" s="769"/>
      <c r="AS125" s="769"/>
      <c r="AT125" s="769"/>
      <c r="AU125" s="769"/>
      <c r="AV125" s="769"/>
      <c r="AW125" s="769"/>
      <c r="AX125" s="769"/>
      <c r="AY125" s="769"/>
      <c r="AZ125" s="769"/>
      <c r="BA125" s="769"/>
      <c r="BB125" s="769"/>
      <c r="BC125" s="769"/>
      <c r="BD125" s="769"/>
      <c r="BE125" s="769"/>
      <c r="BF125" s="769"/>
      <c r="BG125" s="769"/>
      <c r="BH125" s="769"/>
      <c r="BI125" s="769"/>
      <c r="BJ125" s="769"/>
      <c r="BK125" s="769"/>
      <c r="BL125" s="769"/>
      <c r="BM125" s="769"/>
      <c r="BN125" s="769"/>
      <c r="BO125" s="769"/>
      <c r="BP125" s="769"/>
      <c r="BQ125" s="769"/>
      <c r="BR125" s="769"/>
      <c r="BS125" s="769"/>
      <c r="BT125" s="769"/>
      <c r="BU125" s="769"/>
      <c r="BV125" s="769"/>
      <c r="BW125" s="769"/>
      <c r="BX125" s="769"/>
      <c r="BY125" s="769"/>
      <c r="BZ125" s="769"/>
      <c r="CA125" s="769"/>
      <c r="CB125" s="769"/>
      <c r="CC125" s="769"/>
      <c r="CD125" s="769"/>
      <c r="CE125" s="769"/>
      <c r="CF125" s="769"/>
      <c r="CG125" s="769"/>
      <c r="CH125" s="769"/>
      <c r="CI125" s="769"/>
      <c r="CJ125" s="769"/>
      <c r="CK125" s="769"/>
      <c r="CL125" s="769"/>
      <c r="CM125" s="769"/>
      <c r="CN125" s="769"/>
      <c r="CO125" s="769"/>
      <c r="CP125" s="769"/>
      <c r="CQ125" s="769"/>
      <c r="CR125" s="769"/>
      <c r="CS125" s="769"/>
      <c r="CT125" s="769"/>
      <c r="CU125" s="769"/>
      <c r="CV125" s="769"/>
      <c r="CW125" s="769"/>
      <c r="CX125" s="769"/>
      <c r="CY125" s="769"/>
      <c r="CZ125" s="769"/>
      <c r="DA125" s="769"/>
      <c r="DB125" s="769"/>
      <c r="DC125" s="769"/>
      <c r="DD125" s="769"/>
      <c r="DE125" s="769"/>
      <c r="DF125" s="769"/>
      <c r="DG125" s="769"/>
      <c r="DH125" s="769"/>
      <c r="DI125" s="769"/>
      <c r="DJ125" s="769"/>
      <c r="DK125" s="769"/>
      <c r="DL125" s="769"/>
      <c r="DM125" s="769"/>
      <c r="DN125" s="769"/>
      <c r="DO125" s="769"/>
      <c r="DP125" s="769"/>
      <c r="DQ125" s="769"/>
      <c r="DR125" s="769"/>
      <c r="DS125" s="769"/>
      <c r="DT125" s="769"/>
      <c r="DU125" s="769"/>
      <c r="DV125" s="769"/>
      <c r="DW125" s="769"/>
      <c r="DX125" s="769"/>
      <c r="DY125" s="769"/>
      <c r="DZ125" s="769"/>
      <c r="EA125" s="769"/>
      <c r="EB125" s="769"/>
      <c r="EC125" s="769"/>
    </row>
    <row r="126" spans="1:158" s="768" customFormat="1" ht="16.7" customHeight="1" x14ac:dyDescent="0.5">
      <c r="B126" s="502"/>
      <c r="C126" s="589"/>
      <c r="D126" s="590" t="s">
        <v>303</v>
      </c>
      <c r="E126" s="519">
        <v>3</v>
      </c>
      <c r="F126" s="591" t="s">
        <v>754</v>
      </c>
      <c r="G126" s="391">
        <v>3</v>
      </c>
      <c r="H126" s="338"/>
      <c r="I126" s="338"/>
      <c r="J126" s="338"/>
      <c r="K126" s="338"/>
      <c r="L126" s="338"/>
      <c r="M126" s="466"/>
      <c r="N126" s="649" t="s">
        <v>886</v>
      </c>
      <c r="O126" s="487" t="s">
        <v>56</v>
      </c>
      <c r="P126" s="383">
        <v>44961</v>
      </c>
      <c r="Q126" s="591" t="s">
        <v>560</v>
      </c>
      <c r="R126" s="643">
        <v>2</v>
      </c>
      <c r="S126" s="338"/>
      <c r="T126" s="338"/>
      <c r="U126" s="338"/>
      <c r="V126" s="338"/>
      <c r="W126" s="338"/>
      <c r="X126" s="466"/>
      <c r="Y126" s="676" t="s">
        <v>886</v>
      </c>
      <c r="Z126" s="769"/>
      <c r="AA126" s="769"/>
      <c r="AB126" s="769"/>
      <c r="AC126" s="769"/>
      <c r="AD126" s="769"/>
      <c r="AE126" s="769"/>
      <c r="AF126" s="769"/>
      <c r="AG126" s="769"/>
      <c r="AH126" s="769"/>
      <c r="AI126" s="769"/>
      <c r="AJ126" s="769"/>
      <c r="AK126" s="769"/>
      <c r="AL126" s="769"/>
      <c r="AM126" s="769"/>
      <c r="AN126" s="769"/>
      <c r="AO126" s="769"/>
      <c r="AP126" s="769"/>
      <c r="AQ126" s="769"/>
      <c r="AR126" s="769"/>
      <c r="AS126" s="769"/>
      <c r="AT126" s="769"/>
      <c r="AU126" s="769"/>
      <c r="AV126" s="769"/>
      <c r="AW126" s="769"/>
      <c r="AX126" s="769"/>
      <c r="AY126" s="769"/>
      <c r="AZ126" s="769"/>
      <c r="BA126" s="769"/>
      <c r="BB126" s="769"/>
      <c r="BC126" s="769"/>
      <c r="BD126" s="769"/>
      <c r="BE126" s="769"/>
      <c r="BF126" s="769"/>
      <c r="BG126" s="769"/>
      <c r="BH126" s="769"/>
      <c r="BI126" s="769"/>
      <c r="BJ126" s="769"/>
      <c r="BK126" s="769"/>
      <c r="BL126" s="769"/>
      <c r="BM126" s="769"/>
      <c r="BN126" s="769"/>
      <c r="BO126" s="769"/>
      <c r="BP126" s="769"/>
      <c r="BQ126" s="769"/>
      <c r="BR126" s="769"/>
      <c r="BS126" s="769"/>
      <c r="BT126" s="769"/>
      <c r="BU126" s="769"/>
      <c r="BV126" s="769"/>
      <c r="BW126" s="769"/>
      <c r="BX126" s="769"/>
      <c r="BY126" s="769"/>
      <c r="BZ126" s="769"/>
      <c r="CA126" s="769"/>
      <c r="CB126" s="769"/>
      <c r="CC126" s="769"/>
      <c r="CD126" s="769"/>
      <c r="CE126" s="769"/>
      <c r="CF126" s="769"/>
      <c r="CG126" s="769"/>
      <c r="CH126" s="769"/>
      <c r="CI126" s="769"/>
      <c r="CJ126" s="769"/>
      <c r="CK126" s="769"/>
      <c r="CL126" s="769"/>
      <c r="CM126" s="769"/>
      <c r="CN126" s="769"/>
      <c r="CO126" s="769"/>
      <c r="CP126" s="769"/>
      <c r="CQ126" s="769"/>
      <c r="CR126" s="769"/>
      <c r="CS126" s="769"/>
      <c r="CT126" s="769"/>
      <c r="CU126" s="769"/>
      <c r="CV126" s="769"/>
      <c r="CW126" s="769"/>
      <c r="CX126" s="769"/>
      <c r="CY126" s="769"/>
      <c r="CZ126" s="769"/>
      <c r="DA126" s="769"/>
      <c r="DB126" s="769"/>
      <c r="DC126" s="769"/>
      <c r="DD126" s="769"/>
      <c r="DE126" s="769"/>
      <c r="DF126" s="769"/>
      <c r="DG126" s="769"/>
      <c r="DH126" s="769"/>
      <c r="DI126" s="769"/>
      <c r="DJ126" s="769"/>
      <c r="DK126" s="769"/>
      <c r="DL126" s="769"/>
      <c r="DM126" s="769"/>
      <c r="DN126" s="769"/>
      <c r="DO126" s="769"/>
      <c r="DP126" s="769"/>
      <c r="DQ126" s="769"/>
      <c r="DR126" s="769"/>
      <c r="DS126" s="769"/>
      <c r="DT126" s="769"/>
      <c r="DU126" s="769"/>
      <c r="DV126" s="769"/>
      <c r="DW126" s="769"/>
      <c r="DX126" s="769"/>
      <c r="DY126" s="769"/>
      <c r="DZ126" s="769"/>
      <c r="EA126" s="769"/>
      <c r="EB126" s="769"/>
      <c r="EC126" s="769"/>
    </row>
    <row r="127" spans="1:158" s="768" customFormat="1" ht="16.7" customHeight="1" x14ac:dyDescent="0.5">
      <c r="B127" s="709"/>
      <c r="C127" s="592"/>
      <c r="D127" s="593"/>
      <c r="E127" s="185"/>
      <c r="F127" s="596"/>
      <c r="G127" s="397"/>
      <c r="H127" s="373"/>
      <c r="I127" s="373"/>
      <c r="J127" s="373"/>
      <c r="K127" s="373"/>
      <c r="L127" s="373"/>
      <c r="M127" s="373"/>
      <c r="N127" s="663"/>
      <c r="O127" s="488" t="s">
        <v>305</v>
      </c>
      <c r="P127" s="142">
        <v>3</v>
      </c>
      <c r="Q127" s="596" t="s">
        <v>754</v>
      </c>
      <c r="R127" s="645">
        <v>3</v>
      </c>
      <c r="S127" s="373"/>
      <c r="T127" s="373"/>
      <c r="U127" s="373"/>
      <c r="V127" s="373"/>
      <c r="W127" s="373"/>
      <c r="X127" s="374"/>
      <c r="Y127" s="470" t="s">
        <v>886</v>
      </c>
      <c r="Z127" s="769"/>
      <c r="AA127" s="769"/>
      <c r="AB127" s="769"/>
      <c r="AC127" s="769"/>
      <c r="AD127" s="769"/>
      <c r="AE127" s="769"/>
      <c r="AF127" s="769"/>
      <c r="AG127" s="769"/>
      <c r="AH127" s="769"/>
      <c r="AI127" s="769"/>
      <c r="AJ127" s="769"/>
      <c r="AK127" s="769"/>
      <c r="AL127" s="769"/>
      <c r="AM127" s="769"/>
      <c r="AN127" s="769"/>
      <c r="AO127" s="769"/>
      <c r="AP127" s="769"/>
      <c r="AQ127" s="769"/>
      <c r="AR127" s="769"/>
      <c r="AS127" s="769"/>
      <c r="AT127" s="769"/>
      <c r="AU127" s="769"/>
      <c r="AV127" s="769"/>
      <c r="AW127" s="769"/>
      <c r="AX127" s="769"/>
      <c r="AY127" s="769"/>
      <c r="AZ127" s="769"/>
      <c r="BA127" s="769"/>
      <c r="BB127" s="769"/>
      <c r="BC127" s="769"/>
      <c r="BD127" s="769"/>
      <c r="BE127" s="769"/>
      <c r="BF127" s="769"/>
      <c r="BG127" s="769"/>
      <c r="BH127" s="769"/>
      <c r="BI127" s="769"/>
      <c r="BJ127" s="769"/>
      <c r="BK127" s="769"/>
      <c r="BL127" s="769"/>
      <c r="BM127" s="769"/>
      <c r="BN127" s="769"/>
      <c r="BO127" s="769"/>
      <c r="BP127" s="769"/>
      <c r="BQ127" s="769"/>
      <c r="BR127" s="769"/>
      <c r="BS127" s="769"/>
      <c r="BT127" s="769"/>
      <c r="BU127" s="769"/>
      <c r="BV127" s="769"/>
      <c r="BW127" s="769"/>
      <c r="BX127" s="769"/>
      <c r="BY127" s="769"/>
      <c r="BZ127" s="769"/>
      <c r="CA127" s="769"/>
      <c r="CB127" s="769"/>
      <c r="CC127" s="769"/>
      <c r="CD127" s="769"/>
      <c r="CE127" s="769"/>
      <c r="CF127" s="769"/>
      <c r="CG127" s="769"/>
      <c r="CH127" s="769"/>
      <c r="CI127" s="769"/>
      <c r="CJ127" s="769"/>
      <c r="CK127" s="769"/>
      <c r="CL127" s="769"/>
      <c r="CM127" s="769"/>
      <c r="CN127" s="769"/>
      <c r="CO127" s="769"/>
      <c r="CP127" s="769"/>
      <c r="CQ127" s="769"/>
      <c r="CR127" s="769"/>
      <c r="CS127" s="769"/>
      <c r="CT127" s="769"/>
      <c r="CU127" s="769"/>
      <c r="CV127" s="769"/>
      <c r="CW127" s="769"/>
      <c r="CX127" s="769"/>
      <c r="CY127" s="769"/>
      <c r="CZ127" s="769"/>
      <c r="DA127" s="769"/>
      <c r="DB127" s="769"/>
      <c r="DC127" s="769"/>
      <c r="DD127" s="769"/>
      <c r="DE127" s="769"/>
      <c r="DF127" s="769"/>
      <c r="DG127" s="769"/>
      <c r="DH127" s="769"/>
      <c r="DI127" s="769"/>
      <c r="DJ127" s="769"/>
      <c r="DK127" s="769"/>
      <c r="DL127" s="769"/>
      <c r="DM127" s="769"/>
      <c r="DN127" s="769"/>
      <c r="DO127" s="769"/>
      <c r="DP127" s="769"/>
      <c r="DQ127" s="769"/>
      <c r="DR127" s="769"/>
      <c r="DS127" s="769"/>
      <c r="DT127" s="769"/>
      <c r="DU127" s="769"/>
      <c r="DV127" s="769"/>
      <c r="DW127" s="769"/>
      <c r="DX127" s="769"/>
      <c r="DY127" s="769"/>
      <c r="DZ127" s="769"/>
      <c r="EA127" s="769"/>
      <c r="EB127" s="769"/>
      <c r="EC127" s="769"/>
    </row>
    <row r="128" spans="1:158" ht="16.7" customHeight="1" x14ac:dyDescent="0.5">
      <c r="A128" s="768">
        <v>6</v>
      </c>
      <c r="B128" s="502" t="s">
        <v>593</v>
      </c>
      <c r="C128" s="589" t="s">
        <v>594</v>
      </c>
      <c r="D128" s="590" t="s">
        <v>56</v>
      </c>
      <c r="E128" s="383">
        <v>44961</v>
      </c>
      <c r="F128" s="628" t="s">
        <v>398</v>
      </c>
      <c r="G128" s="486">
        <v>8</v>
      </c>
      <c r="H128" s="391">
        <f>G128+G129+G130</f>
        <v>17</v>
      </c>
      <c r="I128" s="338">
        <v>1</v>
      </c>
      <c r="J128" s="338">
        <v>1</v>
      </c>
      <c r="K128" s="338">
        <v>1</v>
      </c>
      <c r="L128" s="338">
        <v>1</v>
      </c>
      <c r="M128" s="466">
        <f>SUM(H128:L128)</f>
        <v>21</v>
      </c>
      <c r="N128" s="661"/>
      <c r="O128" s="487" t="s">
        <v>301</v>
      </c>
      <c r="P128" s="519">
        <v>3</v>
      </c>
      <c r="Q128" s="639" t="s">
        <v>885</v>
      </c>
      <c r="R128" s="338">
        <f>1*3</f>
        <v>3</v>
      </c>
      <c r="S128" s="391">
        <f>R128+R129+R130+R131</f>
        <v>17</v>
      </c>
      <c r="T128" s="338">
        <v>1</v>
      </c>
      <c r="U128" s="338">
        <v>1</v>
      </c>
      <c r="V128" s="338">
        <v>1</v>
      </c>
      <c r="W128" s="338">
        <v>1</v>
      </c>
      <c r="X128" s="466">
        <f>SUM(S128:W128)</f>
        <v>21</v>
      </c>
      <c r="Y128" s="676" t="s">
        <v>886</v>
      </c>
    </row>
    <row r="129" spans="1:133" ht="16.7" customHeight="1" x14ac:dyDescent="0.5">
      <c r="B129" s="448" t="s">
        <v>1032</v>
      </c>
      <c r="C129" s="589"/>
      <c r="D129" s="590" t="s">
        <v>303</v>
      </c>
      <c r="E129" s="519">
        <v>3</v>
      </c>
      <c r="F129" s="628" t="s">
        <v>400</v>
      </c>
      <c r="G129" s="486">
        <v>6</v>
      </c>
      <c r="H129" s="391"/>
      <c r="I129" s="338"/>
      <c r="J129" s="338"/>
      <c r="K129" s="338"/>
      <c r="L129" s="338"/>
      <c r="M129" s="338"/>
      <c r="N129" s="661"/>
      <c r="O129" s="487" t="s">
        <v>56</v>
      </c>
      <c r="P129" s="383">
        <v>44961</v>
      </c>
      <c r="Q129" s="639" t="s">
        <v>399</v>
      </c>
      <c r="R129" s="137">
        <f>4*2</f>
        <v>8</v>
      </c>
      <c r="S129" s="391"/>
      <c r="T129" s="338"/>
      <c r="U129" s="338"/>
      <c r="V129" s="338"/>
      <c r="W129" s="338"/>
      <c r="X129" s="338"/>
      <c r="Y129" s="686"/>
    </row>
    <row r="130" spans="1:133" ht="16.7" customHeight="1" x14ac:dyDescent="0.5">
      <c r="B130" s="630"/>
      <c r="C130" s="631"/>
      <c r="D130" s="590" t="s">
        <v>288</v>
      </c>
      <c r="E130" s="519">
        <v>1</v>
      </c>
      <c r="F130" s="628" t="s">
        <v>401</v>
      </c>
      <c r="G130" s="486">
        <v>3</v>
      </c>
      <c r="H130" s="391"/>
      <c r="I130" s="338"/>
      <c r="J130" s="338"/>
      <c r="K130" s="338"/>
      <c r="L130" s="338"/>
      <c r="M130" s="338"/>
      <c r="N130" s="649" t="s">
        <v>886</v>
      </c>
      <c r="O130" s="487" t="s">
        <v>305</v>
      </c>
      <c r="P130" s="519">
        <v>3</v>
      </c>
      <c r="Q130" s="639" t="s">
        <v>491</v>
      </c>
      <c r="R130" s="137">
        <f>3*1</f>
        <v>3</v>
      </c>
      <c r="S130" s="391"/>
      <c r="T130" s="338"/>
      <c r="U130" s="338"/>
      <c r="V130" s="338"/>
      <c r="W130" s="338"/>
      <c r="X130" s="338"/>
      <c r="Y130" s="676" t="s">
        <v>886</v>
      </c>
    </row>
    <row r="131" spans="1:133" ht="16.7" customHeight="1" x14ac:dyDescent="0.5">
      <c r="B131" s="617"/>
      <c r="C131" s="632"/>
      <c r="D131" s="595"/>
      <c r="E131" s="141"/>
      <c r="F131" s="633"/>
      <c r="G131" s="455"/>
      <c r="H131" s="373"/>
      <c r="I131" s="373"/>
      <c r="J131" s="373"/>
      <c r="K131" s="373"/>
      <c r="L131" s="373"/>
      <c r="M131" s="373"/>
      <c r="N131" s="654"/>
      <c r="O131" s="488" t="s">
        <v>290</v>
      </c>
      <c r="P131" s="185">
        <v>1</v>
      </c>
      <c r="Q131" s="614" t="s">
        <v>401</v>
      </c>
      <c r="R131" s="142">
        <v>3</v>
      </c>
      <c r="S131" s="373"/>
      <c r="T131" s="373"/>
      <c r="U131" s="373"/>
      <c r="V131" s="373"/>
      <c r="W131" s="373"/>
      <c r="X131" s="373"/>
      <c r="Y131" s="470" t="s">
        <v>886</v>
      </c>
    </row>
    <row r="132" spans="1:133" s="503" customFormat="1" ht="15.95" customHeight="1" x14ac:dyDescent="0.5">
      <c r="A132" s="946"/>
      <c r="B132" s="866" t="s">
        <v>588</v>
      </c>
      <c r="C132" s="937" t="s">
        <v>589</v>
      </c>
      <c r="D132" s="934"/>
      <c r="E132" s="867"/>
      <c r="F132" s="868"/>
      <c r="G132" s="869"/>
      <c r="H132" s="870"/>
      <c r="I132" s="871"/>
      <c r="J132" s="871"/>
      <c r="K132" s="871"/>
      <c r="L132" s="871"/>
      <c r="M132" s="870"/>
      <c r="N132" s="943"/>
      <c r="O132" s="940" t="s">
        <v>301</v>
      </c>
      <c r="P132" s="873">
        <v>3</v>
      </c>
      <c r="Q132" s="874" t="s">
        <v>884</v>
      </c>
      <c r="R132" s="875">
        <f>1*3</f>
        <v>3</v>
      </c>
      <c r="S132" s="876"/>
      <c r="T132" s="877"/>
      <c r="U132" s="877"/>
      <c r="V132" s="877"/>
      <c r="W132" s="877"/>
      <c r="X132" s="875"/>
      <c r="Y132" s="878" t="s">
        <v>886</v>
      </c>
    </row>
    <row r="133" spans="1:133" s="503" customFormat="1" ht="15.95" customHeight="1" x14ac:dyDescent="0.5">
      <c r="A133" s="946"/>
      <c r="B133" s="866" t="s">
        <v>582</v>
      </c>
      <c r="C133" s="938" t="s">
        <v>583</v>
      </c>
      <c r="D133" s="935" t="s">
        <v>299</v>
      </c>
      <c r="E133" s="873">
        <v>3</v>
      </c>
      <c r="F133" s="879" t="s">
        <v>396</v>
      </c>
      <c r="G133" s="876">
        <v>6</v>
      </c>
      <c r="H133" s="875"/>
      <c r="I133" s="877"/>
      <c r="J133" s="877"/>
      <c r="K133" s="877"/>
      <c r="L133" s="877"/>
      <c r="M133" s="875"/>
      <c r="N133" s="944" t="s">
        <v>886</v>
      </c>
      <c r="O133" s="941"/>
      <c r="P133" s="867"/>
      <c r="Q133" s="880"/>
      <c r="R133" s="870"/>
      <c r="S133" s="869"/>
      <c r="T133" s="871"/>
      <c r="U133" s="871"/>
      <c r="V133" s="871"/>
      <c r="W133" s="871"/>
      <c r="X133" s="870"/>
      <c r="Y133" s="872"/>
    </row>
    <row r="134" spans="1:133" s="726" customFormat="1" ht="15.95" customHeight="1" x14ac:dyDescent="0.5">
      <c r="A134" s="946"/>
      <c r="B134" s="881" t="s">
        <v>590</v>
      </c>
      <c r="C134" s="939" t="s">
        <v>591</v>
      </c>
      <c r="D134" s="936"/>
      <c r="E134" s="882"/>
      <c r="F134" s="883"/>
      <c r="G134" s="884"/>
      <c r="H134" s="885"/>
      <c r="I134" s="886"/>
      <c r="J134" s="886"/>
      <c r="K134" s="886"/>
      <c r="L134" s="886"/>
      <c r="M134" s="885"/>
      <c r="N134" s="945"/>
      <c r="O134" s="942" t="s">
        <v>305</v>
      </c>
      <c r="P134" s="887">
        <v>3</v>
      </c>
      <c r="Q134" s="888" t="s">
        <v>400</v>
      </c>
      <c r="R134" s="889">
        <f>2*3</f>
        <v>6</v>
      </c>
      <c r="S134" s="890"/>
      <c r="T134" s="891"/>
      <c r="U134" s="891"/>
      <c r="V134" s="891"/>
      <c r="W134" s="891"/>
      <c r="X134" s="892"/>
      <c r="Y134" s="893"/>
    </row>
    <row r="135" spans="1:133" ht="20.25" customHeight="1" x14ac:dyDescent="0.5">
      <c r="A135" s="946"/>
      <c r="B135" s="1525" t="s">
        <v>975</v>
      </c>
      <c r="C135" s="1525"/>
      <c r="D135" s="1525"/>
      <c r="E135" s="1525"/>
      <c r="F135" s="1525"/>
      <c r="G135" s="1526"/>
      <c r="H135" s="930">
        <f>SUM(H110:H131)</f>
        <v>95</v>
      </c>
      <c r="I135" s="922"/>
      <c r="J135" s="922"/>
      <c r="K135" s="922"/>
      <c r="L135" s="922"/>
      <c r="M135" s="923"/>
      <c r="N135" s="924"/>
      <c r="O135" s="925"/>
      <c r="P135" s="922"/>
      <c r="Q135" s="926"/>
      <c r="R135" s="927"/>
      <c r="S135" s="930">
        <f>SUM(S110:S131)</f>
        <v>95</v>
      </c>
      <c r="T135" s="922"/>
      <c r="U135" s="922"/>
      <c r="V135" s="922"/>
      <c r="W135" s="922"/>
      <c r="X135" s="923"/>
      <c r="Y135" s="928"/>
    </row>
    <row r="136" spans="1:133" ht="20.25" customHeight="1" x14ac:dyDescent="0.5">
      <c r="A136" s="946"/>
      <c r="B136" s="1522" t="s">
        <v>1143</v>
      </c>
      <c r="C136" s="1522"/>
      <c r="D136" s="1522"/>
      <c r="E136" s="1522"/>
      <c r="F136" s="1522"/>
      <c r="G136" s="1523"/>
      <c r="H136" s="933">
        <f>H135/6</f>
        <v>15.833333333333334</v>
      </c>
      <c r="I136" s="196"/>
      <c r="J136" s="196"/>
      <c r="K136" s="196"/>
      <c r="L136" s="196"/>
      <c r="M136" s="757"/>
      <c r="N136" s="673"/>
      <c r="O136" s="185"/>
      <c r="P136" s="196"/>
      <c r="Q136" s="623"/>
      <c r="R136" s="395"/>
      <c r="S136" s="933">
        <f>S135/6</f>
        <v>15.833333333333334</v>
      </c>
      <c r="T136" s="196"/>
      <c r="U136" s="196"/>
      <c r="V136" s="196"/>
      <c r="W136" s="196"/>
      <c r="X136" s="757"/>
      <c r="Y136" s="702"/>
    </row>
    <row r="137" spans="1:133" ht="20.25" customHeight="1" x14ac:dyDescent="0.5">
      <c r="B137" s="519"/>
      <c r="C137" s="519"/>
      <c r="D137" s="519"/>
      <c r="E137" s="519"/>
      <c r="F137" s="519"/>
      <c r="G137" s="519"/>
      <c r="H137" s="951"/>
      <c r="I137" s="519"/>
      <c r="J137" s="519"/>
      <c r="K137" s="519"/>
      <c r="L137" s="519"/>
      <c r="M137" s="918"/>
      <c r="N137" s="920"/>
      <c r="O137" s="519"/>
      <c r="P137" s="519"/>
      <c r="Q137" s="919"/>
      <c r="R137" s="519"/>
      <c r="S137" s="951"/>
      <c r="T137" s="519"/>
      <c r="U137" s="519"/>
      <c r="V137" s="519"/>
      <c r="W137" s="519"/>
      <c r="X137" s="918"/>
      <c r="Y137" s="920"/>
    </row>
    <row r="138" spans="1:133" ht="20.25" customHeight="1" x14ac:dyDescent="0.5">
      <c r="B138" s="519"/>
      <c r="C138" s="519"/>
      <c r="D138" s="519"/>
      <c r="E138" s="519"/>
      <c r="F138" s="519"/>
      <c r="G138" s="519"/>
      <c r="H138" s="951"/>
      <c r="I138" s="519"/>
      <c r="J138" s="519"/>
      <c r="K138" s="519"/>
      <c r="L138" s="519"/>
      <c r="M138" s="918"/>
      <c r="N138" s="920"/>
      <c r="O138" s="519"/>
      <c r="P138" s="519"/>
      <c r="Q138" s="919"/>
      <c r="R138" s="519"/>
      <c r="S138" s="951"/>
      <c r="T138" s="519"/>
      <c r="U138" s="519"/>
      <c r="V138" s="519"/>
      <c r="W138" s="519"/>
      <c r="X138" s="918"/>
      <c r="Y138" s="920"/>
    </row>
    <row r="139" spans="1:133" s="503" customFormat="1" ht="15.95" customHeight="1" x14ac:dyDescent="0.5">
      <c r="A139" s="931"/>
      <c r="B139" s="1515" t="s">
        <v>1137</v>
      </c>
      <c r="C139" s="1515"/>
      <c r="D139" s="1515"/>
      <c r="E139" s="1516"/>
      <c r="F139" s="1516"/>
      <c r="G139" s="1516"/>
      <c r="H139" s="1516"/>
      <c r="I139" s="1516"/>
      <c r="J139" s="1516"/>
      <c r="K139" s="1516"/>
      <c r="L139" s="1516"/>
      <c r="M139" s="1516"/>
      <c r="N139" s="1516"/>
      <c r="O139" s="1516"/>
      <c r="P139" s="1516"/>
      <c r="Q139" s="1516"/>
      <c r="R139" s="1516"/>
      <c r="S139" s="1516"/>
      <c r="T139" s="1516"/>
      <c r="U139" s="1516"/>
      <c r="V139" s="1516"/>
      <c r="W139" s="1516"/>
      <c r="X139" s="1516"/>
      <c r="Y139" s="1516"/>
    </row>
    <row r="140" spans="1:133" ht="15.95" customHeight="1" x14ac:dyDescent="0.5">
      <c r="B140" s="1482" t="s">
        <v>506</v>
      </c>
      <c r="C140" s="1483"/>
      <c r="D140" s="1488" t="s">
        <v>5</v>
      </c>
      <c r="E140" s="1489"/>
      <c r="F140" s="1489"/>
      <c r="G140" s="1489"/>
      <c r="H140" s="1489"/>
      <c r="I140" s="1489"/>
      <c r="J140" s="1489"/>
      <c r="K140" s="1489"/>
      <c r="L140" s="1489"/>
      <c r="M140" s="1489"/>
      <c r="N140" s="1490"/>
      <c r="O140" s="1489" t="s">
        <v>6</v>
      </c>
      <c r="P140" s="1489"/>
      <c r="Q140" s="1489"/>
      <c r="R140" s="1489"/>
      <c r="S140" s="1489"/>
      <c r="T140" s="1489"/>
      <c r="U140" s="1489"/>
      <c r="V140" s="1489"/>
      <c r="W140" s="1489"/>
      <c r="X140" s="1489"/>
      <c r="Y140" s="1491"/>
    </row>
    <row r="141" spans="1:133" ht="16.7" customHeight="1" x14ac:dyDescent="0.5">
      <c r="B141" s="1484"/>
      <c r="C141" s="1485"/>
      <c r="D141" s="1492" t="s">
        <v>7</v>
      </c>
      <c r="E141" s="1494" t="s">
        <v>504</v>
      </c>
      <c r="F141" s="1496" t="s">
        <v>974</v>
      </c>
      <c r="G141" s="1494" t="s">
        <v>975</v>
      </c>
      <c r="H141" s="1507" t="s">
        <v>976</v>
      </c>
      <c r="I141" s="1517" t="s">
        <v>1115</v>
      </c>
      <c r="J141" s="1519" t="s">
        <v>1068</v>
      </c>
      <c r="K141" s="1505" t="s">
        <v>977</v>
      </c>
      <c r="L141" s="1505" t="s">
        <v>1069</v>
      </c>
      <c r="M141" s="1507" t="s">
        <v>978</v>
      </c>
      <c r="N141" s="1511" t="s">
        <v>508</v>
      </c>
      <c r="O141" s="1513" t="s">
        <v>7</v>
      </c>
      <c r="P141" s="1494" t="s">
        <v>504</v>
      </c>
      <c r="Q141" s="1496" t="s">
        <v>974</v>
      </c>
      <c r="R141" s="1494" t="s">
        <v>975</v>
      </c>
      <c r="S141" s="1507" t="s">
        <v>976</v>
      </c>
      <c r="T141" s="1517" t="s">
        <v>1115</v>
      </c>
      <c r="U141" s="1519" t="s">
        <v>1068</v>
      </c>
      <c r="V141" s="1505" t="s">
        <v>977</v>
      </c>
      <c r="W141" s="1505" t="s">
        <v>1069</v>
      </c>
      <c r="X141" s="1507" t="s">
        <v>978</v>
      </c>
      <c r="Y141" s="1509" t="s">
        <v>508</v>
      </c>
    </row>
    <row r="142" spans="1:133" s="768" customFormat="1" ht="16.7" customHeight="1" x14ac:dyDescent="0.5">
      <c r="B142" s="1486"/>
      <c r="C142" s="1487"/>
      <c r="D142" s="1493"/>
      <c r="E142" s="1495"/>
      <c r="F142" s="1497"/>
      <c r="G142" s="1495"/>
      <c r="H142" s="1508"/>
      <c r="I142" s="1518"/>
      <c r="J142" s="1520"/>
      <c r="K142" s="1506"/>
      <c r="L142" s="1506"/>
      <c r="M142" s="1508"/>
      <c r="N142" s="1512"/>
      <c r="O142" s="1514"/>
      <c r="P142" s="1495"/>
      <c r="Q142" s="1497"/>
      <c r="R142" s="1495"/>
      <c r="S142" s="1508"/>
      <c r="T142" s="1518"/>
      <c r="U142" s="1520"/>
      <c r="V142" s="1506"/>
      <c r="W142" s="1506"/>
      <c r="X142" s="1508"/>
      <c r="Y142" s="1510"/>
      <c r="Z142" s="769"/>
      <c r="AA142" s="769"/>
      <c r="AB142" s="769"/>
      <c r="AC142" s="769"/>
      <c r="AD142" s="769"/>
      <c r="AE142" s="769"/>
      <c r="AF142" s="769"/>
      <c r="AG142" s="769"/>
      <c r="AH142" s="769"/>
      <c r="AI142" s="769"/>
      <c r="AJ142" s="769"/>
      <c r="AK142" s="769"/>
      <c r="AL142" s="769"/>
      <c r="AM142" s="769"/>
      <c r="AN142" s="769"/>
      <c r="AO142" s="769"/>
      <c r="AP142" s="769"/>
      <c r="AQ142" s="769"/>
      <c r="AR142" s="769"/>
      <c r="AS142" s="769"/>
      <c r="AT142" s="769"/>
      <c r="AU142" s="769"/>
      <c r="AV142" s="769"/>
      <c r="AW142" s="769"/>
      <c r="AX142" s="769"/>
      <c r="AY142" s="769"/>
      <c r="AZ142" s="769"/>
      <c r="BA142" s="769"/>
      <c r="BB142" s="769"/>
      <c r="BC142" s="769"/>
      <c r="BD142" s="769"/>
      <c r="BE142" s="769"/>
      <c r="BF142" s="769"/>
      <c r="BG142" s="769"/>
      <c r="BH142" s="769"/>
      <c r="BI142" s="769"/>
      <c r="BJ142" s="769"/>
      <c r="BK142" s="769"/>
      <c r="BL142" s="769"/>
      <c r="BM142" s="769"/>
      <c r="BN142" s="769"/>
      <c r="BO142" s="769"/>
      <c r="BP142" s="769"/>
      <c r="BQ142" s="769"/>
      <c r="BR142" s="769"/>
      <c r="BS142" s="769"/>
      <c r="BT142" s="769"/>
      <c r="BU142" s="769"/>
      <c r="BV142" s="769"/>
      <c r="BW142" s="769"/>
      <c r="BX142" s="769"/>
      <c r="BY142" s="769"/>
      <c r="BZ142" s="769"/>
      <c r="CA142" s="769"/>
      <c r="CB142" s="769"/>
      <c r="CC142" s="769"/>
      <c r="CD142" s="769"/>
      <c r="CE142" s="769"/>
      <c r="CF142" s="769"/>
      <c r="CG142" s="769"/>
      <c r="CH142" s="769"/>
      <c r="CI142" s="769"/>
      <c r="CJ142" s="769"/>
      <c r="CK142" s="769"/>
      <c r="CL142" s="769"/>
      <c r="CM142" s="769"/>
      <c r="CN142" s="769"/>
      <c r="CO142" s="769"/>
      <c r="CP142" s="769"/>
      <c r="CQ142" s="769"/>
      <c r="CR142" s="769"/>
      <c r="CS142" s="769"/>
      <c r="CT142" s="769"/>
      <c r="CU142" s="769"/>
      <c r="CV142" s="769"/>
      <c r="CW142" s="769"/>
      <c r="CX142" s="769"/>
      <c r="CY142" s="769"/>
      <c r="CZ142" s="769"/>
      <c r="DA142" s="769"/>
      <c r="DB142" s="769"/>
      <c r="DC142" s="769"/>
      <c r="DD142" s="769"/>
      <c r="DE142" s="769"/>
      <c r="DF142" s="769"/>
      <c r="DG142" s="769"/>
      <c r="DH142" s="769"/>
      <c r="DI142" s="769"/>
      <c r="DJ142" s="769"/>
      <c r="DK142" s="769"/>
      <c r="DL142" s="769"/>
      <c r="DM142" s="769"/>
      <c r="DN142" s="769"/>
      <c r="DO142" s="769"/>
      <c r="DP142" s="769"/>
      <c r="DQ142" s="769"/>
      <c r="DR142" s="769"/>
      <c r="DS142" s="769"/>
      <c r="DT142" s="769"/>
      <c r="DU142" s="769"/>
      <c r="DV142" s="769"/>
      <c r="DW142" s="769"/>
      <c r="DX142" s="769"/>
      <c r="DY142" s="769"/>
      <c r="DZ142" s="769"/>
      <c r="EA142" s="769"/>
      <c r="EB142" s="769"/>
      <c r="EC142" s="769"/>
    </row>
    <row r="143" spans="1:133" s="793" customFormat="1" ht="16.7" customHeight="1" x14ac:dyDescent="0.5">
      <c r="A143" s="932">
        <v>1</v>
      </c>
      <c r="B143" s="448" t="s">
        <v>605</v>
      </c>
      <c r="C143" s="578" t="s">
        <v>606</v>
      </c>
      <c r="D143" s="597" t="s">
        <v>604</v>
      </c>
      <c r="E143" s="383">
        <v>44960</v>
      </c>
      <c r="F143" s="612" t="s">
        <v>1116</v>
      </c>
      <c r="G143" s="338">
        <f>9*2</f>
        <v>18</v>
      </c>
      <c r="H143" s="338">
        <f>G143+G144</f>
        <v>18</v>
      </c>
      <c r="I143" s="338">
        <v>1</v>
      </c>
      <c r="J143" s="338">
        <v>1</v>
      </c>
      <c r="K143" s="338">
        <v>1</v>
      </c>
      <c r="L143" s="338">
        <v>1</v>
      </c>
      <c r="M143" s="466">
        <f>SUM(H143:L143)</f>
        <v>22</v>
      </c>
      <c r="N143" s="664"/>
      <c r="O143" s="640" t="s">
        <v>62</v>
      </c>
      <c r="P143" s="383">
        <v>44960</v>
      </c>
      <c r="Q143" s="612" t="s">
        <v>1116</v>
      </c>
      <c r="R143" s="338">
        <f>9*2</f>
        <v>18</v>
      </c>
      <c r="S143" s="338">
        <f>R143+R144</f>
        <v>18</v>
      </c>
      <c r="T143" s="338">
        <v>1</v>
      </c>
      <c r="U143" s="338">
        <v>1</v>
      </c>
      <c r="V143" s="338">
        <v>1</v>
      </c>
      <c r="W143" s="338">
        <v>1</v>
      </c>
      <c r="X143" s="466">
        <f>SUM(S143:W143)</f>
        <v>22</v>
      </c>
      <c r="Y143" s="689"/>
    </row>
    <row r="144" spans="1:133" s="793" customFormat="1" ht="16.7" customHeight="1" x14ac:dyDescent="0.5">
      <c r="A144" s="932"/>
      <c r="B144" s="449" t="s">
        <v>998</v>
      </c>
      <c r="C144" s="579"/>
      <c r="D144" s="595"/>
      <c r="E144" s="426"/>
      <c r="F144" s="613"/>
      <c r="G144" s="373"/>
      <c r="H144" s="373"/>
      <c r="I144" s="373"/>
      <c r="J144" s="373"/>
      <c r="K144" s="373"/>
      <c r="L144" s="373"/>
      <c r="M144" s="373"/>
      <c r="N144" s="657"/>
      <c r="O144" s="488"/>
      <c r="P144" s="426"/>
      <c r="Q144" s="613"/>
      <c r="R144" s="373"/>
      <c r="S144" s="373"/>
      <c r="T144" s="373"/>
      <c r="U144" s="373"/>
      <c r="V144" s="373"/>
      <c r="W144" s="373"/>
      <c r="X144" s="373"/>
      <c r="Y144" s="682"/>
    </row>
    <row r="145" spans="1:158" s="768" customFormat="1" ht="16.7" customHeight="1" x14ac:dyDescent="0.5">
      <c r="A145" s="768">
        <v>2</v>
      </c>
      <c r="B145" s="502" t="s">
        <v>616</v>
      </c>
      <c r="C145" s="589" t="s">
        <v>617</v>
      </c>
      <c r="D145" s="609" t="s">
        <v>615</v>
      </c>
      <c r="E145" s="383">
        <v>44960</v>
      </c>
      <c r="F145" s="618" t="s">
        <v>948</v>
      </c>
      <c r="G145" s="338">
        <f>2*2</f>
        <v>4</v>
      </c>
      <c r="H145" s="338">
        <f>G145+G146</f>
        <v>15</v>
      </c>
      <c r="I145" s="338">
        <v>1</v>
      </c>
      <c r="J145" s="338">
        <v>1</v>
      </c>
      <c r="K145" s="338">
        <v>1</v>
      </c>
      <c r="L145" s="338">
        <v>1</v>
      </c>
      <c r="M145" s="466">
        <f>SUM(H145:L145)</f>
        <v>19</v>
      </c>
      <c r="N145" s="664"/>
      <c r="O145" s="463" t="s">
        <v>410</v>
      </c>
      <c r="P145" s="383">
        <v>44960</v>
      </c>
      <c r="Q145" s="618" t="s">
        <v>948</v>
      </c>
      <c r="R145" s="338">
        <f>2*2</f>
        <v>4</v>
      </c>
      <c r="S145" s="338">
        <f>R145+R146</f>
        <v>15</v>
      </c>
      <c r="T145" s="338">
        <v>1</v>
      </c>
      <c r="U145" s="338">
        <v>1</v>
      </c>
      <c r="V145" s="338">
        <v>1</v>
      </c>
      <c r="W145" s="338">
        <v>1</v>
      </c>
      <c r="X145" s="466">
        <f>SUM(S145:W145)</f>
        <v>19</v>
      </c>
      <c r="Y145" s="689"/>
      <c r="Z145" s="769"/>
      <c r="AA145" s="769"/>
      <c r="AB145" s="769"/>
      <c r="AC145" s="769"/>
      <c r="AD145" s="769"/>
      <c r="AE145" s="769"/>
      <c r="AF145" s="769"/>
      <c r="AG145" s="769"/>
      <c r="AH145" s="769"/>
      <c r="AI145" s="769"/>
      <c r="AJ145" s="769"/>
      <c r="AK145" s="769"/>
      <c r="AL145" s="769"/>
      <c r="AM145" s="769"/>
      <c r="AN145" s="769"/>
      <c r="AO145" s="769"/>
      <c r="AP145" s="769"/>
      <c r="AQ145" s="769"/>
      <c r="AR145" s="769"/>
      <c r="AS145" s="769"/>
      <c r="AT145" s="769"/>
      <c r="AU145" s="769"/>
      <c r="AV145" s="769"/>
      <c r="AW145" s="769"/>
      <c r="AX145" s="769"/>
      <c r="AY145" s="769"/>
      <c r="AZ145" s="769"/>
      <c r="BA145" s="769"/>
      <c r="BB145" s="769"/>
      <c r="BC145" s="769"/>
      <c r="BD145" s="769"/>
      <c r="BE145" s="769"/>
      <c r="BF145" s="769"/>
      <c r="BG145" s="769"/>
      <c r="BH145" s="769"/>
      <c r="BI145" s="769"/>
      <c r="BJ145" s="769"/>
      <c r="BK145" s="769"/>
      <c r="BL145" s="769"/>
      <c r="BM145" s="769"/>
      <c r="BN145" s="769"/>
      <c r="BO145" s="769"/>
      <c r="BP145" s="769"/>
      <c r="BQ145" s="769"/>
      <c r="BR145" s="769"/>
      <c r="BS145" s="769"/>
      <c r="BT145" s="769"/>
      <c r="BU145" s="769"/>
      <c r="BV145" s="769"/>
      <c r="BW145" s="769"/>
      <c r="BX145" s="769"/>
      <c r="BY145" s="769"/>
      <c r="BZ145" s="769"/>
      <c r="CA145" s="769"/>
      <c r="CB145" s="769"/>
      <c r="CC145" s="769"/>
      <c r="CD145" s="769"/>
      <c r="CE145" s="769"/>
      <c r="CF145" s="769"/>
      <c r="CG145" s="769"/>
      <c r="CH145" s="769"/>
      <c r="CI145" s="769"/>
      <c r="CJ145" s="769"/>
      <c r="CK145" s="769"/>
      <c r="CL145" s="769"/>
      <c r="CM145" s="769"/>
      <c r="CN145" s="769"/>
      <c r="CO145" s="769"/>
      <c r="CP145" s="769"/>
      <c r="CQ145" s="769"/>
      <c r="CR145" s="769"/>
      <c r="CS145" s="769"/>
      <c r="CT145" s="769"/>
      <c r="CU145" s="769"/>
      <c r="CV145" s="769"/>
      <c r="CW145" s="769"/>
      <c r="CX145" s="769"/>
      <c r="CY145" s="769"/>
      <c r="CZ145" s="769"/>
      <c r="DA145" s="769"/>
      <c r="DB145" s="769"/>
      <c r="DC145" s="769"/>
      <c r="DD145" s="769"/>
      <c r="DE145" s="769"/>
      <c r="DF145" s="769"/>
      <c r="DG145" s="769"/>
      <c r="DH145" s="769"/>
      <c r="DI145" s="769"/>
      <c r="DJ145" s="769"/>
      <c r="DK145" s="769"/>
      <c r="DL145" s="769"/>
      <c r="DM145" s="769"/>
      <c r="DN145" s="769"/>
      <c r="DO145" s="769"/>
      <c r="DP145" s="769"/>
      <c r="DQ145" s="769"/>
      <c r="DR145" s="769"/>
      <c r="DS145" s="769"/>
      <c r="DT145" s="769"/>
      <c r="DU145" s="769"/>
      <c r="DV145" s="769"/>
      <c r="DW145" s="769"/>
      <c r="DX145" s="769"/>
      <c r="DY145" s="769"/>
      <c r="DZ145" s="769"/>
      <c r="EA145" s="769"/>
      <c r="EB145" s="769"/>
      <c r="EC145" s="769"/>
      <c r="ED145" s="769"/>
      <c r="EE145" s="769"/>
      <c r="EF145" s="769"/>
      <c r="EG145" s="769"/>
      <c r="EH145" s="769"/>
      <c r="EI145" s="769"/>
      <c r="EJ145" s="769"/>
      <c r="EK145" s="769"/>
      <c r="EL145" s="769"/>
      <c r="EM145" s="769"/>
      <c r="EN145" s="769"/>
      <c r="EO145" s="769"/>
      <c r="EP145" s="769"/>
      <c r="EQ145" s="769"/>
      <c r="ER145" s="769"/>
      <c r="ES145" s="769"/>
      <c r="ET145" s="769"/>
      <c r="EU145" s="769"/>
      <c r="EV145" s="769"/>
      <c r="EW145" s="769"/>
      <c r="EX145" s="769"/>
      <c r="EY145" s="769"/>
      <c r="EZ145" s="769"/>
      <c r="FA145" s="769"/>
      <c r="FB145" s="769"/>
    </row>
    <row r="146" spans="1:158" ht="16.7" customHeight="1" x14ac:dyDescent="0.5">
      <c r="B146" s="448" t="s">
        <v>1011</v>
      </c>
      <c r="C146" s="578"/>
      <c r="D146" s="501" t="s">
        <v>620</v>
      </c>
      <c r="E146" s="519">
        <v>1</v>
      </c>
      <c r="F146" s="583" t="s">
        <v>1133</v>
      </c>
      <c r="G146" s="338">
        <v>11</v>
      </c>
      <c r="H146" s="338"/>
      <c r="I146" s="338"/>
      <c r="J146" s="338"/>
      <c r="K146" s="338"/>
      <c r="L146" s="338"/>
      <c r="M146" s="338"/>
      <c r="N146" s="664"/>
      <c r="O146" s="487" t="s">
        <v>412</v>
      </c>
      <c r="P146" s="519">
        <v>1</v>
      </c>
      <c r="Q146" s="583" t="s">
        <v>1133</v>
      </c>
      <c r="R146" s="338">
        <v>11</v>
      </c>
      <c r="S146" s="338"/>
      <c r="T146" s="338"/>
      <c r="U146" s="338"/>
      <c r="V146" s="338"/>
      <c r="W146" s="338"/>
      <c r="X146" s="338"/>
      <c r="Y146" s="689"/>
    </row>
    <row r="147" spans="1:158" ht="16.7" customHeight="1" x14ac:dyDescent="0.5">
      <c r="B147" s="449" t="s">
        <v>1013</v>
      </c>
      <c r="C147" s="579"/>
      <c r="D147" s="595"/>
      <c r="E147" s="185"/>
      <c r="F147" s="613"/>
      <c r="G147" s="373"/>
      <c r="H147" s="373"/>
      <c r="I147" s="373"/>
      <c r="J147" s="373"/>
      <c r="K147" s="373"/>
      <c r="L147" s="373"/>
      <c r="M147" s="373"/>
      <c r="N147" s="657"/>
      <c r="O147" s="488"/>
      <c r="P147" s="185"/>
      <c r="Q147" s="613"/>
      <c r="R147" s="373"/>
      <c r="S147" s="373"/>
      <c r="T147" s="373"/>
      <c r="U147" s="373"/>
      <c r="V147" s="373"/>
      <c r="W147" s="373"/>
      <c r="X147" s="373"/>
      <c r="Y147" s="682"/>
    </row>
    <row r="148" spans="1:158" s="768" customFormat="1" ht="16.7" customHeight="1" x14ac:dyDescent="0.5">
      <c r="A148" s="768">
        <v>3</v>
      </c>
      <c r="B148" s="585" t="s">
        <v>618</v>
      </c>
      <c r="C148" s="586" t="s">
        <v>619</v>
      </c>
      <c r="D148" s="607" t="s">
        <v>615</v>
      </c>
      <c r="E148" s="453">
        <v>44960</v>
      </c>
      <c r="F148" s="619" t="s">
        <v>1130</v>
      </c>
      <c r="G148" s="465">
        <f>9*2</f>
        <v>18</v>
      </c>
      <c r="H148" s="465">
        <f>G148+G149</f>
        <v>18</v>
      </c>
      <c r="I148" s="465">
        <v>1</v>
      </c>
      <c r="J148" s="465">
        <v>1</v>
      </c>
      <c r="K148" s="465">
        <v>1</v>
      </c>
      <c r="L148" s="465">
        <v>1</v>
      </c>
      <c r="M148" s="705">
        <f>SUM(H148:L148)</f>
        <v>22</v>
      </c>
      <c r="N148" s="660"/>
      <c r="O148" s="644" t="s">
        <v>62</v>
      </c>
      <c r="P148" s="453">
        <v>44960</v>
      </c>
      <c r="Q148" s="619" t="s">
        <v>1130</v>
      </c>
      <c r="R148" s="465">
        <f>9*2</f>
        <v>18</v>
      </c>
      <c r="S148" s="465">
        <f>R148+R149</f>
        <v>18</v>
      </c>
      <c r="T148" s="465">
        <v>1</v>
      </c>
      <c r="U148" s="465">
        <v>1</v>
      </c>
      <c r="V148" s="465">
        <v>1</v>
      </c>
      <c r="W148" s="465">
        <v>1</v>
      </c>
      <c r="X148" s="705">
        <f>SUM(S148:W148)</f>
        <v>22</v>
      </c>
      <c r="Y148" s="685"/>
      <c r="Z148" s="769"/>
      <c r="AA148" s="769"/>
      <c r="AB148" s="769"/>
      <c r="AC148" s="769"/>
      <c r="AD148" s="769"/>
      <c r="AE148" s="769"/>
      <c r="AF148" s="769"/>
      <c r="AG148" s="769"/>
      <c r="AH148" s="769"/>
      <c r="AI148" s="769"/>
      <c r="AJ148" s="769"/>
      <c r="AK148" s="769"/>
      <c r="AL148" s="769"/>
      <c r="AM148" s="769"/>
      <c r="AN148" s="769"/>
      <c r="AO148" s="769"/>
      <c r="AP148" s="769"/>
      <c r="AQ148" s="769"/>
      <c r="AR148" s="769"/>
      <c r="AS148" s="769"/>
      <c r="AT148" s="769"/>
      <c r="AU148" s="769"/>
      <c r="AV148" s="769"/>
      <c r="AW148" s="769"/>
      <c r="AX148" s="769"/>
      <c r="AY148" s="769"/>
      <c r="AZ148" s="769"/>
      <c r="BA148" s="769"/>
      <c r="BB148" s="769"/>
      <c r="BC148" s="769"/>
      <c r="BD148" s="769"/>
      <c r="BE148" s="769"/>
      <c r="BF148" s="769"/>
      <c r="BG148" s="769"/>
      <c r="BH148" s="769"/>
      <c r="BI148" s="769"/>
      <c r="BJ148" s="769"/>
      <c r="BK148" s="769"/>
      <c r="BL148" s="769"/>
      <c r="BM148" s="769"/>
      <c r="BN148" s="769"/>
      <c r="BO148" s="769"/>
      <c r="BP148" s="769"/>
      <c r="BQ148" s="769"/>
      <c r="BR148" s="769"/>
      <c r="BS148" s="769"/>
      <c r="BT148" s="769"/>
      <c r="BU148" s="769"/>
      <c r="BV148" s="769"/>
      <c r="BW148" s="769"/>
      <c r="BX148" s="769"/>
      <c r="BY148" s="769"/>
      <c r="BZ148" s="769"/>
      <c r="CA148" s="769"/>
      <c r="CB148" s="769"/>
      <c r="CC148" s="769"/>
      <c r="CD148" s="769"/>
      <c r="CE148" s="769"/>
      <c r="CF148" s="769"/>
      <c r="CG148" s="769"/>
      <c r="CH148" s="769"/>
      <c r="CI148" s="769"/>
      <c r="CJ148" s="769"/>
      <c r="CK148" s="769"/>
      <c r="CL148" s="769"/>
      <c r="CM148" s="769"/>
      <c r="CN148" s="769"/>
      <c r="CO148" s="769"/>
      <c r="CP148" s="769"/>
      <c r="CQ148" s="769"/>
      <c r="CR148" s="769"/>
      <c r="CS148" s="769"/>
      <c r="CT148" s="769"/>
      <c r="CU148" s="769"/>
      <c r="CV148" s="769"/>
      <c r="CW148" s="769"/>
      <c r="CX148" s="769"/>
      <c r="CY148" s="769"/>
      <c r="CZ148" s="769"/>
      <c r="DA148" s="769"/>
      <c r="DB148" s="769"/>
      <c r="DC148" s="769"/>
      <c r="DD148" s="769"/>
      <c r="DE148" s="769"/>
      <c r="DF148" s="769"/>
      <c r="DG148" s="769"/>
      <c r="DH148" s="769"/>
      <c r="DI148" s="769"/>
      <c r="DJ148" s="769"/>
      <c r="DK148" s="769"/>
      <c r="DL148" s="769"/>
      <c r="DM148" s="769"/>
      <c r="DN148" s="769"/>
      <c r="DO148" s="769"/>
      <c r="DP148" s="769"/>
      <c r="DQ148" s="769"/>
      <c r="DR148" s="769"/>
      <c r="DS148" s="769"/>
      <c r="DT148" s="769"/>
      <c r="DU148" s="769"/>
      <c r="DV148" s="769"/>
      <c r="DW148" s="769"/>
      <c r="DX148" s="769"/>
      <c r="DY148" s="769"/>
      <c r="DZ148" s="769"/>
      <c r="EA148" s="769"/>
      <c r="EB148" s="769"/>
      <c r="EC148" s="769"/>
    </row>
    <row r="149" spans="1:158" s="768" customFormat="1" ht="16.7" customHeight="1" x14ac:dyDescent="0.5">
      <c r="B149" s="449" t="s">
        <v>1019</v>
      </c>
      <c r="C149" s="579"/>
      <c r="D149" s="620"/>
      <c r="E149" s="426"/>
      <c r="F149" s="621"/>
      <c r="G149" s="373"/>
      <c r="H149" s="373"/>
      <c r="I149" s="373"/>
      <c r="J149" s="373"/>
      <c r="K149" s="373"/>
      <c r="L149" s="373"/>
      <c r="M149" s="373"/>
      <c r="N149" s="657"/>
      <c r="O149" s="464"/>
      <c r="P149" s="426"/>
      <c r="Q149" s="621"/>
      <c r="R149" s="373"/>
      <c r="S149" s="373"/>
      <c r="T149" s="373"/>
      <c r="U149" s="373"/>
      <c r="V149" s="373"/>
      <c r="W149" s="373"/>
      <c r="X149" s="373"/>
      <c r="Y149" s="682"/>
      <c r="Z149" s="769"/>
      <c r="AA149" s="769"/>
      <c r="AB149" s="769"/>
      <c r="AC149" s="769"/>
      <c r="AD149" s="769"/>
      <c r="AE149" s="769"/>
      <c r="AF149" s="769"/>
      <c r="AG149" s="769"/>
      <c r="AH149" s="769"/>
      <c r="AI149" s="769"/>
      <c r="AJ149" s="769"/>
      <c r="AK149" s="769"/>
      <c r="AL149" s="769"/>
      <c r="AM149" s="769"/>
      <c r="AN149" s="769"/>
      <c r="AO149" s="769"/>
      <c r="AP149" s="769"/>
      <c r="AQ149" s="769"/>
      <c r="AR149" s="769"/>
      <c r="AS149" s="769"/>
      <c r="AT149" s="769"/>
      <c r="AU149" s="769"/>
      <c r="AV149" s="769"/>
      <c r="AW149" s="769"/>
      <c r="AX149" s="769"/>
      <c r="AY149" s="769"/>
      <c r="AZ149" s="769"/>
      <c r="BA149" s="769"/>
      <c r="BB149" s="769"/>
      <c r="BC149" s="769"/>
      <c r="BD149" s="769"/>
      <c r="BE149" s="769"/>
      <c r="BF149" s="769"/>
      <c r="BG149" s="769"/>
      <c r="BH149" s="769"/>
      <c r="BI149" s="769"/>
      <c r="BJ149" s="769"/>
      <c r="BK149" s="769"/>
      <c r="BL149" s="769"/>
      <c r="BM149" s="769"/>
      <c r="BN149" s="769"/>
      <c r="BO149" s="769"/>
      <c r="BP149" s="769"/>
      <c r="BQ149" s="769"/>
      <c r="BR149" s="769"/>
      <c r="BS149" s="769"/>
      <c r="BT149" s="769"/>
      <c r="BU149" s="769"/>
      <c r="BV149" s="769"/>
      <c r="BW149" s="769"/>
      <c r="BX149" s="769"/>
      <c r="BY149" s="769"/>
      <c r="BZ149" s="769"/>
      <c r="CA149" s="769"/>
      <c r="CB149" s="769"/>
      <c r="CC149" s="769"/>
      <c r="CD149" s="769"/>
      <c r="CE149" s="769"/>
      <c r="CF149" s="769"/>
      <c r="CG149" s="769"/>
      <c r="CH149" s="769"/>
      <c r="CI149" s="769"/>
      <c r="CJ149" s="769"/>
      <c r="CK149" s="769"/>
      <c r="CL149" s="769"/>
      <c r="CM149" s="769"/>
      <c r="CN149" s="769"/>
      <c r="CO149" s="769"/>
      <c r="CP149" s="769"/>
      <c r="CQ149" s="769"/>
      <c r="CR149" s="769"/>
      <c r="CS149" s="769"/>
      <c r="CT149" s="769"/>
      <c r="CU149" s="769"/>
      <c r="CV149" s="769"/>
      <c r="CW149" s="769"/>
      <c r="CX149" s="769"/>
      <c r="CY149" s="769"/>
      <c r="CZ149" s="769"/>
      <c r="DA149" s="769"/>
      <c r="DB149" s="769"/>
      <c r="DC149" s="769"/>
      <c r="DD149" s="769"/>
      <c r="DE149" s="769"/>
      <c r="DF149" s="769"/>
      <c r="DG149" s="769"/>
      <c r="DH149" s="769"/>
      <c r="DI149" s="769"/>
      <c r="DJ149" s="769"/>
      <c r="DK149" s="769"/>
      <c r="DL149" s="769"/>
      <c r="DM149" s="769"/>
      <c r="DN149" s="769"/>
      <c r="DO149" s="769"/>
      <c r="DP149" s="769"/>
      <c r="DQ149" s="769"/>
      <c r="DR149" s="769"/>
      <c r="DS149" s="769"/>
      <c r="DT149" s="769"/>
      <c r="DU149" s="769"/>
      <c r="DV149" s="769"/>
      <c r="DW149" s="769"/>
      <c r="DX149" s="769"/>
      <c r="DY149" s="769"/>
      <c r="DZ149" s="769"/>
      <c r="EA149" s="769"/>
      <c r="EB149" s="769"/>
      <c r="EC149" s="769"/>
    </row>
    <row r="150" spans="1:158" s="768" customFormat="1" ht="16.7" customHeight="1" x14ac:dyDescent="0.5">
      <c r="A150" s="768">
        <v>4</v>
      </c>
      <c r="B150" s="502" t="s">
        <v>622</v>
      </c>
      <c r="C150" s="589" t="s">
        <v>623</v>
      </c>
      <c r="D150" s="626" t="s">
        <v>604</v>
      </c>
      <c r="E150" s="453">
        <v>44960</v>
      </c>
      <c r="F150" s="619" t="s">
        <v>1122</v>
      </c>
      <c r="G150" s="465">
        <v>2</v>
      </c>
      <c r="H150" s="338">
        <f>G150+G151</f>
        <v>18</v>
      </c>
      <c r="I150" s="338">
        <v>1</v>
      </c>
      <c r="J150" s="338">
        <v>1</v>
      </c>
      <c r="K150" s="338">
        <v>1</v>
      </c>
      <c r="L150" s="338">
        <v>1</v>
      </c>
      <c r="M150" s="466">
        <f>SUM(H150:L150)</f>
        <v>22</v>
      </c>
      <c r="N150" s="664"/>
      <c r="O150" s="641" t="s">
        <v>62</v>
      </c>
      <c r="P150" s="453">
        <v>44960</v>
      </c>
      <c r="Q150" s="619" t="s">
        <v>1122</v>
      </c>
      <c r="R150" s="465">
        <v>2</v>
      </c>
      <c r="S150" s="338">
        <f>R150+R151</f>
        <v>18</v>
      </c>
      <c r="T150" s="338">
        <v>1</v>
      </c>
      <c r="U150" s="338">
        <v>1</v>
      </c>
      <c r="V150" s="338">
        <v>1</v>
      </c>
      <c r="W150" s="338">
        <v>1</v>
      </c>
      <c r="X150" s="466">
        <f>SUM(S150:W150)</f>
        <v>22</v>
      </c>
      <c r="Y150" s="689"/>
      <c r="Z150" s="769"/>
      <c r="AA150" s="769"/>
      <c r="AB150" s="769"/>
      <c r="AC150" s="769"/>
      <c r="AD150" s="769"/>
      <c r="AE150" s="769"/>
      <c r="AF150" s="769"/>
      <c r="AG150" s="769"/>
      <c r="AH150" s="769"/>
      <c r="AI150" s="769"/>
      <c r="AJ150" s="769"/>
      <c r="AK150" s="769"/>
      <c r="AL150" s="769"/>
      <c r="AM150" s="769"/>
      <c r="AN150" s="769"/>
      <c r="AO150" s="769"/>
      <c r="AP150" s="769"/>
      <c r="AQ150" s="769"/>
      <c r="AR150" s="769"/>
      <c r="AS150" s="769"/>
      <c r="AT150" s="769"/>
      <c r="AU150" s="769"/>
      <c r="AV150" s="769"/>
      <c r="AW150" s="769"/>
      <c r="AX150" s="769"/>
      <c r="AY150" s="769"/>
      <c r="AZ150" s="769"/>
      <c r="BA150" s="769"/>
      <c r="BB150" s="769"/>
      <c r="BC150" s="769"/>
      <c r="BD150" s="769"/>
      <c r="BE150" s="769"/>
      <c r="BF150" s="769"/>
      <c r="BG150" s="769"/>
      <c r="BH150" s="769"/>
      <c r="BI150" s="769"/>
      <c r="BJ150" s="769"/>
      <c r="BK150" s="769"/>
      <c r="BL150" s="769"/>
      <c r="BM150" s="769"/>
      <c r="BN150" s="769"/>
      <c r="BO150" s="769"/>
      <c r="BP150" s="769"/>
      <c r="BQ150" s="769"/>
      <c r="BR150" s="769"/>
      <c r="BS150" s="769"/>
      <c r="BT150" s="769"/>
      <c r="BU150" s="769"/>
      <c r="BV150" s="769"/>
      <c r="BW150" s="769"/>
      <c r="BX150" s="769"/>
      <c r="BY150" s="769"/>
      <c r="BZ150" s="769"/>
      <c r="CA150" s="769"/>
      <c r="CB150" s="769"/>
      <c r="CC150" s="769"/>
      <c r="CD150" s="769"/>
      <c r="CE150" s="769"/>
      <c r="CF150" s="769"/>
      <c r="CG150" s="769"/>
      <c r="CH150" s="769"/>
      <c r="CI150" s="769"/>
      <c r="CJ150" s="769"/>
      <c r="CK150" s="769"/>
      <c r="CL150" s="769"/>
      <c r="CM150" s="769"/>
      <c r="CN150" s="769"/>
      <c r="CO150" s="769"/>
      <c r="CP150" s="769"/>
      <c r="CQ150" s="769"/>
      <c r="CR150" s="769"/>
      <c r="CS150" s="769"/>
      <c r="CT150" s="769"/>
      <c r="CU150" s="769"/>
      <c r="CV150" s="769"/>
      <c r="CW150" s="769"/>
      <c r="CX150" s="769"/>
      <c r="CY150" s="769"/>
      <c r="CZ150" s="769"/>
      <c r="DA150" s="769"/>
      <c r="DB150" s="769"/>
      <c r="DC150" s="769"/>
      <c r="DD150" s="769"/>
      <c r="DE150" s="769"/>
      <c r="DF150" s="769"/>
      <c r="DG150" s="769"/>
      <c r="DH150" s="769"/>
      <c r="DI150" s="769"/>
      <c r="DJ150" s="769"/>
      <c r="DK150" s="769"/>
      <c r="DL150" s="769"/>
      <c r="DM150" s="769"/>
      <c r="DN150" s="769"/>
      <c r="DO150" s="769"/>
      <c r="DP150" s="769"/>
      <c r="DQ150" s="769"/>
      <c r="DR150" s="769"/>
      <c r="DS150" s="769"/>
      <c r="DT150" s="769"/>
      <c r="DU150" s="769"/>
      <c r="DV150" s="769"/>
      <c r="DW150" s="769"/>
      <c r="DX150" s="769"/>
      <c r="DY150" s="769"/>
      <c r="DZ150" s="769"/>
      <c r="EA150" s="769"/>
      <c r="EB150" s="769"/>
      <c r="EC150" s="769"/>
    </row>
    <row r="151" spans="1:158" s="768" customFormat="1" ht="16.7" customHeight="1" x14ac:dyDescent="0.5">
      <c r="B151" s="449" t="s">
        <v>1031</v>
      </c>
      <c r="C151" s="592"/>
      <c r="D151" s="620" t="s">
        <v>413</v>
      </c>
      <c r="E151" s="426">
        <v>44960</v>
      </c>
      <c r="F151" s="621" t="s">
        <v>415</v>
      </c>
      <c r="G151" s="373">
        <f>8*2</f>
        <v>16</v>
      </c>
      <c r="H151" s="373"/>
      <c r="I151" s="373"/>
      <c r="J151" s="373"/>
      <c r="K151" s="373"/>
      <c r="L151" s="373"/>
      <c r="M151" s="373"/>
      <c r="N151" s="657"/>
      <c r="O151" s="464" t="s">
        <v>416</v>
      </c>
      <c r="P151" s="426">
        <v>44960</v>
      </c>
      <c r="Q151" s="621" t="s">
        <v>415</v>
      </c>
      <c r="R151" s="373">
        <f>8*2</f>
        <v>16</v>
      </c>
      <c r="S151" s="373"/>
      <c r="T151" s="373"/>
      <c r="U151" s="373"/>
      <c r="V151" s="373"/>
      <c r="W151" s="373"/>
      <c r="X151" s="373"/>
      <c r="Y151" s="682"/>
      <c r="Z151" s="769"/>
      <c r="AA151" s="769"/>
      <c r="AB151" s="769"/>
      <c r="AC151" s="769"/>
      <c r="AD151" s="769"/>
      <c r="AE151" s="769"/>
      <c r="AF151" s="769"/>
      <c r="AG151" s="769"/>
      <c r="AH151" s="769"/>
      <c r="AI151" s="769"/>
      <c r="AJ151" s="769"/>
      <c r="AK151" s="769"/>
      <c r="AL151" s="769"/>
      <c r="AM151" s="769"/>
      <c r="AN151" s="769"/>
      <c r="AO151" s="769"/>
      <c r="AP151" s="769"/>
      <c r="AQ151" s="769"/>
      <c r="AR151" s="769"/>
      <c r="AS151" s="769"/>
      <c r="AT151" s="769"/>
      <c r="AU151" s="769"/>
      <c r="AV151" s="769"/>
      <c r="AW151" s="769"/>
      <c r="AX151" s="769"/>
      <c r="AY151" s="769"/>
      <c r="AZ151" s="769"/>
      <c r="BA151" s="769"/>
      <c r="BB151" s="769"/>
      <c r="BC151" s="769"/>
      <c r="BD151" s="769"/>
      <c r="BE151" s="769"/>
      <c r="BF151" s="769"/>
      <c r="BG151" s="769"/>
      <c r="BH151" s="769"/>
      <c r="BI151" s="769"/>
      <c r="BJ151" s="769"/>
      <c r="BK151" s="769"/>
      <c r="BL151" s="769"/>
      <c r="BM151" s="769"/>
      <c r="BN151" s="769"/>
      <c r="BO151" s="769"/>
      <c r="BP151" s="769"/>
      <c r="BQ151" s="769"/>
      <c r="BR151" s="769"/>
      <c r="BS151" s="769"/>
      <c r="BT151" s="769"/>
      <c r="BU151" s="769"/>
      <c r="BV151" s="769"/>
      <c r="BW151" s="769"/>
      <c r="BX151" s="769"/>
      <c r="BY151" s="769"/>
      <c r="BZ151" s="769"/>
      <c r="CA151" s="769"/>
      <c r="CB151" s="769"/>
      <c r="CC151" s="769"/>
      <c r="CD151" s="769"/>
      <c r="CE151" s="769"/>
      <c r="CF151" s="769"/>
      <c r="CG151" s="769"/>
      <c r="CH151" s="769"/>
      <c r="CI151" s="769"/>
      <c r="CJ151" s="769"/>
      <c r="CK151" s="769"/>
      <c r="CL151" s="769"/>
      <c r="CM151" s="769"/>
      <c r="CN151" s="769"/>
      <c r="CO151" s="769"/>
      <c r="CP151" s="769"/>
      <c r="CQ151" s="769"/>
      <c r="CR151" s="769"/>
      <c r="CS151" s="769"/>
      <c r="CT151" s="769"/>
      <c r="CU151" s="769"/>
      <c r="CV151" s="769"/>
      <c r="CW151" s="769"/>
      <c r="CX151" s="769"/>
      <c r="CY151" s="769"/>
      <c r="CZ151" s="769"/>
      <c r="DA151" s="769"/>
      <c r="DB151" s="769"/>
      <c r="DC151" s="769"/>
      <c r="DD151" s="769"/>
      <c r="DE151" s="769"/>
      <c r="DF151" s="769"/>
      <c r="DG151" s="769"/>
      <c r="DH151" s="769"/>
      <c r="DI151" s="769"/>
      <c r="DJ151" s="769"/>
      <c r="DK151" s="769"/>
      <c r="DL151" s="769"/>
      <c r="DM151" s="769"/>
      <c r="DN151" s="769"/>
      <c r="DO151" s="769"/>
      <c r="DP151" s="769"/>
      <c r="DQ151" s="769"/>
      <c r="DR151" s="769"/>
      <c r="DS151" s="769"/>
      <c r="DT151" s="769"/>
      <c r="DU151" s="769"/>
      <c r="DV151" s="769"/>
      <c r="DW151" s="769"/>
      <c r="DX151" s="769"/>
      <c r="DY151" s="769"/>
      <c r="DZ151" s="769"/>
      <c r="EA151" s="769"/>
      <c r="EB151" s="769"/>
      <c r="EC151" s="769"/>
    </row>
    <row r="152" spans="1:158" ht="16.7" customHeight="1" x14ac:dyDescent="0.5">
      <c r="A152" s="768">
        <v>5</v>
      </c>
      <c r="B152" s="502" t="s">
        <v>612</v>
      </c>
      <c r="C152" s="589" t="s">
        <v>613</v>
      </c>
      <c r="D152" s="607" t="s">
        <v>609</v>
      </c>
      <c r="E152" s="480">
        <v>1</v>
      </c>
      <c r="F152" s="753" t="s">
        <v>1132</v>
      </c>
      <c r="G152" s="338">
        <v>6</v>
      </c>
      <c r="H152" s="338">
        <f>G152+G153</f>
        <v>14</v>
      </c>
      <c r="I152" s="338">
        <v>1</v>
      </c>
      <c r="J152" s="338">
        <v>1</v>
      </c>
      <c r="K152" s="338">
        <v>1</v>
      </c>
      <c r="L152" s="338">
        <v>1</v>
      </c>
      <c r="M152" s="466">
        <f>SUM(H152:L152)</f>
        <v>18</v>
      </c>
      <c r="N152" s="664"/>
      <c r="O152" s="644" t="s">
        <v>407</v>
      </c>
      <c r="P152" s="480">
        <v>1</v>
      </c>
      <c r="Q152" s="754" t="s">
        <v>1132</v>
      </c>
      <c r="R152" s="338">
        <v>6</v>
      </c>
      <c r="S152" s="338">
        <f>R152+R153</f>
        <v>14</v>
      </c>
      <c r="T152" s="338">
        <v>1</v>
      </c>
      <c r="U152" s="338">
        <v>1</v>
      </c>
      <c r="V152" s="338">
        <v>1</v>
      </c>
      <c r="W152" s="338">
        <v>1</v>
      </c>
      <c r="X152" s="466">
        <f>SUM(S152:W152)</f>
        <v>18</v>
      </c>
      <c r="Y152" s="689"/>
    </row>
    <row r="153" spans="1:158" s="768" customFormat="1" ht="16.7" customHeight="1" x14ac:dyDescent="0.5">
      <c r="B153" s="449" t="s">
        <v>1034</v>
      </c>
      <c r="C153" s="592"/>
      <c r="D153" s="595" t="s">
        <v>418</v>
      </c>
      <c r="E153" s="185">
        <v>1</v>
      </c>
      <c r="F153" s="633" t="s">
        <v>415</v>
      </c>
      <c r="G153" s="373">
        <v>8</v>
      </c>
      <c r="H153" s="373"/>
      <c r="I153" s="373"/>
      <c r="J153" s="373"/>
      <c r="K153" s="373"/>
      <c r="L153" s="373"/>
      <c r="M153" s="373"/>
      <c r="N153" s="657"/>
      <c r="O153" s="488" t="s">
        <v>419</v>
      </c>
      <c r="P153" s="185">
        <v>1</v>
      </c>
      <c r="Q153" s="613" t="s">
        <v>415</v>
      </c>
      <c r="R153" s="373">
        <v>8</v>
      </c>
      <c r="S153" s="373"/>
      <c r="T153" s="373"/>
      <c r="U153" s="373"/>
      <c r="V153" s="373"/>
      <c r="W153" s="373"/>
      <c r="X153" s="373"/>
      <c r="Y153" s="682"/>
      <c r="Z153" s="769"/>
      <c r="AA153" s="769"/>
      <c r="AB153" s="769"/>
      <c r="AC153" s="769"/>
      <c r="AD153" s="769"/>
      <c r="AE153" s="769"/>
      <c r="AF153" s="769"/>
      <c r="AG153" s="769"/>
      <c r="AH153" s="769"/>
      <c r="AI153" s="769"/>
      <c r="AJ153" s="769"/>
      <c r="AK153" s="769"/>
      <c r="AL153" s="769"/>
      <c r="AM153" s="769"/>
      <c r="AN153" s="769"/>
      <c r="AO153" s="769"/>
      <c r="AP153" s="769"/>
      <c r="AQ153" s="769"/>
      <c r="AR153" s="769"/>
      <c r="AS153" s="769"/>
      <c r="AT153" s="769"/>
      <c r="AU153" s="769"/>
      <c r="AV153" s="769"/>
      <c r="AW153" s="769"/>
      <c r="AX153" s="769"/>
      <c r="AY153" s="769"/>
      <c r="AZ153" s="769"/>
      <c r="BA153" s="769"/>
      <c r="BB153" s="769"/>
      <c r="BC153" s="769"/>
      <c r="BD153" s="769"/>
      <c r="BE153" s="769"/>
      <c r="BF153" s="769"/>
      <c r="BG153" s="769"/>
      <c r="BH153" s="769"/>
      <c r="BI153" s="769"/>
      <c r="BJ153" s="769"/>
      <c r="BK153" s="769"/>
      <c r="BL153" s="769"/>
      <c r="BM153" s="769"/>
      <c r="BN153" s="769"/>
      <c r="BO153" s="769"/>
      <c r="BP153" s="769"/>
      <c r="BQ153" s="769"/>
      <c r="BR153" s="769"/>
      <c r="BS153" s="769"/>
      <c r="BT153" s="769"/>
      <c r="BU153" s="769"/>
      <c r="BV153" s="769"/>
      <c r="BW153" s="769"/>
      <c r="BX153" s="769"/>
      <c r="BY153" s="769"/>
      <c r="BZ153" s="769"/>
      <c r="CA153" s="769"/>
      <c r="CB153" s="769"/>
      <c r="CC153" s="769"/>
      <c r="CD153" s="769"/>
      <c r="CE153" s="769"/>
      <c r="CF153" s="769"/>
      <c r="CG153" s="769"/>
      <c r="CH153" s="769"/>
      <c r="CI153" s="769"/>
      <c r="CJ153" s="769"/>
      <c r="CK153" s="769"/>
      <c r="CL153" s="769"/>
      <c r="CM153" s="769"/>
      <c r="CN153" s="769"/>
      <c r="CO153" s="769"/>
      <c r="CP153" s="769"/>
      <c r="CQ153" s="769"/>
      <c r="CR153" s="769"/>
      <c r="CS153" s="769"/>
      <c r="CT153" s="769"/>
      <c r="CU153" s="769"/>
      <c r="CV153" s="769"/>
      <c r="CW153" s="769"/>
      <c r="CX153" s="769"/>
      <c r="CY153" s="769"/>
      <c r="CZ153" s="769"/>
      <c r="DA153" s="769"/>
      <c r="DB153" s="769"/>
      <c r="DC153" s="769"/>
      <c r="DD153" s="769"/>
      <c r="DE153" s="769"/>
      <c r="DF153" s="769"/>
      <c r="DG153" s="769"/>
      <c r="DH153" s="769"/>
      <c r="DI153" s="769"/>
      <c r="DJ153" s="769"/>
      <c r="DK153" s="769"/>
      <c r="DL153" s="769"/>
      <c r="DM153" s="769"/>
      <c r="DN153" s="769"/>
      <c r="DO153" s="769"/>
      <c r="DP153" s="769"/>
      <c r="DQ153" s="769"/>
      <c r="DR153" s="769"/>
      <c r="DS153" s="769"/>
      <c r="DT153" s="769"/>
      <c r="DU153" s="769"/>
      <c r="DV153" s="769"/>
      <c r="DW153" s="769"/>
      <c r="DX153" s="769"/>
      <c r="DY153" s="769"/>
      <c r="DZ153" s="769"/>
      <c r="EA153" s="769"/>
      <c r="EB153" s="769"/>
      <c r="EC153" s="769"/>
    </row>
    <row r="154" spans="1:158" s="768" customFormat="1" ht="16.7" customHeight="1" x14ac:dyDescent="0.5">
      <c r="B154" s="448" t="s">
        <v>607</v>
      </c>
      <c r="C154" s="577" t="s">
        <v>608</v>
      </c>
      <c r="D154" s="487" t="s">
        <v>413</v>
      </c>
      <c r="E154" s="453">
        <v>44960</v>
      </c>
      <c r="F154" s="583" t="s">
        <v>530</v>
      </c>
      <c r="G154" s="338">
        <f>2*3</f>
        <v>6</v>
      </c>
      <c r="H154" s="338">
        <f>G154+G155</f>
        <v>9</v>
      </c>
      <c r="I154" s="338">
        <v>1</v>
      </c>
      <c r="J154" s="338">
        <v>1</v>
      </c>
      <c r="K154" s="338">
        <v>1</v>
      </c>
      <c r="L154" s="338">
        <v>1</v>
      </c>
      <c r="M154" s="466">
        <f>SUM(H154:L154)</f>
        <v>13</v>
      </c>
      <c r="N154" s="664"/>
      <c r="O154" s="487" t="s">
        <v>416</v>
      </c>
      <c r="P154" s="453">
        <v>44960</v>
      </c>
      <c r="Q154" s="583" t="s">
        <v>530</v>
      </c>
      <c r="R154" s="338">
        <f>2*3</f>
        <v>6</v>
      </c>
      <c r="S154" s="338">
        <f>R154+R155</f>
        <v>9</v>
      </c>
      <c r="T154" s="338">
        <v>1</v>
      </c>
      <c r="U154" s="338">
        <v>1</v>
      </c>
      <c r="V154" s="338">
        <v>1</v>
      </c>
      <c r="W154" s="338">
        <v>1</v>
      </c>
      <c r="X154" s="466">
        <f>SUM(S154:W154)</f>
        <v>13</v>
      </c>
      <c r="Y154" s="689"/>
      <c r="Z154" s="769"/>
      <c r="AA154" s="769"/>
      <c r="AB154" s="769"/>
      <c r="AC154" s="769"/>
      <c r="AD154" s="769"/>
      <c r="AE154" s="769"/>
      <c r="AF154" s="769"/>
      <c r="AG154" s="769"/>
      <c r="AH154" s="769"/>
      <c r="AI154" s="769"/>
      <c r="AJ154" s="769"/>
      <c r="AK154" s="769"/>
      <c r="AL154" s="769"/>
      <c r="AM154" s="769"/>
      <c r="AN154" s="769"/>
      <c r="AO154" s="769"/>
      <c r="AP154" s="769"/>
      <c r="AQ154" s="769"/>
      <c r="AR154" s="769"/>
      <c r="AS154" s="769"/>
      <c r="AT154" s="769"/>
      <c r="AU154" s="769"/>
      <c r="AV154" s="769"/>
      <c r="AW154" s="769"/>
      <c r="AX154" s="769"/>
      <c r="AY154" s="769"/>
      <c r="AZ154" s="769"/>
      <c r="BA154" s="769"/>
      <c r="BB154" s="769"/>
      <c r="BC154" s="769"/>
      <c r="BD154" s="769"/>
      <c r="BE154" s="769"/>
      <c r="BF154" s="769"/>
      <c r="BG154" s="769"/>
      <c r="BH154" s="769"/>
      <c r="BI154" s="769"/>
      <c r="BJ154" s="769"/>
      <c r="BK154" s="769"/>
      <c r="BL154" s="769"/>
      <c r="BM154" s="769"/>
      <c r="BN154" s="769"/>
      <c r="BO154" s="769"/>
      <c r="BP154" s="769"/>
      <c r="BQ154" s="769"/>
      <c r="BR154" s="769"/>
      <c r="BS154" s="769"/>
      <c r="BT154" s="769"/>
      <c r="BU154" s="769"/>
      <c r="BV154" s="769"/>
      <c r="BW154" s="769"/>
      <c r="BX154" s="769"/>
      <c r="BY154" s="769"/>
      <c r="BZ154" s="769"/>
      <c r="CA154" s="769"/>
      <c r="CB154" s="769"/>
      <c r="CC154" s="769"/>
      <c r="CD154" s="769"/>
      <c r="CE154" s="769"/>
      <c r="CF154" s="769"/>
      <c r="CG154" s="769"/>
      <c r="CH154" s="769"/>
      <c r="CI154" s="769"/>
      <c r="CJ154" s="769"/>
      <c r="CK154" s="769"/>
      <c r="CL154" s="769"/>
      <c r="CM154" s="769"/>
      <c r="CN154" s="769"/>
      <c r="CO154" s="769"/>
      <c r="CP154" s="769"/>
      <c r="CQ154" s="769"/>
      <c r="CR154" s="769"/>
      <c r="CS154" s="769"/>
      <c r="CT154" s="769"/>
      <c r="CU154" s="769"/>
      <c r="CV154" s="769"/>
      <c r="CW154" s="769"/>
      <c r="CX154" s="769"/>
      <c r="CY154" s="769"/>
      <c r="CZ154" s="769"/>
      <c r="DA154" s="769"/>
      <c r="DB154" s="769"/>
      <c r="DC154" s="769"/>
      <c r="DD154" s="769"/>
      <c r="DE154" s="769"/>
      <c r="DF154" s="769"/>
      <c r="DG154" s="769"/>
      <c r="DH154" s="769"/>
      <c r="DI154" s="769"/>
      <c r="DJ154" s="769"/>
      <c r="DK154" s="769"/>
      <c r="DL154" s="769"/>
      <c r="DM154" s="769"/>
      <c r="DN154" s="769"/>
      <c r="DO154" s="769"/>
      <c r="DP154" s="769"/>
      <c r="DQ154" s="769"/>
      <c r="DR154" s="769"/>
      <c r="DS154" s="769"/>
      <c r="DT154" s="769"/>
      <c r="DU154" s="769"/>
      <c r="DV154" s="769"/>
      <c r="DW154" s="769"/>
      <c r="DX154" s="769"/>
      <c r="DY154" s="769"/>
      <c r="DZ154" s="769"/>
      <c r="EA154" s="769"/>
      <c r="EB154" s="769"/>
      <c r="EC154" s="769"/>
    </row>
    <row r="155" spans="1:158" s="768" customFormat="1" ht="16.7" customHeight="1" x14ac:dyDescent="0.5">
      <c r="B155" s="709"/>
      <c r="C155" s="592"/>
      <c r="D155" s="464" t="s">
        <v>418</v>
      </c>
      <c r="E155" s="388">
        <v>1</v>
      </c>
      <c r="F155" s="621" t="s">
        <v>530</v>
      </c>
      <c r="G155" s="373">
        <v>3</v>
      </c>
      <c r="H155" s="373"/>
      <c r="I155" s="373"/>
      <c r="J155" s="373"/>
      <c r="K155" s="373"/>
      <c r="L155" s="373"/>
      <c r="M155" s="373"/>
      <c r="N155" s="657"/>
      <c r="O155" s="464" t="s">
        <v>419</v>
      </c>
      <c r="P155" s="388">
        <v>1</v>
      </c>
      <c r="Q155" s="621" t="s">
        <v>530</v>
      </c>
      <c r="R155" s="373">
        <v>3</v>
      </c>
      <c r="S155" s="373"/>
      <c r="T155" s="373"/>
      <c r="U155" s="373"/>
      <c r="V155" s="373"/>
      <c r="W155" s="373"/>
      <c r="X155" s="373"/>
      <c r="Y155" s="682"/>
      <c r="Z155" s="769"/>
      <c r="AA155" s="769"/>
      <c r="AB155" s="769"/>
      <c r="AC155" s="769"/>
      <c r="AD155" s="769"/>
      <c r="AE155" s="769"/>
      <c r="AF155" s="769"/>
      <c r="AG155" s="769"/>
      <c r="AH155" s="769"/>
      <c r="AI155" s="769"/>
      <c r="AJ155" s="769"/>
      <c r="AK155" s="769"/>
      <c r="AL155" s="769"/>
      <c r="AM155" s="769"/>
      <c r="AN155" s="769"/>
      <c r="AO155" s="769"/>
      <c r="AP155" s="769"/>
      <c r="AQ155" s="769"/>
      <c r="AR155" s="769"/>
      <c r="AS155" s="769"/>
      <c r="AT155" s="769"/>
      <c r="AU155" s="769"/>
      <c r="AV155" s="769"/>
      <c r="AW155" s="769"/>
      <c r="AX155" s="769"/>
      <c r="AY155" s="769"/>
      <c r="AZ155" s="769"/>
      <c r="BA155" s="769"/>
      <c r="BB155" s="769"/>
      <c r="BC155" s="769"/>
      <c r="BD155" s="769"/>
      <c r="BE155" s="769"/>
      <c r="BF155" s="769"/>
      <c r="BG155" s="769"/>
      <c r="BH155" s="769"/>
      <c r="BI155" s="769"/>
      <c r="BJ155" s="769"/>
      <c r="BK155" s="769"/>
      <c r="BL155" s="769"/>
      <c r="BM155" s="769"/>
      <c r="BN155" s="769"/>
      <c r="BO155" s="769"/>
      <c r="BP155" s="769"/>
      <c r="BQ155" s="769"/>
      <c r="BR155" s="769"/>
      <c r="BS155" s="769"/>
      <c r="BT155" s="769"/>
      <c r="BU155" s="769"/>
      <c r="BV155" s="769"/>
      <c r="BW155" s="769"/>
      <c r="BX155" s="769"/>
      <c r="BY155" s="769"/>
      <c r="BZ155" s="769"/>
      <c r="CA155" s="769"/>
      <c r="CB155" s="769"/>
      <c r="CC155" s="769"/>
      <c r="CD155" s="769"/>
      <c r="CE155" s="769"/>
      <c r="CF155" s="769"/>
      <c r="CG155" s="769"/>
      <c r="CH155" s="769"/>
      <c r="CI155" s="769"/>
      <c r="CJ155" s="769"/>
      <c r="CK155" s="769"/>
      <c r="CL155" s="769"/>
      <c r="CM155" s="769"/>
      <c r="CN155" s="769"/>
      <c r="CO155" s="769"/>
      <c r="CP155" s="769"/>
      <c r="CQ155" s="769"/>
      <c r="CR155" s="769"/>
      <c r="CS155" s="769"/>
      <c r="CT155" s="769"/>
      <c r="CU155" s="769"/>
      <c r="CV155" s="769"/>
      <c r="CW155" s="769"/>
      <c r="CX155" s="769"/>
      <c r="CY155" s="769"/>
      <c r="CZ155" s="769"/>
      <c r="DA155" s="769"/>
      <c r="DB155" s="769"/>
      <c r="DC155" s="769"/>
      <c r="DD155" s="769"/>
      <c r="DE155" s="769"/>
      <c r="DF155" s="769"/>
      <c r="DG155" s="769"/>
      <c r="DH155" s="769"/>
      <c r="DI155" s="769"/>
      <c r="DJ155" s="769"/>
      <c r="DK155" s="769"/>
      <c r="DL155" s="769"/>
      <c r="DM155" s="769"/>
      <c r="DN155" s="769"/>
      <c r="DO155" s="769"/>
      <c r="DP155" s="769"/>
      <c r="DQ155" s="769"/>
      <c r="DR155" s="769"/>
      <c r="DS155" s="769"/>
      <c r="DT155" s="769"/>
      <c r="DU155" s="769"/>
      <c r="DV155" s="769"/>
      <c r="DW155" s="769"/>
      <c r="DX155" s="769"/>
      <c r="DY155" s="769"/>
      <c r="DZ155" s="769"/>
      <c r="EA155" s="769"/>
      <c r="EB155" s="769"/>
      <c r="EC155" s="769"/>
    </row>
    <row r="156" spans="1:158" s="503" customFormat="1" ht="15.95" customHeight="1" x14ac:dyDescent="0.5">
      <c r="A156" s="946"/>
      <c r="B156" s="894" t="s">
        <v>610</v>
      </c>
      <c r="C156" s="948" t="s">
        <v>611</v>
      </c>
      <c r="D156" s="947" t="s">
        <v>609</v>
      </c>
      <c r="E156" s="897">
        <v>1</v>
      </c>
      <c r="F156" s="898" t="s">
        <v>863</v>
      </c>
      <c r="G156" s="895">
        <v>4</v>
      </c>
      <c r="H156" s="895"/>
      <c r="I156" s="896"/>
      <c r="J156" s="896"/>
      <c r="K156" s="896"/>
      <c r="L156" s="896"/>
      <c r="M156" s="895"/>
      <c r="N156" s="949"/>
      <c r="O156" s="947" t="s">
        <v>407</v>
      </c>
      <c r="P156" s="897">
        <v>1</v>
      </c>
      <c r="Q156" s="899" t="s">
        <v>863</v>
      </c>
      <c r="R156" s="895">
        <v>4</v>
      </c>
      <c r="S156" s="895"/>
      <c r="T156" s="896"/>
      <c r="U156" s="896"/>
      <c r="V156" s="896"/>
      <c r="W156" s="896"/>
      <c r="X156" s="895"/>
      <c r="Y156" s="896"/>
    </row>
    <row r="157" spans="1:158" ht="20.25" customHeight="1" x14ac:dyDescent="0.5">
      <c r="B157" s="1524" t="s">
        <v>975</v>
      </c>
      <c r="C157" s="1525"/>
      <c r="D157" s="1525"/>
      <c r="E157" s="1525"/>
      <c r="F157" s="1525"/>
      <c r="G157" s="1526"/>
      <c r="H157" s="930">
        <f>SUM(H143:H155)</f>
        <v>92</v>
      </c>
      <c r="I157" s="922"/>
      <c r="J157" s="922"/>
      <c r="K157" s="922"/>
      <c r="L157" s="922"/>
      <c r="M157" s="923"/>
      <c r="N157" s="924"/>
      <c r="O157" s="925"/>
      <c r="P157" s="922"/>
      <c r="Q157" s="926"/>
      <c r="R157" s="927"/>
      <c r="S157" s="930">
        <f>SUM(S143:S155)</f>
        <v>92</v>
      </c>
      <c r="T157" s="922"/>
      <c r="U157" s="922"/>
      <c r="V157" s="922"/>
      <c r="W157" s="922"/>
      <c r="X157" s="923"/>
      <c r="Y157" s="928"/>
    </row>
    <row r="158" spans="1:158" ht="20.25" customHeight="1" x14ac:dyDescent="0.5">
      <c r="B158" s="1521" t="s">
        <v>1143</v>
      </c>
      <c r="C158" s="1522"/>
      <c r="D158" s="1522"/>
      <c r="E158" s="1522"/>
      <c r="F158" s="1522"/>
      <c r="G158" s="1523"/>
      <c r="H158" s="933">
        <f>H157/6</f>
        <v>15.333333333333334</v>
      </c>
      <c r="I158" s="196"/>
      <c r="J158" s="196"/>
      <c r="K158" s="196"/>
      <c r="L158" s="196"/>
      <c r="M158" s="757"/>
      <c r="N158" s="673"/>
      <c r="O158" s="185"/>
      <c r="P158" s="196"/>
      <c r="Q158" s="623"/>
      <c r="R158" s="395"/>
      <c r="S158" s="933">
        <f>S157/6</f>
        <v>15.333333333333334</v>
      </c>
      <c r="T158" s="196"/>
      <c r="U158" s="196"/>
      <c r="V158" s="196"/>
      <c r="W158" s="196"/>
      <c r="X158" s="757"/>
      <c r="Y158" s="702"/>
    </row>
    <row r="159" spans="1:158" ht="20.25" customHeight="1" x14ac:dyDescent="0.5">
      <c r="B159" s="519"/>
      <c r="C159" s="519"/>
      <c r="D159" s="519"/>
      <c r="E159" s="519"/>
      <c r="F159" s="519"/>
      <c r="G159" s="519"/>
      <c r="H159" s="951"/>
      <c r="I159" s="519"/>
      <c r="J159" s="519"/>
      <c r="K159" s="519"/>
      <c r="L159" s="519"/>
      <c r="M159" s="918"/>
      <c r="N159" s="920"/>
      <c r="O159" s="519"/>
      <c r="P159" s="519"/>
      <c r="Q159" s="919"/>
      <c r="R159" s="519"/>
      <c r="S159" s="951"/>
      <c r="T159" s="519"/>
      <c r="U159" s="519"/>
      <c r="V159" s="519"/>
      <c r="W159" s="519"/>
      <c r="X159" s="918"/>
      <c r="Y159" s="920"/>
    </row>
    <row r="160" spans="1:158" ht="20.25" customHeight="1" x14ac:dyDescent="0.5">
      <c r="B160" s="519"/>
      <c r="C160" s="519"/>
      <c r="D160" s="519"/>
      <c r="E160" s="519"/>
      <c r="F160" s="519"/>
      <c r="G160" s="519"/>
      <c r="H160" s="951"/>
      <c r="I160" s="519"/>
      <c r="J160" s="519"/>
      <c r="K160" s="519"/>
      <c r="L160" s="519"/>
      <c r="M160" s="918"/>
      <c r="N160" s="920"/>
      <c r="O160" s="519"/>
      <c r="P160" s="519"/>
      <c r="Q160" s="919"/>
      <c r="R160" s="519"/>
      <c r="S160" s="951"/>
      <c r="T160" s="519"/>
      <c r="U160" s="519"/>
      <c r="V160" s="519"/>
      <c r="W160" s="519"/>
      <c r="X160" s="918"/>
      <c r="Y160" s="920"/>
    </row>
    <row r="161" spans="1:133" ht="20.25" customHeight="1" x14ac:dyDescent="0.5">
      <c r="B161" s="519"/>
      <c r="C161" s="519"/>
      <c r="D161" s="519"/>
      <c r="E161" s="519"/>
      <c r="F161" s="519"/>
      <c r="G161" s="519"/>
      <c r="H161" s="951"/>
      <c r="I161" s="519"/>
      <c r="J161" s="519"/>
      <c r="K161" s="519"/>
      <c r="L161" s="519"/>
      <c r="M161" s="918"/>
      <c r="N161" s="920"/>
      <c r="O161" s="519"/>
      <c r="P161" s="519"/>
      <c r="Q161" s="919"/>
      <c r="R161" s="519"/>
      <c r="S161" s="951"/>
      <c r="T161" s="519"/>
      <c r="U161" s="519"/>
      <c r="V161" s="519"/>
      <c r="W161" s="519"/>
      <c r="X161" s="918"/>
      <c r="Y161" s="920"/>
    </row>
    <row r="162" spans="1:133" ht="20.25" customHeight="1" x14ac:dyDescent="0.5">
      <c r="B162" s="519"/>
      <c r="C162" s="519"/>
      <c r="D162" s="519"/>
      <c r="E162" s="519"/>
      <c r="F162" s="519"/>
      <c r="G162" s="519"/>
      <c r="H162" s="951"/>
      <c r="I162" s="519"/>
      <c r="J162" s="519"/>
      <c r="K162" s="519"/>
      <c r="L162" s="519"/>
      <c r="M162" s="918"/>
      <c r="N162" s="920"/>
      <c r="O162" s="519"/>
      <c r="P162" s="519"/>
      <c r="Q162" s="919"/>
      <c r="R162" s="519"/>
      <c r="S162" s="951"/>
      <c r="T162" s="519"/>
      <c r="U162" s="519"/>
      <c r="V162" s="519"/>
      <c r="W162" s="519"/>
      <c r="X162" s="918"/>
      <c r="Y162" s="920"/>
    </row>
    <row r="163" spans="1:133" ht="20.25" customHeight="1" x14ac:dyDescent="0.5">
      <c r="B163" s="519"/>
      <c r="C163" s="519"/>
      <c r="D163" s="519"/>
      <c r="E163" s="519"/>
      <c r="F163" s="519"/>
      <c r="G163" s="519"/>
      <c r="H163" s="951"/>
      <c r="I163" s="519"/>
      <c r="J163" s="519"/>
      <c r="K163" s="519"/>
      <c r="L163" s="519"/>
      <c r="M163" s="918"/>
      <c r="N163" s="920"/>
      <c r="O163" s="519"/>
      <c r="P163" s="519"/>
      <c r="Q163" s="919"/>
      <c r="R163" s="519"/>
      <c r="S163" s="951"/>
      <c r="T163" s="519"/>
      <c r="U163" s="519"/>
      <c r="V163" s="519"/>
      <c r="W163" s="519"/>
      <c r="X163" s="918"/>
      <c r="Y163" s="920"/>
    </row>
    <row r="164" spans="1:133" ht="20.25" customHeight="1" x14ac:dyDescent="0.5">
      <c r="B164" s="519"/>
      <c r="C164" s="519"/>
      <c r="D164" s="519"/>
      <c r="E164" s="519"/>
      <c r="F164" s="519"/>
      <c r="G164" s="519"/>
      <c r="H164" s="951"/>
      <c r="I164" s="519"/>
      <c r="J164" s="519"/>
      <c r="K164" s="519"/>
      <c r="L164" s="519"/>
      <c r="M164" s="918"/>
      <c r="N164" s="920"/>
      <c r="O164" s="519"/>
      <c r="P164" s="519"/>
      <c r="Q164" s="919"/>
      <c r="R164" s="519"/>
      <c r="S164" s="951"/>
      <c r="T164" s="519"/>
      <c r="U164" s="519"/>
      <c r="V164" s="519"/>
      <c r="W164" s="519"/>
      <c r="X164" s="918"/>
      <c r="Y164" s="920"/>
    </row>
    <row r="165" spans="1:133" ht="20.25" customHeight="1" x14ac:dyDescent="0.5">
      <c r="B165" s="519"/>
      <c r="C165" s="519"/>
      <c r="D165" s="519"/>
      <c r="E165" s="519"/>
      <c r="F165" s="519"/>
      <c r="G165" s="519"/>
      <c r="H165" s="951"/>
      <c r="I165" s="519"/>
      <c r="J165" s="519"/>
      <c r="K165" s="519"/>
      <c r="L165" s="519"/>
      <c r="M165" s="918"/>
      <c r="N165" s="920"/>
      <c r="O165" s="519"/>
      <c r="P165" s="519"/>
      <c r="Q165" s="919"/>
      <c r="R165" s="519"/>
      <c r="S165" s="951"/>
      <c r="T165" s="519"/>
      <c r="U165" s="519"/>
      <c r="V165" s="519"/>
      <c r="W165" s="519"/>
      <c r="X165" s="918"/>
      <c r="Y165" s="920"/>
    </row>
    <row r="166" spans="1:133" ht="20.25" customHeight="1" x14ac:dyDescent="0.5">
      <c r="B166" s="519"/>
      <c r="C166" s="519"/>
      <c r="D166" s="519"/>
      <c r="E166" s="519"/>
      <c r="F166" s="519"/>
      <c r="G166" s="519"/>
      <c r="H166" s="951"/>
      <c r="I166" s="519"/>
      <c r="J166" s="519"/>
      <c r="K166" s="519"/>
      <c r="L166" s="519"/>
      <c r="M166" s="918"/>
      <c r="N166" s="920"/>
      <c r="O166" s="519"/>
      <c r="P166" s="519"/>
      <c r="Q166" s="919"/>
      <c r="R166" s="519"/>
      <c r="S166" s="951"/>
      <c r="T166" s="519"/>
      <c r="U166" s="519"/>
      <c r="V166" s="519"/>
      <c r="W166" s="519"/>
      <c r="X166" s="918"/>
      <c r="Y166" s="920"/>
    </row>
    <row r="167" spans="1:133" ht="20.25" customHeight="1" x14ac:dyDescent="0.5">
      <c r="B167" s="519"/>
      <c r="C167" s="519"/>
      <c r="D167" s="519"/>
      <c r="E167" s="519"/>
      <c r="F167" s="519"/>
      <c r="G167" s="519"/>
      <c r="H167" s="951"/>
      <c r="I167" s="519"/>
      <c r="J167" s="519"/>
      <c r="K167" s="519"/>
      <c r="L167" s="519"/>
      <c r="M167" s="918"/>
      <c r="N167" s="920"/>
      <c r="O167" s="519"/>
      <c r="P167" s="519"/>
      <c r="Q167" s="919"/>
      <c r="R167" s="519"/>
      <c r="S167" s="951"/>
      <c r="T167" s="519"/>
      <c r="U167" s="519"/>
      <c r="V167" s="519"/>
      <c r="W167" s="519"/>
      <c r="X167" s="918"/>
      <c r="Y167" s="920"/>
    </row>
    <row r="168" spans="1:133" ht="20.25" customHeight="1" x14ac:dyDescent="0.5">
      <c r="B168" s="519"/>
      <c r="C168" s="519"/>
      <c r="D168" s="519"/>
      <c r="E168" s="519"/>
      <c r="F168" s="519"/>
      <c r="G168" s="519"/>
      <c r="H168" s="951"/>
      <c r="I168" s="519"/>
      <c r="J168" s="519"/>
      <c r="K168" s="519"/>
      <c r="L168" s="519"/>
      <c r="M168" s="918"/>
      <c r="N168" s="920"/>
      <c r="O168" s="519"/>
      <c r="P168" s="519"/>
      <c r="Q168" s="919"/>
      <c r="R168" s="519"/>
      <c r="S168" s="951"/>
      <c r="T168" s="519"/>
      <c r="U168" s="519"/>
      <c r="V168" s="519"/>
      <c r="W168" s="519"/>
      <c r="X168" s="918"/>
      <c r="Y168" s="920"/>
    </row>
    <row r="169" spans="1:133" ht="20.25" customHeight="1" x14ac:dyDescent="0.5">
      <c r="B169" s="519"/>
      <c r="C169" s="519"/>
      <c r="D169" s="519"/>
      <c r="E169" s="519"/>
      <c r="F169" s="519"/>
      <c r="G169" s="519"/>
      <c r="H169" s="951"/>
      <c r="I169" s="519"/>
      <c r="J169" s="519"/>
      <c r="K169" s="519"/>
      <c r="L169" s="519"/>
      <c r="M169" s="918"/>
      <c r="N169" s="920"/>
      <c r="O169" s="519"/>
      <c r="P169" s="519"/>
      <c r="Q169" s="919"/>
      <c r="R169" s="519"/>
      <c r="S169" s="951"/>
      <c r="T169" s="519"/>
      <c r="U169" s="519"/>
      <c r="V169" s="519"/>
      <c r="W169" s="519"/>
      <c r="X169" s="918"/>
      <c r="Y169" s="920"/>
    </row>
    <row r="170" spans="1:133" s="503" customFormat="1" ht="15.95" customHeight="1" x14ac:dyDescent="0.5">
      <c r="A170" s="931"/>
      <c r="B170" s="1515" t="s">
        <v>1139</v>
      </c>
      <c r="C170" s="1515"/>
      <c r="D170" s="1515"/>
      <c r="E170" s="1516"/>
      <c r="F170" s="1516"/>
      <c r="G170" s="1516"/>
      <c r="H170" s="1516"/>
      <c r="I170" s="1516"/>
      <c r="J170" s="1516"/>
      <c r="K170" s="1516"/>
      <c r="L170" s="1516"/>
      <c r="M170" s="1516"/>
      <c r="N170" s="1516"/>
      <c r="O170" s="1516"/>
      <c r="P170" s="1516"/>
      <c r="Q170" s="1516"/>
      <c r="R170" s="1516"/>
      <c r="S170" s="1516"/>
      <c r="T170" s="1516"/>
      <c r="U170" s="1516"/>
      <c r="V170" s="1516"/>
      <c r="W170" s="1516"/>
      <c r="X170" s="1516"/>
      <c r="Y170" s="1516"/>
    </row>
    <row r="171" spans="1:133" ht="15.95" customHeight="1" x14ac:dyDescent="0.5">
      <c r="B171" s="1482" t="s">
        <v>506</v>
      </c>
      <c r="C171" s="1483"/>
      <c r="D171" s="1488" t="s">
        <v>5</v>
      </c>
      <c r="E171" s="1489"/>
      <c r="F171" s="1489"/>
      <c r="G171" s="1489"/>
      <c r="H171" s="1489"/>
      <c r="I171" s="1489"/>
      <c r="J171" s="1489"/>
      <c r="K171" s="1489"/>
      <c r="L171" s="1489"/>
      <c r="M171" s="1489"/>
      <c r="N171" s="1490"/>
      <c r="O171" s="1489" t="s">
        <v>6</v>
      </c>
      <c r="P171" s="1489"/>
      <c r="Q171" s="1489"/>
      <c r="R171" s="1489"/>
      <c r="S171" s="1489"/>
      <c r="T171" s="1489"/>
      <c r="U171" s="1489"/>
      <c r="V171" s="1489"/>
      <c r="W171" s="1489"/>
      <c r="X171" s="1489"/>
      <c r="Y171" s="1491"/>
    </row>
    <row r="172" spans="1:133" ht="16.7" customHeight="1" x14ac:dyDescent="0.5">
      <c r="B172" s="1484"/>
      <c r="C172" s="1485"/>
      <c r="D172" s="1492" t="s">
        <v>7</v>
      </c>
      <c r="E172" s="1494" t="s">
        <v>504</v>
      </c>
      <c r="F172" s="1496" t="s">
        <v>974</v>
      </c>
      <c r="G172" s="1494" t="s">
        <v>975</v>
      </c>
      <c r="H172" s="1507" t="s">
        <v>976</v>
      </c>
      <c r="I172" s="1517" t="s">
        <v>1115</v>
      </c>
      <c r="J172" s="1519" t="s">
        <v>1068</v>
      </c>
      <c r="K172" s="1505" t="s">
        <v>977</v>
      </c>
      <c r="L172" s="1505" t="s">
        <v>1069</v>
      </c>
      <c r="M172" s="1507" t="s">
        <v>978</v>
      </c>
      <c r="N172" s="1511" t="s">
        <v>508</v>
      </c>
      <c r="O172" s="1513" t="s">
        <v>7</v>
      </c>
      <c r="P172" s="1494" t="s">
        <v>504</v>
      </c>
      <c r="Q172" s="1496" t="s">
        <v>974</v>
      </c>
      <c r="R172" s="1494" t="s">
        <v>975</v>
      </c>
      <c r="S172" s="1507" t="s">
        <v>976</v>
      </c>
      <c r="T172" s="1517" t="s">
        <v>1115</v>
      </c>
      <c r="U172" s="1519" t="s">
        <v>1068</v>
      </c>
      <c r="V172" s="1505" t="s">
        <v>977</v>
      </c>
      <c r="W172" s="1505" t="s">
        <v>1069</v>
      </c>
      <c r="X172" s="1507" t="s">
        <v>978</v>
      </c>
      <c r="Y172" s="1509" t="s">
        <v>508</v>
      </c>
    </row>
    <row r="173" spans="1:133" s="768" customFormat="1" ht="16.7" customHeight="1" x14ac:dyDescent="0.5">
      <c r="B173" s="1486"/>
      <c r="C173" s="1487"/>
      <c r="D173" s="1493"/>
      <c r="E173" s="1495"/>
      <c r="F173" s="1497"/>
      <c r="G173" s="1495"/>
      <c r="H173" s="1508"/>
      <c r="I173" s="1518"/>
      <c r="J173" s="1520"/>
      <c r="K173" s="1506"/>
      <c r="L173" s="1506"/>
      <c r="M173" s="1508"/>
      <c r="N173" s="1512"/>
      <c r="O173" s="1514"/>
      <c r="P173" s="1495"/>
      <c r="Q173" s="1497"/>
      <c r="R173" s="1495"/>
      <c r="S173" s="1508"/>
      <c r="T173" s="1518"/>
      <c r="U173" s="1520"/>
      <c r="V173" s="1506"/>
      <c r="W173" s="1506"/>
      <c r="X173" s="1508"/>
      <c r="Y173" s="1510"/>
      <c r="Z173" s="769"/>
      <c r="AA173" s="769"/>
      <c r="AB173" s="769"/>
      <c r="AC173" s="769"/>
      <c r="AD173" s="769"/>
      <c r="AE173" s="769"/>
      <c r="AF173" s="769"/>
      <c r="AG173" s="769"/>
      <c r="AH173" s="769"/>
      <c r="AI173" s="769"/>
      <c r="AJ173" s="769"/>
      <c r="AK173" s="769"/>
      <c r="AL173" s="769"/>
      <c r="AM173" s="769"/>
      <c r="AN173" s="769"/>
      <c r="AO173" s="769"/>
      <c r="AP173" s="769"/>
      <c r="AQ173" s="769"/>
      <c r="AR173" s="769"/>
      <c r="AS173" s="769"/>
      <c r="AT173" s="769"/>
      <c r="AU173" s="769"/>
      <c r="AV173" s="769"/>
      <c r="AW173" s="769"/>
      <c r="AX173" s="769"/>
      <c r="AY173" s="769"/>
      <c r="AZ173" s="769"/>
      <c r="BA173" s="769"/>
      <c r="BB173" s="769"/>
      <c r="BC173" s="769"/>
      <c r="BD173" s="769"/>
      <c r="BE173" s="769"/>
      <c r="BF173" s="769"/>
      <c r="BG173" s="769"/>
      <c r="BH173" s="769"/>
      <c r="BI173" s="769"/>
      <c r="BJ173" s="769"/>
      <c r="BK173" s="769"/>
      <c r="BL173" s="769"/>
      <c r="BM173" s="769"/>
      <c r="BN173" s="769"/>
      <c r="BO173" s="769"/>
      <c r="BP173" s="769"/>
      <c r="BQ173" s="769"/>
      <c r="BR173" s="769"/>
      <c r="BS173" s="769"/>
      <c r="BT173" s="769"/>
      <c r="BU173" s="769"/>
      <c r="BV173" s="769"/>
      <c r="BW173" s="769"/>
      <c r="BX173" s="769"/>
      <c r="BY173" s="769"/>
      <c r="BZ173" s="769"/>
      <c r="CA173" s="769"/>
      <c r="CB173" s="769"/>
      <c r="CC173" s="769"/>
      <c r="CD173" s="769"/>
      <c r="CE173" s="769"/>
      <c r="CF173" s="769"/>
      <c r="CG173" s="769"/>
      <c r="CH173" s="769"/>
      <c r="CI173" s="769"/>
      <c r="CJ173" s="769"/>
      <c r="CK173" s="769"/>
      <c r="CL173" s="769"/>
      <c r="CM173" s="769"/>
      <c r="CN173" s="769"/>
      <c r="CO173" s="769"/>
      <c r="CP173" s="769"/>
      <c r="CQ173" s="769"/>
      <c r="CR173" s="769"/>
      <c r="CS173" s="769"/>
      <c r="CT173" s="769"/>
      <c r="CU173" s="769"/>
      <c r="CV173" s="769"/>
      <c r="CW173" s="769"/>
      <c r="CX173" s="769"/>
      <c r="CY173" s="769"/>
      <c r="CZ173" s="769"/>
      <c r="DA173" s="769"/>
      <c r="DB173" s="769"/>
      <c r="DC173" s="769"/>
      <c r="DD173" s="769"/>
      <c r="DE173" s="769"/>
      <c r="DF173" s="769"/>
      <c r="DG173" s="769"/>
      <c r="DH173" s="769"/>
      <c r="DI173" s="769"/>
      <c r="DJ173" s="769"/>
      <c r="DK173" s="769"/>
      <c r="DL173" s="769"/>
      <c r="DM173" s="769"/>
      <c r="DN173" s="769"/>
      <c r="DO173" s="769"/>
      <c r="DP173" s="769"/>
      <c r="DQ173" s="769"/>
      <c r="DR173" s="769"/>
      <c r="DS173" s="769"/>
      <c r="DT173" s="769"/>
      <c r="DU173" s="769"/>
      <c r="DV173" s="769"/>
      <c r="DW173" s="769"/>
      <c r="DX173" s="769"/>
      <c r="DY173" s="769"/>
      <c r="DZ173" s="769"/>
      <c r="EA173" s="769"/>
      <c r="EB173" s="769"/>
      <c r="EC173" s="769"/>
    </row>
    <row r="174" spans="1:133" s="768" customFormat="1" ht="16.7" customHeight="1" x14ac:dyDescent="0.5">
      <c r="A174" s="768">
        <v>1</v>
      </c>
      <c r="B174" s="450" t="s">
        <v>626</v>
      </c>
      <c r="C174" s="577" t="s">
        <v>627</v>
      </c>
      <c r="D174" s="580" t="s">
        <v>421</v>
      </c>
      <c r="E174" s="456">
        <v>1</v>
      </c>
      <c r="F174" s="583" t="s">
        <v>348</v>
      </c>
      <c r="G174" s="391">
        <v>8</v>
      </c>
      <c r="H174" s="338">
        <f>G174+G175+G176</f>
        <v>11</v>
      </c>
      <c r="I174" s="327">
        <v>1</v>
      </c>
      <c r="J174" s="327">
        <v>1</v>
      </c>
      <c r="K174" s="327">
        <v>1</v>
      </c>
      <c r="L174" s="327">
        <v>1</v>
      </c>
      <c r="M174" s="466">
        <f>SUM(H174:L174)</f>
        <v>15</v>
      </c>
      <c r="N174" s="667"/>
      <c r="O174" s="204" t="s">
        <v>422</v>
      </c>
      <c r="P174" s="456">
        <v>1</v>
      </c>
      <c r="Q174" s="583" t="s">
        <v>348</v>
      </c>
      <c r="R174" s="391">
        <v>8</v>
      </c>
      <c r="S174" s="338">
        <f>R174+R175+R176</f>
        <v>11</v>
      </c>
      <c r="T174" s="327">
        <v>1</v>
      </c>
      <c r="U174" s="327">
        <v>1</v>
      </c>
      <c r="V174" s="327">
        <v>1</v>
      </c>
      <c r="W174" s="327">
        <v>1</v>
      </c>
      <c r="X174" s="466">
        <f>SUM(S174:W174)</f>
        <v>15</v>
      </c>
      <c r="Y174" s="693"/>
      <c r="Z174" s="769"/>
      <c r="AA174" s="769"/>
      <c r="AB174" s="769"/>
      <c r="AC174" s="769"/>
      <c r="AD174" s="769"/>
      <c r="AE174" s="769"/>
      <c r="AF174" s="769"/>
      <c r="AG174" s="769"/>
      <c r="AH174" s="769"/>
      <c r="AI174" s="769"/>
      <c r="AJ174" s="769"/>
      <c r="AK174" s="769"/>
      <c r="AL174" s="769"/>
      <c r="AM174" s="769"/>
      <c r="AN174" s="769"/>
      <c r="AO174" s="769"/>
      <c r="AP174" s="769"/>
      <c r="AQ174" s="769"/>
      <c r="AR174" s="769"/>
      <c r="AS174" s="769"/>
      <c r="AT174" s="769"/>
      <c r="AU174" s="769"/>
      <c r="AV174" s="769"/>
      <c r="AW174" s="769"/>
      <c r="AX174" s="769"/>
      <c r="AY174" s="769"/>
      <c r="AZ174" s="769"/>
      <c r="BA174" s="769"/>
      <c r="BB174" s="769"/>
      <c r="BC174" s="769"/>
      <c r="BD174" s="769"/>
      <c r="BE174" s="769"/>
      <c r="BF174" s="769"/>
      <c r="BG174" s="769"/>
      <c r="BH174" s="769"/>
      <c r="BI174" s="769"/>
      <c r="BJ174" s="769"/>
      <c r="BK174" s="769"/>
      <c r="BL174" s="769"/>
      <c r="BM174" s="769"/>
      <c r="BN174" s="769"/>
      <c r="BO174" s="769"/>
      <c r="BP174" s="769"/>
      <c r="BQ174" s="769"/>
      <c r="BR174" s="769"/>
      <c r="BS174" s="769"/>
      <c r="BT174" s="769"/>
      <c r="BU174" s="769"/>
      <c r="BV174" s="769"/>
      <c r="BW174" s="769"/>
      <c r="BX174" s="769"/>
      <c r="BY174" s="769"/>
      <c r="BZ174" s="769"/>
      <c r="CA174" s="769"/>
      <c r="CB174" s="769"/>
      <c r="CC174" s="769"/>
      <c r="CD174" s="769"/>
      <c r="CE174" s="769"/>
      <c r="CF174" s="769"/>
      <c r="CG174" s="769"/>
      <c r="CH174" s="769"/>
      <c r="CI174" s="769"/>
      <c r="CJ174" s="769"/>
      <c r="CK174" s="769"/>
      <c r="CL174" s="769"/>
      <c r="CM174" s="769"/>
      <c r="CN174" s="769"/>
      <c r="CO174" s="769"/>
      <c r="CP174" s="769"/>
      <c r="CQ174" s="769"/>
      <c r="CR174" s="769"/>
      <c r="CS174" s="769"/>
      <c r="CT174" s="769"/>
      <c r="CU174" s="769"/>
      <c r="CV174" s="769"/>
      <c r="CW174" s="769"/>
      <c r="CX174" s="769"/>
      <c r="CY174" s="769"/>
      <c r="CZ174" s="769"/>
      <c r="DA174" s="769"/>
      <c r="DB174" s="769"/>
      <c r="DC174" s="769"/>
      <c r="DD174" s="769"/>
      <c r="DE174" s="769"/>
      <c r="DF174" s="769"/>
      <c r="DG174" s="769"/>
      <c r="DH174" s="769"/>
      <c r="DI174" s="769"/>
      <c r="DJ174" s="769"/>
      <c r="DK174" s="769"/>
      <c r="DL174" s="769"/>
      <c r="DM174" s="769"/>
      <c r="DN174" s="769"/>
      <c r="DO174" s="769"/>
      <c r="DP174" s="769"/>
      <c r="DQ174" s="769"/>
      <c r="DR174" s="769"/>
      <c r="DS174" s="769"/>
      <c r="DT174" s="769"/>
      <c r="DU174" s="769"/>
      <c r="DV174" s="769"/>
      <c r="DW174" s="769"/>
      <c r="DX174" s="769"/>
      <c r="DY174" s="769"/>
      <c r="DZ174" s="769"/>
      <c r="EA174" s="769"/>
      <c r="EB174" s="769"/>
      <c r="EC174" s="769"/>
    </row>
    <row r="175" spans="1:133" s="768" customFormat="1" ht="16.7" customHeight="1" x14ac:dyDescent="0.5">
      <c r="B175" s="448" t="s">
        <v>1003</v>
      </c>
      <c r="C175" s="578"/>
      <c r="D175" s="581" t="s">
        <v>423</v>
      </c>
      <c r="E175" s="136">
        <v>1</v>
      </c>
      <c r="F175" s="583" t="s">
        <v>1122</v>
      </c>
      <c r="G175" s="391">
        <v>1</v>
      </c>
      <c r="H175" s="338"/>
      <c r="I175" s="327"/>
      <c r="J175" s="327"/>
      <c r="K175" s="327"/>
      <c r="L175" s="327"/>
      <c r="M175" s="463"/>
      <c r="N175" s="668"/>
      <c r="O175" s="519" t="s">
        <v>424</v>
      </c>
      <c r="P175" s="136">
        <v>1</v>
      </c>
      <c r="Q175" s="583" t="s">
        <v>1122</v>
      </c>
      <c r="R175" s="391">
        <v>1</v>
      </c>
      <c r="S175" s="338"/>
      <c r="T175" s="327"/>
      <c r="U175" s="327"/>
      <c r="V175" s="327"/>
      <c r="W175" s="327"/>
      <c r="X175" s="463"/>
      <c r="Y175" s="694"/>
      <c r="Z175" s="769"/>
      <c r="AA175" s="769"/>
      <c r="AB175" s="769"/>
      <c r="AC175" s="769"/>
      <c r="AD175" s="769"/>
      <c r="AE175" s="769"/>
      <c r="AF175" s="769"/>
      <c r="AG175" s="769"/>
      <c r="AH175" s="769"/>
      <c r="AI175" s="769"/>
      <c r="AJ175" s="769"/>
      <c r="AK175" s="769"/>
      <c r="AL175" s="769"/>
      <c r="AM175" s="769"/>
      <c r="AN175" s="769"/>
      <c r="AO175" s="769"/>
      <c r="AP175" s="769"/>
      <c r="AQ175" s="769"/>
      <c r="AR175" s="769"/>
      <c r="AS175" s="769"/>
      <c r="AT175" s="769"/>
      <c r="AU175" s="769"/>
      <c r="AV175" s="769"/>
      <c r="AW175" s="769"/>
      <c r="AX175" s="769"/>
      <c r="AY175" s="769"/>
      <c r="AZ175" s="769"/>
      <c r="BA175" s="769"/>
      <c r="BB175" s="769"/>
      <c r="BC175" s="769"/>
      <c r="BD175" s="769"/>
      <c r="BE175" s="769"/>
      <c r="BF175" s="769"/>
      <c r="BG175" s="769"/>
      <c r="BH175" s="769"/>
      <c r="BI175" s="769"/>
      <c r="BJ175" s="769"/>
      <c r="BK175" s="769"/>
      <c r="BL175" s="769"/>
      <c r="BM175" s="769"/>
      <c r="BN175" s="769"/>
      <c r="BO175" s="769"/>
      <c r="BP175" s="769"/>
      <c r="BQ175" s="769"/>
      <c r="BR175" s="769"/>
      <c r="BS175" s="769"/>
      <c r="BT175" s="769"/>
      <c r="BU175" s="769"/>
      <c r="BV175" s="769"/>
      <c r="BW175" s="769"/>
      <c r="BX175" s="769"/>
      <c r="BY175" s="769"/>
      <c r="BZ175" s="769"/>
      <c r="CA175" s="769"/>
      <c r="CB175" s="769"/>
      <c r="CC175" s="769"/>
      <c r="CD175" s="769"/>
      <c r="CE175" s="769"/>
      <c r="CF175" s="769"/>
      <c r="CG175" s="769"/>
      <c r="CH175" s="769"/>
      <c r="CI175" s="769"/>
      <c r="CJ175" s="769"/>
      <c r="CK175" s="769"/>
      <c r="CL175" s="769"/>
      <c r="CM175" s="769"/>
      <c r="CN175" s="769"/>
      <c r="CO175" s="769"/>
      <c r="CP175" s="769"/>
      <c r="CQ175" s="769"/>
      <c r="CR175" s="769"/>
      <c r="CS175" s="769"/>
      <c r="CT175" s="769"/>
      <c r="CU175" s="769"/>
      <c r="CV175" s="769"/>
      <c r="CW175" s="769"/>
      <c r="CX175" s="769"/>
      <c r="CY175" s="769"/>
      <c r="CZ175" s="769"/>
      <c r="DA175" s="769"/>
      <c r="DB175" s="769"/>
      <c r="DC175" s="769"/>
      <c r="DD175" s="769"/>
      <c r="DE175" s="769"/>
      <c r="DF175" s="769"/>
      <c r="DG175" s="769"/>
      <c r="DH175" s="769"/>
      <c r="DI175" s="769"/>
      <c r="DJ175" s="769"/>
      <c r="DK175" s="769"/>
      <c r="DL175" s="769"/>
      <c r="DM175" s="769"/>
      <c r="DN175" s="769"/>
      <c r="DO175" s="769"/>
      <c r="DP175" s="769"/>
      <c r="DQ175" s="769"/>
      <c r="DR175" s="769"/>
      <c r="DS175" s="769"/>
      <c r="DT175" s="769"/>
      <c r="DU175" s="769"/>
      <c r="DV175" s="769"/>
      <c r="DW175" s="769"/>
      <c r="DX175" s="769"/>
      <c r="DY175" s="769"/>
      <c r="DZ175" s="769"/>
      <c r="EA175" s="769"/>
      <c r="EB175" s="769"/>
      <c r="EC175" s="769"/>
    </row>
    <row r="176" spans="1:133" s="768" customFormat="1" ht="16.7" customHeight="1" x14ac:dyDescent="0.5">
      <c r="B176" s="449"/>
      <c r="C176" s="579"/>
      <c r="D176" s="582" t="s">
        <v>1059</v>
      </c>
      <c r="E176" s="141">
        <v>2</v>
      </c>
      <c r="F176" s="613" t="s">
        <v>893</v>
      </c>
      <c r="G176" s="397">
        <v>2</v>
      </c>
      <c r="H176" s="373"/>
      <c r="I176" s="376"/>
      <c r="J176" s="376"/>
      <c r="K176" s="376"/>
      <c r="L176" s="376"/>
      <c r="M176" s="408"/>
      <c r="N176" s="727" t="s">
        <v>1117</v>
      </c>
      <c r="O176" s="185" t="s">
        <v>1065</v>
      </c>
      <c r="P176" s="141">
        <v>2</v>
      </c>
      <c r="Q176" s="613" t="s">
        <v>893</v>
      </c>
      <c r="R176" s="397">
        <v>2</v>
      </c>
      <c r="S176" s="373"/>
      <c r="T176" s="376"/>
      <c r="U176" s="376"/>
      <c r="V176" s="376"/>
      <c r="W176" s="376"/>
      <c r="X176" s="408"/>
      <c r="Y176" s="728" t="s">
        <v>1117</v>
      </c>
      <c r="Z176" s="769"/>
      <c r="AA176" s="769"/>
      <c r="AB176" s="769"/>
      <c r="AC176" s="769"/>
      <c r="AD176" s="769"/>
      <c r="AE176" s="769"/>
      <c r="AF176" s="769"/>
      <c r="AG176" s="769"/>
      <c r="AH176" s="769"/>
      <c r="AI176" s="769"/>
      <c r="AJ176" s="769"/>
      <c r="AK176" s="769"/>
      <c r="AL176" s="769"/>
      <c r="AM176" s="769"/>
      <c r="AN176" s="769"/>
      <c r="AO176" s="769"/>
      <c r="AP176" s="769"/>
      <c r="AQ176" s="769"/>
      <c r="AR176" s="769"/>
      <c r="AS176" s="769"/>
      <c r="AT176" s="769"/>
      <c r="AU176" s="769"/>
      <c r="AV176" s="769"/>
      <c r="AW176" s="769"/>
      <c r="AX176" s="769"/>
      <c r="AY176" s="769"/>
      <c r="AZ176" s="769"/>
      <c r="BA176" s="769"/>
      <c r="BB176" s="769"/>
      <c r="BC176" s="769"/>
      <c r="BD176" s="769"/>
      <c r="BE176" s="769"/>
      <c r="BF176" s="769"/>
      <c r="BG176" s="769"/>
      <c r="BH176" s="769"/>
      <c r="BI176" s="769"/>
      <c r="BJ176" s="769"/>
      <c r="BK176" s="769"/>
      <c r="BL176" s="769"/>
      <c r="BM176" s="769"/>
      <c r="BN176" s="769"/>
      <c r="BO176" s="769"/>
      <c r="BP176" s="769"/>
      <c r="BQ176" s="769"/>
      <c r="BR176" s="769"/>
      <c r="BS176" s="769"/>
      <c r="BT176" s="769"/>
      <c r="BU176" s="769"/>
      <c r="BV176" s="769"/>
      <c r="BW176" s="769"/>
      <c r="BX176" s="769"/>
      <c r="BY176" s="769"/>
      <c r="BZ176" s="769"/>
      <c r="CA176" s="769"/>
      <c r="CB176" s="769"/>
      <c r="CC176" s="769"/>
      <c r="CD176" s="769"/>
      <c r="CE176" s="769"/>
      <c r="CF176" s="769"/>
      <c r="CG176" s="769"/>
      <c r="CH176" s="769"/>
      <c r="CI176" s="769"/>
      <c r="CJ176" s="769"/>
      <c r="CK176" s="769"/>
      <c r="CL176" s="769"/>
      <c r="CM176" s="769"/>
      <c r="CN176" s="769"/>
      <c r="CO176" s="769"/>
      <c r="CP176" s="769"/>
      <c r="CQ176" s="769"/>
      <c r="CR176" s="769"/>
      <c r="CS176" s="769"/>
      <c r="CT176" s="769"/>
      <c r="CU176" s="769"/>
      <c r="CV176" s="769"/>
      <c r="CW176" s="769"/>
      <c r="CX176" s="769"/>
      <c r="CY176" s="769"/>
      <c r="CZ176" s="769"/>
      <c r="DA176" s="769"/>
      <c r="DB176" s="769"/>
      <c r="DC176" s="769"/>
      <c r="DD176" s="769"/>
      <c r="DE176" s="769"/>
      <c r="DF176" s="769"/>
      <c r="DG176" s="769"/>
      <c r="DH176" s="769"/>
      <c r="DI176" s="769"/>
      <c r="DJ176" s="769"/>
      <c r="DK176" s="769"/>
      <c r="DL176" s="769"/>
      <c r="DM176" s="769"/>
      <c r="DN176" s="769"/>
      <c r="DO176" s="769"/>
      <c r="DP176" s="769"/>
      <c r="DQ176" s="769"/>
      <c r="DR176" s="769"/>
      <c r="DS176" s="769"/>
      <c r="DT176" s="769"/>
      <c r="DU176" s="769"/>
      <c r="DV176" s="769"/>
      <c r="DW176" s="769"/>
      <c r="DX176" s="769"/>
      <c r="DY176" s="769"/>
      <c r="DZ176" s="769"/>
      <c r="EA176" s="769"/>
      <c r="EB176" s="769"/>
      <c r="EC176" s="769"/>
    </row>
    <row r="177" spans="1:158" ht="16.7" customHeight="1" x14ac:dyDescent="0.5">
      <c r="A177" s="768">
        <v>2</v>
      </c>
      <c r="B177" s="450" t="s">
        <v>628</v>
      </c>
      <c r="C177" s="577" t="s">
        <v>629</v>
      </c>
      <c r="D177" s="580" t="s">
        <v>423</v>
      </c>
      <c r="E177" s="456">
        <v>1</v>
      </c>
      <c r="F177" s="642" t="s">
        <v>1116</v>
      </c>
      <c r="G177" s="467">
        <v>9</v>
      </c>
      <c r="H177" s="465">
        <f>G177+G178</f>
        <v>11</v>
      </c>
      <c r="I177" s="454">
        <v>1</v>
      </c>
      <c r="J177" s="454">
        <v>1</v>
      </c>
      <c r="K177" s="454">
        <v>1</v>
      </c>
      <c r="L177" s="454">
        <v>1</v>
      </c>
      <c r="M177" s="705">
        <f>SUM(H177:L177)</f>
        <v>15</v>
      </c>
      <c r="N177" s="667"/>
      <c r="O177" s="204" t="s">
        <v>424</v>
      </c>
      <c r="P177" s="456">
        <v>1</v>
      </c>
      <c r="Q177" s="642" t="s">
        <v>1116</v>
      </c>
      <c r="R177" s="467">
        <v>9</v>
      </c>
      <c r="S177" s="465">
        <f>R177+R178</f>
        <v>11</v>
      </c>
      <c r="T177" s="454">
        <v>1</v>
      </c>
      <c r="U177" s="454">
        <v>1</v>
      </c>
      <c r="V177" s="454">
        <v>1</v>
      </c>
      <c r="W177" s="454">
        <v>1</v>
      </c>
      <c r="X177" s="705">
        <f>SUM(S177:W177)</f>
        <v>15</v>
      </c>
      <c r="Y177" s="693"/>
    </row>
    <row r="178" spans="1:158" ht="16.7" customHeight="1" x14ac:dyDescent="0.5">
      <c r="B178" s="449" t="s">
        <v>1005</v>
      </c>
      <c r="C178" s="579"/>
      <c r="D178" s="582" t="s">
        <v>1059</v>
      </c>
      <c r="E178" s="141">
        <v>2</v>
      </c>
      <c r="F178" s="613" t="s">
        <v>893</v>
      </c>
      <c r="G178" s="397">
        <v>2</v>
      </c>
      <c r="H178" s="373"/>
      <c r="I178" s="376"/>
      <c r="J178" s="376"/>
      <c r="K178" s="376"/>
      <c r="L178" s="376"/>
      <c r="M178" s="464"/>
      <c r="N178" s="727" t="s">
        <v>1117</v>
      </c>
      <c r="O178" s="185" t="s">
        <v>1065</v>
      </c>
      <c r="P178" s="141">
        <v>2</v>
      </c>
      <c r="Q178" s="613" t="s">
        <v>893</v>
      </c>
      <c r="R178" s="397">
        <v>2</v>
      </c>
      <c r="S178" s="373"/>
      <c r="T178" s="376"/>
      <c r="U178" s="376"/>
      <c r="V178" s="376"/>
      <c r="W178" s="376"/>
      <c r="X178" s="464"/>
      <c r="Y178" s="728" t="s">
        <v>1117</v>
      </c>
    </row>
    <row r="179" spans="1:158" ht="16.7" customHeight="1" x14ac:dyDescent="0.5">
      <c r="A179" s="768">
        <v>3</v>
      </c>
      <c r="B179" s="448" t="s">
        <v>633</v>
      </c>
      <c r="C179" s="578" t="s">
        <v>634</v>
      </c>
      <c r="D179" s="581" t="s">
        <v>631</v>
      </c>
      <c r="E179" s="136">
        <v>1</v>
      </c>
      <c r="F179" s="583" t="s">
        <v>409</v>
      </c>
      <c r="G179" s="391">
        <v>8</v>
      </c>
      <c r="H179" s="338">
        <f>G179+G180+G181</f>
        <v>11</v>
      </c>
      <c r="I179" s="327">
        <v>1</v>
      </c>
      <c r="J179" s="327">
        <v>1</v>
      </c>
      <c r="K179" s="327">
        <v>1</v>
      </c>
      <c r="L179" s="327">
        <v>1</v>
      </c>
      <c r="M179" s="466">
        <f>SUM(H179:L179)</f>
        <v>15</v>
      </c>
      <c r="N179" s="668"/>
      <c r="O179" s="519" t="s">
        <v>425</v>
      </c>
      <c r="P179" s="136">
        <v>1</v>
      </c>
      <c r="Q179" s="583" t="s">
        <v>409</v>
      </c>
      <c r="R179" s="391">
        <v>8</v>
      </c>
      <c r="S179" s="338">
        <f>R179+R180+R181</f>
        <v>11</v>
      </c>
      <c r="T179" s="327">
        <v>1</v>
      </c>
      <c r="U179" s="327">
        <v>1</v>
      </c>
      <c r="V179" s="327">
        <v>1</v>
      </c>
      <c r="W179" s="327">
        <v>1</v>
      </c>
      <c r="X179" s="466">
        <f>SUM(S179:W179)</f>
        <v>15</v>
      </c>
      <c r="Y179" s="694"/>
    </row>
    <row r="180" spans="1:158" s="768" customFormat="1" ht="16.7" customHeight="1" x14ac:dyDescent="0.5">
      <c r="B180" s="448" t="s">
        <v>991</v>
      </c>
      <c r="C180" s="578"/>
      <c r="D180" s="581" t="s">
        <v>426</v>
      </c>
      <c r="E180" s="136">
        <v>1</v>
      </c>
      <c r="F180" s="583" t="s">
        <v>1057</v>
      </c>
      <c r="G180" s="391">
        <v>1</v>
      </c>
      <c r="H180" s="338"/>
      <c r="I180" s="327"/>
      <c r="J180" s="327"/>
      <c r="K180" s="327"/>
      <c r="L180" s="327"/>
      <c r="M180" s="463"/>
      <c r="N180" s="668"/>
      <c r="O180" s="519" t="s">
        <v>427</v>
      </c>
      <c r="P180" s="136">
        <v>1</v>
      </c>
      <c r="Q180" s="583" t="s">
        <v>1057</v>
      </c>
      <c r="R180" s="391">
        <v>1</v>
      </c>
      <c r="S180" s="338"/>
      <c r="T180" s="327"/>
      <c r="U180" s="327"/>
      <c r="V180" s="327"/>
      <c r="W180" s="327"/>
      <c r="X180" s="463"/>
      <c r="Y180" s="694"/>
      <c r="Z180" s="769"/>
      <c r="AA180" s="769"/>
      <c r="AB180" s="769"/>
      <c r="AC180" s="769"/>
      <c r="AD180" s="769"/>
      <c r="AE180" s="769"/>
      <c r="AF180" s="769"/>
      <c r="AG180" s="769"/>
      <c r="AH180" s="769"/>
      <c r="AI180" s="769"/>
      <c r="AJ180" s="769"/>
      <c r="AK180" s="769"/>
      <c r="AL180" s="769"/>
      <c r="AM180" s="769"/>
      <c r="AN180" s="769"/>
      <c r="AO180" s="769"/>
      <c r="AP180" s="769"/>
      <c r="AQ180" s="769"/>
      <c r="AR180" s="769"/>
      <c r="AS180" s="769"/>
      <c r="AT180" s="769"/>
      <c r="AU180" s="769"/>
      <c r="AV180" s="769"/>
      <c r="AW180" s="769"/>
      <c r="AX180" s="769"/>
      <c r="AY180" s="769"/>
      <c r="AZ180" s="769"/>
      <c r="BA180" s="769"/>
      <c r="BB180" s="769"/>
      <c r="BC180" s="769"/>
      <c r="BD180" s="769"/>
      <c r="BE180" s="769"/>
      <c r="BF180" s="769"/>
      <c r="BG180" s="769"/>
      <c r="BH180" s="769"/>
      <c r="BI180" s="769"/>
      <c r="BJ180" s="769"/>
      <c r="BK180" s="769"/>
      <c r="BL180" s="769"/>
      <c r="BM180" s="769"/>
      <c r="BN180" s="769"/>
      <c r="BO180" s="769"/>
      <c r="BP180" s="769"/>
      <c r="BQ180" s="769"/>
      <c r="BR180" s="769"/>
      <c r="BS180" s="769"/>
      <c r="BT180" s="769"/>
      <c r="BU180" s="769"/>
      <c r="BV180" s="769"/>
      <c r="BW180" s="769"/>
      <c r="BX180" s="769"/>
      <c r="BY180" s="769"/>
      <c r="BZ180" s="769"/>
      <c r="CA180" s="769"/>
      <c r="CB180" s="769"/>
      <c r="CC180" s="769"/>
      <c r="CD180" s="769"/>
      <c r="CE180" s="769"/>
      <c r="CF180" s="769"/>
      <c r="CG180" s="769"/>
      <c r="CH180" s="769"/>
      <c r="CI180" s="769"/>
      <c r="CJ180" s="769"/>
      <c r="CK180" s="769"/>
      <c r="CL180" s="769"/>
      <c r="CM180" s="769"/>
      <c r="CN180" s="769"/>
      <c r="CO180" s="769"/>
      <c r="CP180" s="769"/>
      <c r="CQ180" s="769"/>
      <c r="CR180" s="769"/>
      <c r="CS180" s="769"/>
      <c r="CT180" s="769"/>
      <c r="CU180" s="769"/>
      <c r="CV180" s="769"/>
      <c r="CW180" s="769"/>
      <c r="CX180" s="769"/>
      <c r="CY180" s="769"/>
      <c r="CZ180" s="769"/>
      <c r="DA180" s="769"/>
      <c r="DB180" s="769"/>
      <c r="DC180" s="769"/>
      <c r="DD180" s="769"/>
      <c r="DE180" s="769"/>
      <c r="DF180" s="769"/>
      <c r="DG180" s="769"/>
      <c r="DH180" s="769"/>
      <c r="DI180" s="769"/>
      <c r="DJ180" s="769"/>
      <c r="DK180" s="769"/>
      <c r="DL180" s="769"/>
      <c r="DM180" s="769"/>
      <c r="DN180" s="769"/>
      <c r="DO180" s="769"/>
      <c r="DP180" s="769"/>
      <c r="DQ180" s="769"/>
      <c r="DR180" s="769"/>
      <c r="DS180" s="769"/>
      <c r="DT180" s="769"/>
      <c r="DU180" s="769"/>
      <c r="DV180" s="769"/>
      <c r="DW180" s="769"/>
      <c r="DX180" s="769"/>
      <c r="DY180" s="769"/>
      <c r="DZ180" s="769"/>
      <c r="EA180" s="769"/>
      <c r="EB180" s="769"/>
      <c r="EC180" s="769"/>
      <c r="ED180" s="769"/>
      <c r="EE180" s="769"/>
      <c r="EF180" s="769"/>
      <c r="EG180" s="769"/>
      <c r="EH180" s="769"/>
      <c r="EI180" s="769"/>
      <c r="EJ180" s="769"/>
      <c r="EK180" s="769"/>
      <c r="EL180" s="769"/>
      <c r="EM180" s="769"/>
      <c r="EN180" s="769"/>
      <c r="EO180" s="769"/>
      <c r="EP180" s="769"/>
      <c r="EQ180" s="769"/>
      <c r="ER180" s="769"/>
      <c r="ES180" s="769"/>
      <c r="ET180" s="769"/>
      <c r="EU180" s="769"/>
      <c r="EV180" s="769"/>
      <c r="EW180" s="769"/>
      <c r="EX180" s="769"/>
      <c r="EY180" s="769"/>
      <c r="EZ180" s="769"/>
      <c r="FA180" s="769"/>
      <c r="FB180" s="769"/>
    </row>
    <row r="181" spans="1:158" s="768" customFormat="1" ht="16.7" customHeight="1" x14ac:dyDescent="0.5">
      <c r="B181" s="449"/>
      <c r="C181" s="579"/>
      <c r="D181" s="582" t="s">
        <v>1059</v>
      </c>
      <c r="E181" s="141">
        <v>2</v>
      </c>
      <c r="F181" s="613" t="s">
        <v>893</v>
      </c>
      <c r="G181" s="397">
        <v>2</v>
      </c>
      <c r="H181" s="373"/>
      <c r="I181" s="376"/>
      <c r="J181" s="376"/>
      <c r="K181" s="376"/>
      <c r="L181" s="376"/>
      <c r="M181" s="464"/>
      <c r="N181" s="727" t="s">
        <v>1117</v>
      </c>
      <c r="O181" s="185" t="s">
        <v>1065</v>
      </c>
      <c r="P181" s="141">
        <v>2</v>
      </c>
      <c r="Q181" s="613" t="s">
        <v>893</v>
      </c>
      <c r="R181" s="397">
        <v>2</v>
      </c>
      <c r="S181" s="373"/>
      <c r="T181" s="376"/>
      <c r="U181" s="376"/>
      <c r="V181" s="376"/>
      <c r="W181" s="376"/>
      <c r="X181" s="464"/>
      <c r="Y181" s="728" t="s">
        <v>1117</v>
      </c>
      <c r="Z181" s="769"/>
      <c r="AA181" s="769"/>
      <c r="AB181" s="769"/>
      <c r="AC181" s="769"/>
      <c r="AD181" s="769"/>
      <c r="AE181" s="769"/>
      <c r="AF181" s="769"/>
      <c r="AG181" s="769"/>
      <c r="AH181" s="769"/>
      <c r="AI181" s="769"/>
      <c r="AJ181" s="769"/>
      <c r="AK181" s="769"/>
      <c r="AL181" s="769"/>
      <c r="AM181" s="769"/>
      <c r="AN181" s="769"/>
      <c r="AO181" s="769"/>
      <c r="AP181" s="769"/>
      <c r="AQ181" s="769"/>
      <c r="AR181" s="769"/>
      <c r="AS181" s="769"/>
      <c r="AT181" s="769"/>
      <c r="AU181" s="769"/>
      <c r="AV181" s="769"/>
      <c r="AW181" s="769"/>
      <c r="AX181" s="769"/>
      <c r="AY181" s="769"/>
      <c r="AZ181" s="769"/>
      <c r="BA181" s="769"/>
      <c r="BB181" s="769"/>
      <c r="BC181" s="769"/>
      <c r="BD181" s="769"/>
      <c r="BE181" s="769"/>
      <c r="BF181" s="769"/>
      <c r="BG181" s="769"/>
      <c r="BH181" s="769"/>
      <c r="BI181" s="769"/>
      <c r="BJ181" s="769"/>
      <c r="BK181" s="769"/>
      <c r="BL181" s="769"/>
      <c r="BM181" s="769"/>
      <c r="BN181" s="769"/>
      <c r="BO181" s="769"/>
      <c r="BP181" s="769"/>
      <c r="BQ181" s="769"/>
      <c r="BR181" s="769"/>
      <c r="BS181" s="769"/>
      <c r="BT181" s="769"/>
      <c r="BU181" s="769"/>
      <c r="BV181" s="769"/>
      <c r="BW181" s="769"/>
      <c r="BX181" s="769"/>
      <c r="BY181" s="769"/>
      <c r="BZ181" s="769"/>
      <c r="CA181" s="769"/>
      <c r="CB181" s="769"/>
      <c r="CC181" s="769"/>
      <c r="CD181" s="769"/>
      <c r="CE181" s="769"/>
      <c r="CF181" s="769"/>
      <c r="CG181" s="769"/>
      <c r="CH181" s="769"/>
      <c r="CI181" s="769"/>
      <c r="CJ181" s="769"/>
      <c r="CK181" s="769"/>
      <c r="CL181" s="769"/>
      <c r="CM181" s="769"/>
      <c r="CN181" s="769"/>
      <c r="CO181" s="769"/>
      <c r="CP181" s="769"/>
      <c r="CQ181" s="769"/>
      <c r="CR181" s="769"/>
      <c r="CS181" s="769"/>
      <c r="CT181" s="769"/>
      <c r="CU181" s="769"/>
      <c r="CV181" s="769"/>
      <c r="CW181" s="769"/>
      <c r="CX181" s="769"/>
      <c r="CY181" s="769"/>
      <c r="CZ181" s="769"/>
      <c r="DA181" s="769"/>
      <c r="DB181" s="769"/>
      <c r="DC181" s="769"/>
      <c r="DD181" s="769"/>
      <c r="DE181" s="769"/>
      <c r="DF181" s="769"/>
      <c r="DG181" s="769"/>
      <c r="DH181" s="769"/>
      <c r="DI181" s="769"/>
      <c r="DJ181" s="769"/>
      <c r="DK181" s="769"/>
      <c r="DL181" s="769"/>
      <c r="DM181" s="769"/>
      <c r="DN181" s="769"/>
      <c r="DO181" s="769"/>
      <c r="DP181" s="769"/>
      <c r="DQ181" s="769"/>
      <c r="DR181" s="769"/>
      <c r="DS181" s="769"/>
      <c r="DT181" s="769"/>
      <c r="DU181" s="769"/>
      <c r="DV181" s="769"/>
      <c r="DW181" s="769"/>
      <c r="DX181" s="769"/>
      <c r="DY181" s="769"/>
      <c r="DZ181" s="769"/>
      <c r="EA181" s="769"/>
      <c r="EB181" s="769"/>
      <c r="EC181" s="769"/>
      <c r="ED181" s="769"/>
      <c r="EE181" s="769"/>
      <c r="EF181" s="769"/>
      <c r="EG181" s="769"/>
      <c r="EH181" s="769"/>
      <c r="EI181" s="769"/>
      <c r="EJ181" s="769"/>
      <c r="EK181" s="769"/>
      <c r="EL181" s="769"/>
      <c r="EM181" s="769"/>
      <c r="EN181" s="769"/>
      <c r="EO181" s="769"/>
      <c r="EP181" s="769"/>
      <c r="EQ181" s="769"/>
      <c r="ER181" s="769"/>
      <c r="ES181" s="769"/>
      <c r="ET181" s="769"/>
      <c r="EU181" s="769"/>
      <c r="EV181" s="769"/>
      <c r="EW181" s="769"/>
      <c r="EX181" s="769"/>
      <c r="EY181" s="769"/>
      <c r="EZ181" s="769"/>
      <c r="FA181" s="769"/>
      <c r="FB181" s="769"/>
    </row>
    <row r="182" spans="1:158" s="768" customFormat="1" ht="16.7" customHeight="1" x14ac:dyDescent="0.5">
      <c r="A182" s="768">
        <v>4</v>
      </c>
      <c r="B182" s="450" t="s">
        <v>918</v>
      </c>
      <c r="C182" s="577" t="s">
        <v>919</v>
      </c>
      <c r="D182" s="580" t="s">
        <v>426</v>
      </c>
      <c r="E182" s="456">
        <v>1</v>
      </c>
      <c r="F182" s="624" t="s">
        <v>1134</v>
      </c>
      <c r="G182" s="467">
        <v>10</v>
      </c>
      <c r="H182" s="465">
        <f>G182+G183</f>
        <v>12</v>
      </c>
      <c r="I182" s="454">
        <v>1</v>
      </c>
      <c r="J182" s="454">
        <v>1</v>
      </c>
      <c r="K182" s="454">
        <v>1</v>
      </c>
      <c r="L182" s="454">
        <v>1</v>
      </c>
      <c r="M182" s="705">
        <f>SUM(H182:L182)</f>
        <v>16</v>
      </c>
      <c r="N182" s="667"/>
      <c r="O182" s="204" t="s">
        <v>427</v>
      </c>
      <c r="P182" s="456">
        <v>1</v>
      </c>
      <c r="Q182" s="624" t="s">
        <v>1134</v>
      </c>
      <c r="R182" s="467">
        <v>10</v>
      </c>
      <c r="S182" s="465">
        <f>R182+R183</f>
        <v>12</v>
      </c>
      <c r="T182" s="454">
        <v>1</v>
      </c>
      <c r="U182" s="454">
        <v>1</v>
      </c>
      <c r="V182" s="454">
        <v>1</v>
      </c>
      <c r="W182" s="454">
        <v>1</v>
      </c>
      <c r="X182" s="705">
        <f>SUM(S182:W182)</f>
        <v>16</v>
      </c>
      <c r="Y182" s="693"/>
      <c r="Z182" s="769"/>
      <c r="AA182" s="769"/>
      <c r="AB182" s="769"/>
      <c r="AC182" s="769"/>
      <c r="AD182" s="769"/>
      <c r="AE182" s="769"/>
      <c r="AF182" s="769"/>
      <c r="AG182" s="769"/>
      <c r="AH182" s="769"/>
      <c r="AI182" s="769"/>
      <c r="AJ182" s="769"/>
      <c r="AK182" s="769"/>
      <c r="AL182" s="769"/>
      <c r="AM182" s="769"/>
      <c r="AN182" s="769"/>
      <c r="AO182" s="769"/>
      <c r="AP182" s="769"/>
      <c r="AQ182" s="769"/>
      <c r="AR182" s="769"/>
      <c r="AS182" s="769"/>
      <c r="AT182" s="769"/>
      <c r="AU182" s="769"/>
      <c r="AV182" s="769"/>
      <c r="AW182" s="769"/>
      <c r="AX182" s="769"/>
      <c r="AY182" s="769"/>
      <c r="AZ182" s="769"/>
      <c r="BA182" s="769"/>
      <c r="BB182" s="769"/>
      <c r="BC182" s="769"/>
      <c r="BD182" s="769"/>
      <c r="BE182" s="769"/>
      <c r="BF182" s="769"/>
      <c r="BG182" s="769"/>
      <c r="BH182" s="769"/>
      <c r="BI182" s="769"/>
      <c r="BJ182" s="769"/>
      <c r="BK182" s="769"/>
      <c r="BL182" s="769"/>
      <c r="BM182" s="769"/>
      <c r="BN182" s="769"/>
      <c r="BO182" s="769"/>
      <c r="BP182" s="769"/>
      <c r="BQ182" s="769"/>
      <c r="BR182" s="769"/>
      <c r="BS182" s="769"/>
      <c r="BT182" s="769"/>
      <c r="BU182" s="769"/>
      <c r="BV182" s="769"/>
      <c r="BW182" s="769"/>
      <c r="BX182" s="769"/>
      <c r="BY182" s="769"/>
      <c r="BZ182" s="769"/>
      <c r="CA182" s="769"/>
      <c r="CB182" s="769"/>
      <c r="CC182" s="769"/>
      <c r="CD182" s="769"/>
      <c r="CE182" s="769"/>
      <c r="CF182" s="769"/>
      <c r="CG182" s="769"/>
      <c r="CH182" s="769"/>
      <c r="CI182" s="769"/>
      <c r="CJ182" s="769"/>
      <c r="CK182" s="769"/>
      <c r="CL182" s="769"/>
      <c r="CM182" s="769"/>
      <c r="CN182" s="769"/>
      <c r="CO182" s="769"/>
      <c r="CP182" s="769"/>
      <c r="CQ182" s="769"/>
      <c r="CR182" s="769"/>
      <c r="CS182" s="769"/>
      <c r="CT182" s="769"/>
      <c r="CU182" s="769"/>
      <c r="CV182" s="769"/>
      <c r="CW182" s="769"/>
      <c r="CX182" s="769"/>
      <c r="CY182" s="769"/>
      <c r="CZ182" s="769"/>
      <c r="DA182" s="769"/>
      <c r="DB182" s="769"/>
      <c r="DC182" s="769"/>
      <c r="DD182" s="769"/>
      <c r="DE182" s="769"/>
      <c r="DF182" s="769"/>
      <c r="DG182" s="769"/>
      <c r="DH182" s="769"/>
      <c r="DI182" s="769"/>
      <c r="DJ182" s="769"/>
      <c r="DK182" s="769"/>
      <c r="DL182" s="769"/>
      <c r="DM182" s="769"/>
      <c r="DN182" s="769"/>
      <c r="DO182" s="769"/>
      <c r="DP182" s="769"/>
      <c r="DQ182" s="769"/>
      <c r="DR182" s="769"/>
      <c r="DS182" s="769"/>
      <c r="DT182" s="769"/>
      <c r="DU182" s="769"/>
      <c r="DV182" s="769"/>
      <c r="DW182" s="769"/>
      <c r="DX182" s="769"/>
      <c r="DY182" s="769"/>
      <c r="DZ182" s="769"/>
      <c r="EA182" s="769"/>
      <c r="EB182" s="769"/>
      <c r="EC182" s="769"/>
    </row>
    <row r="183" spans="1:158" s="768" customFormat="1" ht="16.7" customHeight="1" x14ac:dyDescent="0.5">
      <c r="B183" s="449" t="s">
        <v>1022</v>
      </c>
      <c r="C183" s="579"/>
      <c r="D183" s="582" t="s">
        <v>1060</v>
      </c>
      <c r="E183" s="141">
        <v>1</v>
      </c>
      <c r="F183" s="633" t="s">
        <v>1058</v>
      </c>
      <c r="G183" s="397">
        <v>2</v>
      </c>
      <c r="H183" s="373"/>
      <c r="I183" s="376"/>
      <c r="J183" s="376"/>
      <c r="K183" s="376"/>
      <c r="L183" s="376"/>
      <c r="M183" s="464"/>
      <c r="N183" s="727" t="s">
        <v>1117</v>
      </c>
      <c r="O183" s="185" t="s">
        <v>1066</v>
      </c>
      <c r="P183" s="141">
        <v>1</v>
      </c>
      <c r="Q183" s="633" t="s">
        <v>1058</v>
      </c>
      <c r="R183" s="397">
        <v>2</v>
      </c>
      <c r="S183" s="373"/>
      <c r="T183" s="376"/>
      <c r="U183" s="376"/>
      <c r="V183" s="376"/>
      <c r="W183" s="376"/>
      <c r="X183" s="464"/>
      <c r="Y183" s="736" t="s">
        <v>1117</v>
      </c>
      <c r="Z183" s="769"/>
      <c r="AA183" s="769"/>
      <c r="AB183" s="769"/>
      <c r="AC183" s="769"/>
      <c r="AD183" s="769"/>
      <c r="AE183" s="769"/>
      <c r="AF183" s="769"/>
      <c r="AG183" s="769"/>
      <c r="AH183" s="769"/>
      <c r="AI183" s="769"/>
      <c r="AJ183" s="769"/>
      <c r="AK183" s="769"/>
      <c r="AL183" s="769"/>
      <c r="AM183" s="769"/>
      <c r="AN183" s="769"/>
      <c r="AO183" s="769"/>
      <c r="AP183" s="769"/>
      <c r="AQ183" s="769"/>
      <c r="AR183" s="769"/>
      <c r="AS183" s="769"/>
      <c r="AT183" s="769"/>
      <c r="AU183" s="769"/>
      <c r="AV183" s="769"/>
      <c r="AW183" s="769"/>
      <c r="AX183" s="769"/>
      <c r="AY183" s="769"/>
      <c r="AZ183" s="769"/>
      <c r="BA183" s="769"/>
      <c r="BB183" s="769"/>
      <c r="BC183" s="769"/>
      <c r="BD183" s="769"/>
      <c r="BE183" s="769"/>
      <c r="BF183" s="769"/>
      <c r="BG183" s="769"/>
      <c r="BH183" s="769"/>
      <c r="BI183" s="769"/>
      <c r="BJ183" s="769"/>
      <c r="BK183" s="769"/>
      <c r="BL183" s="769"/>
      <c r="BM183" s="769"/>
      <c r="BN183" s="769"/>
      <c r="BO183" s="769"/>
      <c r="BP183" s="769"/>
      <c r="BQ183" s="769"/>
      <c r="BR183" s="769"/>
      <c r="BS183" s="769"/>
      <c r="BT183" s="769"/>
      <c r="BU183" s="769"/>
      <c r="BV183" s="769"/>
      <c r="BW183" s="769"/>
      <c r="BX183" s="769"/>
      <c r="BY183" s="769"/>
      <c r="BZ183" s="769"/>
      <c r="CA183" s="769"/>
      <c r="CB183" s="769"/>
      <c r="CC183" s="769"/>
      <c r="CD183" s="769"/>
      <c r="CE183" s="769"/>
      <c r="CF183" s="769"/>
      <c r="CG183" s="769"/>
      <c r="CH183" s="769"/>
      <c r="CI183" s="769"/>
      <c r="CJ183" s="769"/>
      <c r="CK183" s="769"/>
      <c r="CL183" s="769"/>
      <c r="CM183" s="769"/>
      <c r="CN183" s="769"/>
      <c r="CO183" s="769"/>
      <c r="CP183" s="769"/>
      <c r="CQ183" s="769"/>
      <c r="CR183" s="769"/>
      <c r="CS183" s="769"/>
      <c r="CT183" s="769"/>
      <c r="CU183" s="769"/>
      <c r="CV183" s="769"/>
      <c r="CW183" s="769"/>
      <c r="CX183" s="769"/>
      <c r="CY183" s="769"/>
      <c r="CZ183" s="769"/>
      <c r="DA183" s="769"/>
      <c r="DB183" s="769"/>
      <c r="DC183" s="769"/>
      <c r="DD183" s="769"/>
      <c r="DE183" s="769"/>
      <c r="DF183" s="769"/>
      <c r="DG183" s="769"/>
      <c r="DH183" s="769"/>
      <c r="DI183" s="769"/>
      <c r="DJ183" s="769"/>
      <c r="DK183" s="769"/>
      <c r="DL183" s="769"/>
      <c r="DM183" s="769"/>
      <c r="DN183" s="769"/>
      <c r="DO183" s="769"/>
      <c r="DP183" s="769"/>
      <c r="DQ183" s="769"/>
      <c r="DR183" s="769"/>
      <c r="DS183" s="769"/>
      <c r="DT183" s="769"/>
      <c r="DU183" s="769"/>
      <c r="DV183" s="769"/>
      <c r="DW183" s="769"/>
      <c r="DX183" s="769"/>
      <c r="DY183" s="769"/>
      <c r="DZ183" s="769"/>
      <c r="EA183" s="769"/>
      <c r="EB183" s="769"/>
      <c r="EC183" s="769"/>
    </row>
    <row r="184" spans="1:158" s="768" customFormat="1" ht="16.7" customHeight="1" x14ac:dyDescent="0.5">
      <c r="A184" s="768">
        <v>5</v>
      </c>
      <c r="B184" s="448" t="s">
        <v>636</v>
      </c>
      <c r="C184" s="578" t="s">
        <v>637</v>
      </c>
      <c r="D184" s="581" t="s">
        <v>428</v>
      </c>
      <c r="E184" s="136">
        <v>1</v>
      </c>
      <c r="F184" s="584" t="s">
        <v>415</v>
      </c>
      <c r="G184" s="391">
        <v>8</v>
      </c>
      <c r="H184" s="338">
        <f>G184+G185+G186+G187</f>
        <v>12</v>
      </c>
      <c r="I184" s="327">
        <v>1</v>
      </c>
      <c r="J184" s="327">
        <v>1</v>
      </c>
      <c r="K184" s="327">
        <v>1</v>
      </c>
      <c r="L184" s="327">
        <v>1</v>
      </c>
      <c r="M184" s="466">
        <f>SUM(H184:L184)</f>
        <v>16</v>
      </c>
      <c r="N184" s="668"/>
      <c r="O184" s="519" t="s">
        <v>429</v>
      </c>
      <c r="P184" s="136">
        <v>1</v>
      </c>
      <c r="Q184" s="583" t="s">
        <v>415</v>
      </c>
      <c r="R184" s="391">
        <v>8</v>
      </c>
      <c r="S184" s="338">
        <f>R184+R185+R186</f>
        <v>11</v>
      </c>
      <c r="T184" s="327">
        <v>1</v>
      </c>
      <c r="U184" s="327">
        <v>1</v>
      </c>
      <c r="V184" s="327">
        <v>1</v>
      </c>
      <c r="W184" s="327">
        <v>1</v>
      </c>
      <c r="X184" s="466">
        <f>SUM(S184:W184)</f>
        <v>15</v>
      </c>
      <c r="Y184" s="694"/>
      <c r="Z184" s="769"/>
      <c r="AA184" s="769"/>
      <c r="AB184" s="769"/>
      <c r="AC184" s="769"/>
      <c r="AD184" s="769"/>
      <c r="AE184" s="769"/>
      <c r="AF184" s="769"/>
      <c r="AG184" s="769"/>
      <c r="AH184" s="769"/>
      <c r="AI184" s="769"/>
      <c r="AJ184" s="769"/>
      <c r="AK184" s="769"/>
      <c r="AL184" s="769"/>
      <c r="AM184" s="769"/>
      <c r="AN184" s="769"/>
      <c r="AO184" s="769"/>
      <c r="AP184" s="769"/>
      <c r="AQ184" s="769"/>
      <c r="AR184" s="769"/>
      <c r="AS184" s="769"/>
      <c r="AT184" s="769"/>
      <c r="AU184" s="769"/>
      <c r="AV184" s="769"/>
      <c r="AW184" s="769"/>
      <c r="AX184" s="769"/>
      <c r="AY184" s="769"/>
      <c r="AZ184" s="769"/>
      <c r="BA184" s="769"/>
      <c r="BB184" s="769"/>
      <c r="BC184" s="769"/>
      <c r="BD184" s="769"/>
      <c r="BE184" s="769"/>
      <c r="BF184" s="769"/>
      <c r="BG184" s="769"/>
      <c r="BH184" s="769"/>
      <c r="BI184" s="769"/>
      <c r="BJ184" s="769"/>
      <c r="BK184" s="769"/>
      <c r="BL184" s="769"/>
      <c r="BM184" s="769"/>
      <c r="BN184" s="769"/>
      <c r="BO184" s="769"/>
      <c r="BP184" s="769"/>
      <c r="BQ184" s="769"/>
      <c r="BR184" s="769"/>
      <c r="BS184" s="769"/>
      <c r="BT184" s="769"/>
      <c r="BU184" s="769"/>
      <c r="BV184" s="769"/>
      <c r="BW184" s="769"/>
      <c r="BX184" s="769"/>
      <c r="BY184" s="769"/>
      <c r="BZ184" s="769"/>
      <c r="CA184" s="769"/>
      <c r="CB184" s="769"/>
      <c r="CC184" s="769"/>
      <c r="CD184" s="769"/>
      <c r="CE184" s="769"/>
      <c r="CF184" s="769"/>
      <c r="CG184" s="769"/>
      <c r="CH184" s="769"/>
      <c r="CI184" s="769"/>
      <c r="CJ184" s="769"/>
      <c r="CK184" s="769"/>
      <c r="CL184" s="769"/>
      <c r="CM184" s="769"/>
      <c r="CN184" s="769"/>
      <c r="CO184" s="769"/>
      <c r="CP184" s="769"/>
      <c r="CQ184" s="769"/>
      <c r="CR184" s="769"/>
      <c r="CS184" s="769"/>
      <c r="CT184" s="769"/>
      <c r="CU184" s="769"/>
      <c r="CV184" s="769"/>
      <c r="CW184" s="769"/>
      <c r="CX184" s="769"/>
      <c r="CY184" s="769"/>
      <c r="CZ184" s="769"/>
      <c r="DA184" s="769"/>
      <c r="DB184" s="769"/>
      <c r="DC184" s="769"/>
      <c r="DD184" s="769"/>
      <c r="DE184" s="769"/>
      <c r="DF184" s="769"/>
      <c r="DG184" s="769"/>
      <c r="DH184" s="769"/>
      <c r="DI184" s="769"/>
      <c r="DJ184" s="769"/>
      <c r="DK184" s="769"/>
      <c r="DL184" s="769"/>
      <c r="DM184" s="769"/>
      <c r="DN184" s="769"/>
      <c r="DO184" s="769"/>
      <c r="DP184" s="769"/>
      <c r="DQ184" s="769"/>
      <c r="DR184" s="769"/>
      <c r="DS184" s="769"/>
      <c r="DT184" s="769"/>
      <c r="DU184" s="769"/>
      <c r="DV184" s="769"/>
      <c r="DW184" s="769"/>
      <c r="DX184" s="769"/>
      <c r="DY184" s="769"/>
      <c r="DZ184" s="769"/>
      <c r="EA184" s="769"/>
      <c r="EB184" s="769"/>
      <c r="EC184" s="769"/>
    </row>
    <row r="185" spans="1:158" s="768" customFormat="1" ht="16.7" customHeight="1" x14ac:dyDescent="0.5">
      <c r="B185" s="448" t="s">
        <v>990</v>
      </c>
      <c r="C185" s="578"/>
      <c r="D185" s="581" t="s">
        <v>430</v>
      </c>
      <c r="E185" s="136">
        <v>1</v>
      </c>
      <c r="F185" s="584" t="s">
        <v>1063</v>
      </c>
      <c r="G185" s="391">
        <v>1</v>
      </c>
      <c r="H185" s="338"/>
      <c r="I185" s="327"/>
      <c r="J185" s="327"/>
      <c r="K185" s="327"/>
      <c r="L185" s="327"/>
      <c r="M185" s="463"/>
      <c r="N185" s="668"/>
      <c r="O185" s="519" t="s">
        <v>431</v>
      </c>
      <c r="P185" s="136">
        <v>1</v>
      </c>
      <c r="Q185" s="583" t="s">
        <v>1063</v>
      </c>
      <c r="R185" s="391">
        <v>1</v>
      </c>
      <c r="S185" s="338"/>
      <c r="T185" s="327"/>
      <c r="U185" s="327"/>
      <c r="V185" s="327"/>
      <c r="W185" s="327"/>
      <c r="X185" s="463"/>
      <c r="Y185" s="694"/>
      <c r="Z185" s="769"/>
      <c r="AA185" s="769"/>
      <c r="AB185" s="769"/>
      <c r="AC185" s="769"/>
      <c r="AD185" s="769"/>
      <c r="AE185" s="769"/>
      <c r="AF185" s="769"/>
      <c r="AG185" s="769"/>
      <c r="AH185" s="769"/>
      <c r="AI185" s="769"/>
      <c r="AJ185" s="769"/>
      <c r="AK185" s="769"/>
      <c r="AL185" s="769"/>
      <c r="AM185" s="769"/>
      <c r="AN185" s="769"/>
      <c r="AO185" s="769"/>
      <c r="AP185" s="769"/>
      <c r="AQ185" s="769"/>
      <c r="AR185" s="769"/>
      <c r="AS185" s="769"/>
      <c r="AT185" s="769"/>
      <c r="AU185" s="769"/>
      <c r="AV185" s="769"/>
      <c r="AW185" s="769"/>
      <c r="AX185" s="769"/>
      <c r="AY185" s="769"/>
      <c r="AZ185" s="769"/>
      <c r="BA185" s="769"/>
      <c r="BB185" s="769"/>
      <c r="BC185" s="769"/>
      <c r="BD185" s="769"/>
      <c r="BE185" s="769"/>
      <c r="BF185" s="769"/>
      <c r="BG185" s="769"/>
      <c r="BH185" s="769"/>
      <c r="BI185" s="769"/>
      <c r="BJ185" s="769"/>
      <c r="BK185" s="769"/>
      <c r="BL185" s="769"/>
      <c r="BM185" s="769"/>
      <c r="BN185" s="769"/>
      <c r="BO185" s="769"/>
      <c r="BP185" s="769"/>
      <c r="BQ185" s="769"/>
      <c r="BR185" s="769"/>
      <c r="BS185" s="769"/>
      <c r="BT185" s="769"/>
      <c r="BU185" s="769"/>
      <c r="BV185" s="769"/>
      <c r="BW185" s="769"/>
      <c r="BX185" s="769"/>
      <c r="BY185" s="769"/>
      <c r="BZ185" s="769"/>
      <c r="CA185" s="769"/>
      <c r="CB185" s="769"/>
      <c r="CC185" s="769"/>
      <c r="CD185" s="769"/>
      <c r="CE185" s="769"/>
      <c r="CF185" s="769"/>
      <c r="CG185" s="769"/>
      <c r="CH185" s="769"/>
      <c r="CI185" s="769"/>
      <c r="CJ185" s="769"/>
      <c r="CK185" s="769"/>
      <c r="CL185" s="769"/>
      <c r="CM185" s="769"/>
      <c r="CN185" s="769"/>
      <c r="CO185" s="769"/>
      <c r="CP185" s="769"/>
      <c r="CQ185" s="769"/>
      <c r="CR185" s="769"/>
      <c r="CS185" s="769"/>
      <c r="CT185" s="769"/>
      <c r="CU185" s="769"/>
      <c r="CV185" s="769"/>
      <c r="CW185" s="769"/>
      <c r="CX185" s="769"/>
      <c r="CY185" s="769"/>
      <c r="CZ185" s="769"/>
      <c r="DA185" s="769"/>
      <c r="DB185" s="769"/>
      <c r="DC185" s="769"/>
      <c r="DD185" s="769"/>
      <c r="DE185" s="769"/>
      <c r="DF185" s="769"/>
      <c r="DG185" s="769"/>
      <c r="DH185" s="769"/>
      <c r="DI185" s="769"/>
      <c r="DJ185" s="769"/>
      <c r="DK185" s="769"/>
      <c r="DL185" s="769"/>
      <c r="DM185" s="769"/>
      <c r="DN185" s="769"/>
      <c r="DO185" s="769"/>
      <c r="DP185" s="769"/>
      <c r="DQ185" s="769"/>
      <c r="DR185" s="769"/>
      <c r="DS185" s="769"/>
      <c r="DT185" s="769"/>
      <c r="DU185" s="769"/>
      <c r="DV185" s="769"/>
      <c r="DW185" s="769"/>
      <c r="DX185" s="769"/>
      <c r="DY185" s="769"/>
      <c r="DZ185" s="769"/>
      <c r="EA185" s="769"/>
      <c r="EB185" s="769"/>
      <c r="EC185" s="769"/>
    </row>
    <row r="186" spans="1:158" s="768" customFormat="1" ht="16.7" customHeight="1" x14ac:dyDescent="0.5">
      <c r="B186" s="448"/>
      <c r="C186" s="578"/>
      <c r="D186" s="581" t="s">
        <v>1060</v>
      </c>
      <c r="E186" s="136">
        <v>1</v>
      </c>
      <c r="F186" s="584" t="s">
        <v>1058</v>
      </c>
      <c r="G186" s="391">
        <v>2</v>
      </c>
      <c r="H186" s="338"/>
      <c r="I186" s="327"/>
      <c r="J186" s="327"/>
      <c r="K186" s="327"/>
      <c r="L186" s="327"/>
      <c r="M186" s="463"/>
      <c r="N186" s="749" t="s">
        <v>1117</v>
      </c>
      <c r="O186" s="519" t="s">
        <v>1066</v>
      </c>
      <c r="P186" s="136">
        <v>1</v>
      </c>
      <c r="Q186" s="583" t="s">
        <v>1058</v>
      </c>
      <c r="R186" s="391">
        <v>2</v>
      </c>
      <c r="S186" s="338"/>
      <c r="T186" s="327"/>
      <c r="U186" s="327"/>
      <c r="V186" s="327"/>
      <c r="W186" s="327"/>
      <c r="X186" s="463"/>
      <c r="Y186" s="858" t="s">
        <v>1117</v>
      </c>
      <c r="Z186" s="769"/>
      <c r="AA186" s="769"/>
      <c r="AB186" s="769"/>
      <c r="AC186" s="769"/>
      <c r="AD186" s="769"/>
      <c r="AE186" s="769"/>
      <c r="AF186" s="769"/>
      <c r="AG186" s="769"/>
      <c r="AH186" s="769"/>
      <c r="AI186" s="769"/>
      <c r="AJ186" s="769"/>
      <c r="AK186" s="769"/>
      <c r="AL186" s="769"/>
      <c r="AM186" s="769"/>
      <c r="AN186" s="769"/>
      <c r="AO186" s="769"/>
      <c r="AP186" s="769"/>
      <c r="AQ186" s="769"/>
      <c r="AR186" s="769"/>
      <c r="AS186" s="769"/>
      <c r="AT186" s="769"/>
      <c r="AU186" s="769"/>
      <c r="AV186" s="769"/>
      <c r="AW186" s="769"/>
      <c r="AX186" s="769"/>
      <c r="AY186" s="769"/>
      <c r="AZ186" s="769"/>
      <c r="BA186" s="769"/>
      <c r="BB186" s="769"/>
      <c r="BC186" s="769"/>
      <c r="BD186" s="769"/>
      <c r="BE186" s="769"/>
      <c r="BF186" s="769"/>
      <c r="BG186" s="769"/>
      <c r="BH186" s="769"/>
      <c r="BI186" s="769"/>
      <c r="BJ186" s="769"/>
      <c r="BK186" s="769"/>
      <c r="BL186" s="769"/>
      <c r="BM186" s="769"/>
      <c r="BN186" s="769"/>
      <c r="BO186" s="769"/>
      <c r="BP186" s="769"/>
      <c r="BQ186" s="769"/>
      <c r="BR186" s="769"/>
      <c r="BS186" s="769"/>
      <c r="BT186" s="769"/>
      <c r="BU186" s="769"/>
      <c r="BV186" s="769"/>
      <c r="BW186" s="769"/>
      <c r="BX186" s="769"/>
      <c r="BY186" s="769"/>
      <c r="BZ186" s="769"/>
      <c r="CA186" s="769"/>
      <c r="CB186" s="769"/>
      <c r="CC186" s="769"/>
      <c r="CD186" s="769"/>
      <c r="CE186" s="769"/>
      <c r="CF186" s="769"/>
      <c r="CG186" s="769"/>
      <c r="CH186" s="769"/>
      <c r="CI186" s="769"/>
      <c r="CJ186" s="769"/>
      <c r="CK186" s="769"/>
      <c r="CL186" s="769"/>
      <c r="CM186" s="769"/>
      <c r="CN186" s="769"/>
      <c r="CO186" s="769"/>
      <c r="CP186" s="769"/>
      <c r="CQ186" s="769"/>
      <c r="CR186" s="769"/>
      <c r="CS186" s="769"/>
      <c r="CT186" s="769"/>
      <c r="CU186" s="769"/>
      <c r="CV186" s="769"/>
      <c r="CW186" s="769"/>
      <c r="CX186" s="769"/>
      <c r="CY186" s="769"/>
      <c r="CZ186" s="769"/>
      <c r="DA186" s="769"/>
      <c r="DB186" s="769"/>
      <c r="DC186" s="769"/>
      <c r="DD186" s="769"/>
      <c r="DE186" s="769"/>
      <c r="DF186" s="769"/>
      <c r="DG186" s="769"/>
      <c r="DH186" s="769"/>
      <c r="DI186" s="769"/>
      <c r="DJ186" s="769"/>
      <c r="DK186" s="769"/>
      <c r="DL186" s="769"/>
      <c r="DM186" s="769"/>
      <c r="DN186" s="769"/>
      <c r="DO186" s="769"/>
      <c r="DP186" s="769"/>
      <c r="DQ186" s="769"/>
      <c r="DR186" s="769"/>
      <c r="DS186" s="769"/>
      <c r="DT186" s="769"/>
      <c r="DU186" s="769"/>
      <c r="DV186" s="769"/>
      <c r="DW186" s="769"/>
      <c r="DX186" s="769"/>
      <c r="DY186" s="769"/>
      <c r="DZ186" s="769"/>
      <c r="EA186" s="769"/>
      <c r="EB186" s="769"/>
      <c r="EC186" s="769"/>
    </row>
    <row r="187" spans="1:158" s="768" customFormat="1" ht="16.7" customHeight="1" x14ac:dyDescent="0.5">
      <c r="B187" s="449"/>
      <c r="C187" s="579"/>
      <c r="D187" s="582" t="s">
        <v>1061</v>
      </c>
      <c r="E187" s="141">
        <v>1</v>
      </c>
      <c r="F187" s="633" t="s">
        <v>1062</v>
      </c>
      <c r="G187" s="397">
        <v>1</v>
      </c>
      <c r="H187" s="373"/>
      <c r="I187" s="376"/>
      <c r="J187" s="376"/>
      <c r="K187" s="376"/>
      <c r="L187" s="376"/>
      <c r="M187" s="408"/>
      <c r="N187" s="727" t="s">
        <v>1117</v>
      </c>
      <c r="O187" s="185"/>
      <c r="P187" s="141"/>
      <c r="Q187" s="613"/>
      <c r="R187" s="397"/>
      <c r="S187" s="373"/>
      <c r="T187" s="376"/>
      <c r="U187" s="376"/>
      <c r="V187" s="376"/>
      <c r="W187" s="376"/>
      <c r="X187" s="408"/>
      <c r="Y187" s="695"/>
      <c r="Z187" s="769"/>
      <c r="AA187" s="769"/>
      <c r="AB187" s="769"/>
      <c r="AC187" s="769"/>
      <c r="AD187" s="769"/>
      <c r="AE187" s="769"/>
      <c r="AF187" s="769"/>
      <c r="AG187" s="769"/>
      <c r="AH187" s="769"/>
      <c r="AI187" s="769"/>
      <c r="AJ187" s="769"/>
      <c r="AK187" s="769"/>
      <c r="AL187" s="769"/>
      <c r="AM187" s="769"/>
      <c r="AN187" s="769"/>
      <c r="AO187" s="769"/>
      <c r="AP187" s="769"/>
      <c r="AQ187" s="769"/>
      <c r="AR187" s="769"/>
      <c r="AS187" s="769"/>
      <c r="AT187" s="769"/>
      <c r="AU187" s="769"/>
      <c r="AV187" s="769"/>
      <c r="AW187" s="769"/>
      <c r="AX187" s="769"/>
      <c r="AY187" s="769"/>
      <c r="AZ187" s="769"/>
      <c r="BA187" s="769"/>
      <c r="BB187" s="769"/>
      <c r="BC187" s="769"/>
      <c r="BD187" s="769"/>
      <c r="BE187" s="769"/>
      <c r="BF187" s="769"/>
      <c r="BG187" s="769"/>
      <c r="BH187" s="769"/>
      <c r="BI187" s="769"/>
      <c r="BJ187" s="769"/>
      <c r="BK187" s="769"/>
      <c r="BL187" s="769"/>
      <c r="BM187" s="769"/>
      <c r="BN187" s="769"/>
      <c r="BO187" s="769"/>
      <c r="BP187" s="769"/>
      <c r="BQ187" s="769"/>
      <c r="BR187" s="769"/>
      <c r="BS187" s="769"/>
      <c r="BT187" s="769"/>
      <c r="BU187" s="769"/>
      <c r="BV187" s="769"/>
      <c r="BW187" s="769"/>
      <c r="BX187" s="769"/>
      <c r="BY187" s="769"/>
      <c r="BZ187" s="769"/>
      <c r="CA187" s="769"/>
      <c r="CB187" s="769"/>
      <c r="CC187" s="769"/>
      <c r="CD187" s="769"/>
      <c r="CE187" s="769"/>
      <c r="CF187" s="769"/>
      <c r="CG187" s="769"/>
      <c r="CH187" s="769"/>
      <c r="CI187" s="769"/>
      <c r="CJ187" s="769"/>
      <c r="CK187" s="769"/>
      <c r="CL187" s="769"/>
      <c r="CM187" s="769"/>
      <c r="CN187" s="769"/>
      <c r="CO187" s="769"/>
      <c r="CP187" s="769"/>
      <c r="CQ187" s="769"/>
      <c r="CR187" s="769"/>
      <c r="CS187" s="769"/>
      <c r="CT187" s="769"/>
      <c r="CU187" s="769"/>
      <c r="CV187" s="769"/>
      <c r="CW187" s="769"/>
      <c r="CX187" s="769"/>
      <c r="CY187" s="769"/>
      <c r="CZ187" s="769"/>
      <c r="DA187" s="769"/>
      <c r="DB187" s="769"/>
      <c r="DC187" s="769"/>
      <c r="DD187" s="769"/>
      <c r="DE187" s="769"/>
      <c r="DF187" s="769"/>
      <c r="DG187" s="769"/>
      <c r="DH187" s="769"/>
      <c r="DI187" s="769"/>
      <c r="DJ187" s="769"/>
      <c r="DK187" s="769"/>
      <c r="DL187" s="769"/>
      <c r="DM187" s="769"/>
      <c r="DN187" s="769"/>
      <c r="DO187" s="769"/>
      <c r="DP187" s="769"/>
      <c r="DQ187" s="769"/>
      <c r="DR187" s="769"/>
      <c r="DS187" s="769"/>
      <c r="DT187" s="769"/>
      <c r="DU187" s="769"/>
      <c r="DV187" s="769"/>
      <c r="DW187" s="769"/>
      <c r="DX187" s="769"/>
      <c r="DY187" s="769"/>
      <c r="DZ187" s="769"/>
      <c r="EA187" s="769"/>
      <c r="EB187" s="769"/>
      <c r="EC187" s="769"/>
    </row>
    <row r="188" spans="1:158" s="768" customFormat="1" ht="16.7" customHeight="1" x14ac:dyDescent="0.5">
      <c r="A188" s="768">
        <v>6</v>
      </c>
      <c r="B188" s="448" t="s">
        <v>1064</v>
      </c>
      <c r="C188" s="578" t="s">
        <v>632</v>
      </c>
      <c r="D188" s="581" t="s">
        <v>430</v>
      </c>
      <c r="E188" s="136">
        <v>1</v>
      </c>
      <c r="F188" s="584" t="s">
        <v>1123</v>
      </c>
      <c r="G188" s="391">
        <v>10</v>
      </c>
      <c r="H188" s="338">
        <f>G188+G189</f>
        <v>12</v>
      </c>
      <c r="I188" s="327">
        <v>1</v>
      </c>
      <c r="J188" s="327">
        <v>1</v>
      </c>
      <c r="K188" s="327">
        <v>1</v>
      </c>
      <c r="L188" s="327">
        <v>1</v>
      </c>
      <c r="M188" s="466">
        <f>SUM(H188:L188)</f>
        <v>16</v>
      </c>
      <c r="N188" s="668"/>
      <c r="O188" s="519" t="s">
        <v>431</v>
      </c>
      <c r="P188" s="136">
        <v>1</v>
      </c>
      <c r="Q188" s="584" t="s">
        <v>1123</v>
      </c>
      <c r="R188" s="391">
        <v>10</v>
      </c>
      <c r="S188" s="338">
        <f>R188+R189</f>
        <v>12</v>
      </c>
      <c r="T188" s="327">
        <v>1</v>
      </c>
      <c r="U188" s="327">
        <v>1</v>
      </c>
      <c r="V188" s="327">
        <v>1</v>
      </c>
      <c r="W188" s="327">
        <v>1</v>
      </c>
      <c r="X188" s="466">
        <f>SUM(S188:W188)</f>
        <v>16</v>
      </c>
      <c r="Y188" s="694"/>
      <c r="Z188" s="769"/>
      <c r="AA188" s="769"/>
      <c r="AB188" s="769"/>
      <c r="AC188" s="769"/>
      <c r="AD188" s="769"/>
      <c r="AE188" s="769"/>
      <c r="AF188" s="769"/>
      <c r="AG188" s="769"/>
      <c r="AH188" s="769"/>
      <c r="AI188" s="769"/>
      <c r="AJ188" s="769"/>
      <c r="AK188" s="769"/>
      <c r="AL188" s="769"/>
      <c r="AM188" s="769"/>
      <c r="AN188" s="769"/>
      <c r="AO188" s="769"/>
      <c r="AP188" s="769"/>
      <c r="AQ188" s="769"/>
      <c r="AR188" s="769"/>
      <c r="AS188" s="769"/>
      <c r="AT188" s="769"/>
      <c r="AU188" s="769"/>
      <c r="AV188" s="769"/>
      <c r="AW188" s="769"/>
      <c r="AX188" s="769"/>
      <c r="AY188" s="769"/>
      <c r="AZ188" s="769"/>
      <c r="BA188" s="769"/>
      <c r="BB188" s="769"/>
      <c r="BC188" s="769"/>
      <c r="BD188" s="769"/>
      <c r="BE188" s="769"/>
      <c r="BF188" s="769"/>
      <c r="BG188" s="769"/>
      <c r="BH188" s="769"/>
      <c r="BI188" s="769"/>
      <c r="BJ188" s="769"/>
      <c r="BK188" s="769"/>
      <c r="BL188" s="769"/>
      <c r="BM188" s="769"/>
      <c r="BN188" s="769"/>
      <c r="BO188" s="769"/>
      <c r="BP188" s="769"/>
      <c r="BQ188" s="769"/>
      <c r="BR188" s="769"/>
      <c r="BS188" s="769"/>
      <c r="BT188" s="769"/>
      <c r="BU188" s="769"/>
      <c r="BV188" s="769"/>
      <c r="BW188" s="769"/>
      <c r="BX188" s="769"/>
      <c r="BY188" s="769"/>
      <c r="BZ188" s="769"/>
      <c r="CA188" s="769"/>
      <c r="CB188" s="769"/>
      <c r="CC188" s="769"/>
      <c r="CD188" s="769"/>
      <c r="CE188" s="769"/>
      <c r="CF188" s="769"/>
      <c r="CG188" s="769"/>
      <c r="CH188" s="769"/>
      <c r="CI188" s="769"/>
      <c r="CJ188" s="769"/>
      <c r="CK188" s="769"/>
      <c r="CL188" s="769"/>
      <c r="CM188" s="769"/>
      <c r="CN188" s="769"/>
      <c r="CO188" s="769"/>
      <c r="CP188" s="769"/>
      <c r="CQ188" s="769"/>
      <c r="CR188" s="769"/>
      <c r="CS188" s="769"/>
      <c r="CT188" s="769"/>
      <c r="CU188" s="769"/>
      <c r="CV188" s="769"/>
      <c r="CW188" s="769"/>
      <c r="CX188" s="769"/>
      <c r="CY188" s="769"/>
      <c r="CZ188" s="769"/>
      <c r="DA188" s="769"/>
      <c r="DB188" s="769"/>
      <c r="DC188" s="769"/>
      <c r="DD188" s="769"/>
      <c r="DE188" s="769"/>
      <c r="DF188" s="769"/>
      <c r="DG188" s="769"/>
      <c r="DH188" s="769"/>
      <c r="DI188" s="769"/>
      <c r="DJ188" s="769"/>
      <c r="DK188" s="769"/>
      <c r="DL188" s="769"/>
      <c r="DM188" s="769"/>
      <c r="DN188" s="769"/>
      <c r="DO188" s="769"/>
      <c r="DP188" s="769"/>
      <c r="DQ188" s="769"/>
      <c r="DR188" s="769"/>
      <c r="DS188" s="769"/>
      <c r="DT188" s="769"/>
      <c r="DU188" s="769"/>
      <c r="DV188" s="769"/>
      <c r="DW188" s="769"/>
      <c r="DX188" s="769"/>
      <c r="DY188" s="769"/>
      <c r="DZ188" s="769"/>
      <c r="EA188" s="769"/>
      <c r="EB188" s="769"/>
      <c r="EC188" s="769"/>
    </row>
    <row r="189" spans="1:158" s="768" customFormat="1" ht="16.7" customHeight="1" x14ac:dyDescent="0.5">
      <c r="B189" s="449" t="s">
        <v>1006</v>
      </c>
      <c r="C189" s="579"/>
      <c r="D189" s="582" t="s">
        <v>1060</v>
      </c>
      <c r="E189" s="141">
        <v>1</v>
      </c>
      <c r="F189" s="633" t="s">
        <v>1058</v>
      </c>
      <c r="G189" s="397">
        <v>2</v>
      </c>
      <c r="H189" s="373"/>
      <c r="I189" s="376"/>
      <c r="J189" s="376"/>
      <c r="K189" s="376"/>
      <c r="L189" s="376"/>
      <c r="M189" s="464"/>
      <c r="N189" s="727" t="s">
        <v>1117</v>
      </c>
      <c r="O189" s="185" t="s">
        <v>1066</v>
      </c>
      <c r="P189" s="141">
        <v>1</v>
      </c>
      <c r="Q189" s="633" t="s">
        <v>1058</v>
      </c>
      <c r="R189" s="397">
        <v>2</v>
      </c>
      <c r="S189" s="373"/>
      <c r="T189" s="376"/>
      <c r="U189" s="376"/>
      <c r="V189" s="376"/>
      <c r="W189" s="376"/>
      <c r="X189" s="464"/>
      <c r="Y189" s="728" t="s">
        <v>1117</v>
      </c>
      <c r="Z189" s="769"/>
      <c r="AA189" s="769"/>
      <c r="AB189" s="769"/>
      <c r="AC189" s="769"/>
      <c r="AD189" s="769"/>
      <c r="AE189" s="769"/>
      <c r="AF189" s="769"/>
      <c r="AG189" s="769"/>
      <c r="AH189" s="769"/>
      <c r="AI189" s="769"/>
      <c r="AJ189" s="769"/>
      <c r="AK189" s="769"/>
      <c r="AL189" s="769"/>
      <c r="AM189" s="769"/>
      <c r="AN189" s="769"/>
      <c r="AO189" s="769"/>
      <c r="AP189" s="769"/>
      <c r="AQ189" s="769"/>
      <c r="AR189" s="769"/>
      <c r="AS189" s="769"/>
      <c r="AT189" s="769"/>
      <c r="AU189" s="769"/>
      <c r="AV189" s="769"/>
      <c r="AW189" s="769"/>
      <c r="AX189" s="769"/>
      <c r="AY189" s="769"/>
      <c r="AZ189" s="769"/>
      <c r="BA189" s="769"/>
      <c r="BB189" s="769"/>
      <c r="BC189" s="769"/>
      <c r="BD189" s="769"/>
      <c r="BE189" s="769"/>
      <c r="BF189" s="769"/>
      <c r="BG189" s="769"/>
      <c r="BH189" s="769"/>
      <c r="BI189" s="769"/>
      <c r="BJ189" s="769"/>
      <c r="BK189" s="769"/>
      <c r="BL189" s="769"/>
      <c r="BM189" s="769"/>
      <c r="BN189" s="769"/>
      <c r="BO189" s="769"/>
      <c r="BP189" s="769"/>
      <c r="BQ189" s="769"/>
      <c r="BR189" s="769"/>
      <c r="BS189" s="769"/>
      <c r="BT189" s="769"/>
      <c r="BU189" s="769"/>
      <c r="BV189" s="769"/>
      <c r="BW189" s="769"/>
      <c r="BX189" s="769"/>
      <c r="BY189" s="769"/>
      <c r="BZ189" s="769"/>
      <c r="CA189" s="769"/>
      <c r="CB189" s="769"/>
      <c r="CC189" s="769"/>
      <c r="CD189" s="769"/>
      <c r="CE189" s="769"/>
      <c r="CF189" s="769"/>
      <c r="CG189" s="769"/>
      <c r="CH189" s="769"/>
      <c r="CI189" s="769"/>
      <c r="CJ189" s="769"/>
      <c r="CK189" s="769"/>
      <c r="CL189" s="769"/>
      <c r="CM189" s="769"/>
      <c r="CN189" s="769"/>
      <c r="CO189" s="769"/>
      <c r="CP189" s="769"/>
      <c r="CQ189" s="769"/>
      <c r="CR189" s="769"/>
      <c r="CS189" s="769"/>
      <c r="CT189" s="769"/>
      <c r="CU189" s="769"/>
      <c r="CV189" s="769"/>
      <c r="CW189" s="769"/>
      <c r="CX189" s="769"/>
      <c r="CY189" s="769"/>
      <c r="CZ189" s="769"/>
      <c r="DA189" s="769"/>
      <c r="DB189" s="769"/>
      <c r="DC189" s="769"/>
      <c r="DD189" s="769"/>
      <c r="DE189" s="769"/>
      <c r="DF189" s="769"/>
      <c r="DG189" s="769"/>
      <c r="DH189" s="769"/>
      <c r="DI189" s="769"/>
      <c r="DJ189" s="769"/>
      <c r="DK189" s="769"/>
      <c r="DL189" s="769"/>
      <c r="DM189" s="769"/>
      <c r="DN189" s="769"/>
      <c r="DO189" s="769"/>
      <c r="DP189" s="769"/>
      <c r="DQ189" s="769"/>
      <c r="DR189" s="769"/>
      <c r="DS189" s="769"/>
      <c r="DT189" s="769"/>
      <c r="DU189" s="769"/>
      <c r="DV189" s="769"/>
      <c r="DW189" s="769"/>
      <c r="DX189" s="769"/>
      <c r="DY189" s="769"/>
      <c r="DZ189" s="769"/>
      <c r="EA189" s="769"/>
      <c r="EB189" s="769"/>
      <c r="EC189" s="769"/>
    </row>
    <row r="190" spans="1:158" s="768" customFormat="1" ht="16.7" customHeight="1" x14ac:dyDescent="0.5">
      <c r="B190" s="518"/>
      <c r="C190" s="518"/>
      <c r="D190" s="519"/>
      <c r="E190" s="519"/>
      <c r="F190" s="919"/>
      <c r="G190" s="517"/>
      <c r="H190" s="517"/>
      <c r="I190" s="950"/>
      <c r="J190" s="950"/>
      <c r="K190" s="950"/>
      <c r="L190" s="950"/>
      <c r="M190" s="517"/>
      <c r="N190" s="929"/>
      <c r="O190" s="519"/>
      <c r="P190" s="519"/>
      <c r="Q190" s="919"/>
      <c r="R190" s="517"/>
      <c r="S190" s="517"/>
      <c r="T190" s="950"/>
      <c r="U190" s="950"/>
      <c r="V190" s="950"/>
      <c r="W190" s="950"/>
      <c r="X190" s="517"/>
      <c r="Y190" s="929"/>
      <c r="Z190" s="769"/>
      <c r="AA190" s="769"/>
      <c r="AB190" s="769"/>
      <c r="AC190" s="769"/>
      <c r="AD190" s="769"/>
      <c r="AE190" s="769"/>
      <c r="AF190" s="769"/>
      <c r="AG190" s="769"/>
      <c r="AH190" s="769"/>
      <c r="AI190" s="769"/>
      <c r="AJ190" s="769"/>
      <c r="AK190" s="769"/>
      <c r="AL190" s="769"/>
      <c r="AM190" s="769"/>
      <c r="AN190" s="769"/>
      <c r="AO190" s="769"/>
      <c r="AP190" s="769"/>
      <c r="AQ190" s="769"/>
      <c r="AR190" s="769"/>
      <c r="AS190" s="769"/>
      <c r="AT190" s="769"/>
      <c r="AU190" s="769"/>
      <c r="AV190" s="769"/>
      <c r="AW190" s="769"/>
      <c r="AX190" s="769"/>
      <c r="AY190" s="769"/>
      <c r="AZ190" s="769"/>
      <c r="BA190" s="769"/>
      <c r="BB190" s="769"/>
      <c r="BC190" s="769"/>
      <c r="BD190" s="769"/>
      <c r="BE190" s="769"/>
      <c r="BF190" s="769"/>
      <c r="BG190" s="769"/>
      <c r="BH190" s="769"/>
      <c r="BI190" s="769"/>
      <c r="BJ190" s="769"/>
      <c r="BK190" s="769"/>
      <c r="BL190" s="769"/>
      <c r="BM190" s="769"/>
      <c r="BN190" s="769"/>
      <c r="BO190" s="769"/>
      <c r="BP190" s="769"/>
      <c r="BQ190" s="769"/>
      <c r="BR190" s="769"/>
      <c r="BS190" s="769"/>
      <c r="BT190" s="769"/>
      <c r="BU190" s="769"/>
      <c r="BV190" s="769"/>
      <c r="BW190" s="769"/>
      <c r="BX190" s="769"/>
      <c r="BY190" s="769"/>
      <c r="BZ190" s="769"/>
      <c r="CA190" s="769"/>
      <c r="CB190" s="769"/>
      <c r="CC190" s="769"/>
      <c r="CD190" s="769"/>
      <c r="CE190" s="769"/>
      <c r="CF190" s="769"/>
      <c r="CG190" s="769"/>
      <c r="CH190" s="769"/>
      <c r="CI190" s="769"/>
      <c r="CJ190" s="769"/>
      <c r="CK190" s="769"/>
      <c r="CL190" s="769"/>
      <c r="CM190" s="769"/>
      <c r="CN190" s="769"/>
      <c r="CO190" s="769"/>
      <c r="CP190" s="769"/>
      <c r="CQ190" s="769"/>
      <c r="CR190" s="769"/>
      <c r="CS190" s="769"/>
      <c r="CT190" s="769"/>
      <c r="CU190" s="769"/>
      <c r="CV190" s="769"/>
      <c r="CW190" s="769"/>
      <c r="CX190" s="769"/>
      <c r="CY190" s="769"/>
      <c r="CZ190" s="769"/>
      <c r="DA190" s="769"/>
      <c r="DB190" s="769"/>
      <c r="DC190" s="769"/>
      <c r="DD190" s="769"/>
      <c r="DE190" s="769"/>
      <c r="DF190" s="769"/>
      <c r="DG190" s="769"/>
      <c r="DH190" s="769"/>
      <c r="DI190" s="769"/>
      <c r="DJ190" s="769"/>
      <c r="DK190" s="769"/>
      <c r="DL190" s="769"/>
      <c r="DM190" s="769"/>
      <c r="DN190" s="769"/>
      <c r="DO190" s="769"/>
      <c r="DP190" s="769"/>
      <c r="DQ190" s="769"/>
      <c r="DR190" s="769"/>
      <c r="DS190" s="769"/>
      <c r="DT190" s="769"/>
      <c r="DU190" s="769"/>
      <c r="DV190" s="769"/>
      <c r="DW190" s="769"/>
      <c r="DX190" s="769"/>
      <c r="DY190" s="769"/>
      <c r="DZ190" s="769"/>
      <c r="EA190" s="769"/>
      <c r="EB190" s="769"/>
      <c r="EC190" s="769"/>
    </row>
    <row r="191" spans="1:158" s="768" customFormat="1" ht="16.7" customHeight="1" x14ac:dyDescent="0.5">
      <c r="B191" s="518"/>
      <c r="C191" s="518"/>
      <c r="D191" s="519"/>
      <c r="E191" s="519"/>
      <c r="F191" s="919"/>
      <c r="G191" s="517"/>
      <c r="H191" s="517"/>
      <c r="I191" s="950"/>
      <c r="J191" s="950"/>
      <c r="K191" s="950"/>
      <c r="L191" s="950"/>
      <c r="M191" s="517"/>
      <c r="N191" s="929"/>
      <c r="O191" s="519"/>
      <c r="P191" s="519"/>
      <c r="Q191" s="919"/>
      <c r="R191" s="517"/>
      <c r="S191" s="517"/>
      <c r="T191" s="950"/>
      <c r="U191" s="950"/>
      <c r="V191" s="950"/>
      <c r="W191" s="950"/>
      <c r="X191" s="517"/>
      <c r="Y191" s="929"/>
      <c r="Z191" s="769"/>
      <c r="AA191" s="769"/>
      <c r="AB191" s="769"/>
      <c r="AC191" s="769"/>
      <c r="AD191" s="769"/>
      <c r="AE191" s="769"/>
      <c r="AF191" s="769"/>
      <c r="AG191" s="769"/>
      <c r="AH191" s="769"/>
      <c r="AI191" s="769"/>
      <c r="AJ191" s="769"/>
      <c r="AK191" s="769"/>
      <c r="AL191" s="769"/>
      <c r="AM191" s="769"/>
      <c r="AN191" s="769"/>
      <c r="AO191" s="769"/>
      <c r="AP191" s="769"/>
      <c r="AQ191" s="769"/>
      <c r="AR191" s="769"/>
      <c r="AS191" s="769"/>
      <c r="AT191" s="769"/>
      <c r="AU191" s="769"/>
      <c r="AV191" s="769"/>
      <c r="AW191" s="769"/>
      <c r="AX191" s="769"/>
      <c r="AY191" s="769"/>
      <c r="AZ191" s="769"/>
      <c r="BA191" s="769"/>
      <c r="BB191" s="769"/>
      <c r="BC191" s="769"/>
      <c r="BD191" s="769"/>
      <c r="BE191" s="769"/>
      <c r="BF191" s="769"/>
      <c r="BG191" s="769"/>
      <c r="BH191" s="769"/>
      <c r="BI191" s="769"/>
      <c r="BJ191" s="769"/>
      <c r="BK191" s="769"/>
      <c r="BL191" s="769"/>
      <c r="BM191" s="769"/>
      <c r="BN191" s="769"/>
      <c r="BO191" s="769"/>
      <c r="BP191" s="769"/>
      <c r="BQ191" s="769"/>
      <c r="BR191" s="769"/>
      <c r="BS191" s="769"/>
      <c r="BT191" s="769"/>
      <c r="BU191" s="769"/>
      <c r="BV191" s="769"/>
      <c r="BW191" s="769"/>
      <c r="BX191" s="769"/>
      <c r="BY191" s="769"/>
      <c r="BZ191" s="769"/>
      <c r="CA191" s="769"/>
      <c r="CB191" s="769"/>
      <c r="CC191" s="769"/>
      <c r="CD191" s="769"/>
      <c r="CE191" s="769"/>
      <c r="CF191" s="769"/>
      <c r="CG191" s="769"/>
      <c r="CH191" s="769"/>
      <c r="CI191" s="769"/>
      <c r="CJ191" s="769"/>
      <c r="CK191" s="769"/>
      <c r="CL191" s="769"/>
      <c r="CM191" s="769"/>
      <c r="CN191" s="769"/>
      <c r="CO191" s="769"/>
      <c r="CP191" s="769"/>
      <c r="CQ191" s="769"/>
      <c r="CR191" s="769"/>
      <c r="CS191" s="769"/>
      <c r="CT191" s="769"/>
      <c r="CU191" s="769"/>
      <c r="CV191" s="769"/>
      <c r="CW191" s="769"/>
      <c r="CX191" s="769"/>
      <c r="CY191" s="769"/>
      <c r="CZ191" s="769"/>
      <c r="DA191" s="769"/>
      <c r="DB191" s="769"/>
      <c r="DC191" s="769"/>
      <c r="DD191" s="769"/>
      <c r="DE191" s="769"/>
      <c r="DF191" s="769"/>
      <c r="DG191" s="769"/>
      <c r="DH191" s="769"/>
      <c r="DI191" s="769"/>
      <c r="DJ191" s="769"/>
      <c r="DK191" s="769"/>
      <c r="DL191" s="769"/>
      <c r="DM191" s="769"/>
      <c r="DN191" s="769"/>
      <c r="DO191" s="769"/>
      <c r="DP191" s="769"/>
      <c r="DQ191" s="769"/>
      <c r="DR191" s="769"/>
      <c r="DS191" s="769"/>
      <c r="DT191" s="769"/>
      <c r="DU191" s="769"/>
      <c r="DV191" s="769"/>
      <c r="DW191" s="769"/>
      <c r="DX191" s="769"/>
      <c r="DY191" s="769"/>
      <c r="DZ191" s="769"/>
      <c r="EA191" s="769"/>
      <c r="EB191" s="769"/>
      <c r="EC191" s="769"/>
    </row>
    <row r="192" spans="1:158" s="768" customFormat="1" ht="16.7" customHeight="1" x14ac:dyDescent="0.5">
      <c r="B192" s="518"/>
      <c r="C192" s="518"/>
      <c r="D192" s="519"/>
      <c r="E192" s="519"/>
      <c r="F192" s="919"/>
      <c r="G192" s="517"/>
      <c r="H192" s="517"/>
      <c r="I192" s="950"/>
      <c r="J192" s="950"/>
      <c r="K192" s="950"/>
      <c r="L192" s="950"/>
      <c r="M192" s="517"/>
      <c r="N192" s="929"/>
      <c r="O192" s="519"/>
      <c r="P192" s="519"/>
      <c r="Q192" s="919"/>
      <c r="R192" s="517"/>
      <c r="S192" s="517"/>
      <c r="T192" s="950"/>
      <c r="U192" s="950"/>
      <c r="V192" s="950"/>
      <c r="W192" s="950"/>
      <c r="X192" s="517"/>
      <c r="Y192" s="929"/>
      <c r="Z192" s="769"/>
      <c r="AA192" s="769"/>
      <c r="AB192" s="769"/>
      <c r="AC192" s="769"/>
      <c r="AD192" s="769"/>
      <c r="AE192" s="769"/>
      <c r="AF192" s="769"/>
      <c r="AG192" s="769"/>
      <c r="AH192" s="769"/>
      <c r="AI192" s="769"/>
      <c r="AJ192" s="769"/>
      <c r="AK192" s="769"/>
      <c r="AL192" s="769"/>
      <c r="AM192" s="769"/>
      <c r="AN192" s="769"/>
      <c r="AO192" s="769"/>
      <c r="AP192" s="769"/>
      <c r="AQ192" s="769"/>
      <c r="AR192" s="769"/>
      <c r="AS192" s="769"/>
      <c r="AT192" s="769"/>
      <c r="AU192" s="769"/>
      <c r="AV192" s="769"/>
      <c r="AW192" s="769"/>
      <c r="AX192" s="769"/>
      <c r="AY192" s="769"/>
      <c r="AZ192" s="769"/>
      <c r="BA192" s="769"/>
      <c r="BB192" s="769"/>
      <c r="BC192" s="769"/>
      <c r="BD192" s="769"/>
      <c r="BE192" s="769"/>
      <c r="BF192" s="769"/>
      <c r="BG192" s="769"/>
      <c r="BH192" s="769"/>
      <c r="BI192" s="769"/>
      <c r="BJ192" s="769"/>
      <c r="BK192" s="769"/>
      <c r="BL192" s="769"/>
      <c r="BM192" s="769"/>
      <c r="BN192" s="769"/>
      <c r="BO192" s="769"/>
      <c r="BP192" s="769"/>
      <c r="BQ192" s="769"/>
      <c r="BR192" s="769"/>
      <c r="BS192" s="769"/>
      <c r="BT192" s="769"/>
      <c r="BU192" s="769"/>
      <c r="BV192" s="769"/>
      <c r="BW192" s="769"/>
      <c r="BX192" s="769"/>
      <c r="BY192" s="769"/>
      <c r="BZ192" s="769"/>
      <c r="CA192" s="769"/>
      <c r="CB192" s="769"/>
      <c r="CC192" s="769"/>
      <c r="CD192" s="769"/>
      <c r="CE192" s="769"/>
      <c r="CF192" s="769"/>
      <c r="CG192" s="769"/>
      <c r="CH192" s="769"/>
      <c r="CI192" s="769"/>
      <c r="CJ192" s="769"/>
      <c r="CK192" s="769"/>
      <c r="CL192" s="769"/>
      <c r="CM192" s="769"/>
      <c r="CN192" s="769"/>
      <c r="CO192" s="769"/>
      <c r="CP192" s="769"/>
      <c r="CQ192" s="769"/>
      <c r="CR192" s="769"/>
      <c r="CS192" s="769"/>
      <c r="CT192" s="769"/>
      <c r="CU192" s="769"/>
      <c r="CV192" s="769"/>
      <c r="CW192" s="769"/>
      <c r="CX192" s="769"/>
      <c r="CY192" s="769"/>
      <c r="CZ192" s="769"/>
      <c r="DA192" s="769"/>
      <c r="DB192" s="769"/>
      <c r="DC192" s="769"/>
      <c r="DD192" s="769"/>
      <c r="DE192" s="769"/>
      <c r="DF192" s="769"/>
      <c r="DG192" s="769"/>
      <c r="DH192" s="769"/>
      <c r="DI192" s="769"/>
      <c r="DJ192" s="769"/>
      <c r="DK192" s="769"/>
      <c r="DL192" s="769"/>
      <c r="DM192" s="769"/>
      <c r="DN192" s="769"/>
      <c r="DO192" s="769"/>
      <c r="DP192" s="769"/>
      <c r="DQ192" s="769"/>
      <c r="DR192" s="769"/>
      <c r="DS192" s="769"/>
      <c r="DT192" s="769"/>
      <c r="DU192" s="769"/>
      <c r="DV192" s="769"/>
      <c r="DW192" s="769"/>
      <c r="DX192" s="769"/>
      <c r="DY192" s="769"/>
      <c r="DZ192" s="769"/>
      <c r="EA192" s="769"/>
      <c r="EB192" s="769"/>
      <c r="EC192" s="769"/>
    </row>
    <row r="193" spans="1:133" s="768" customFormat="1" ht="16.7" customHeight="1" x14ac:dyDescent="0.5">
      <c r="B193" s="518"/>
      <c r="C193" s="518"/>
      <c r="D193" s="519"/>
      <c r="E193" s="519"/>
      <c r="F193" s="919"/>
      <c r="G193" s="517"/>
      <c r="H193" s="517"/>
      <c r="I193" s="950"/>
      <c r="J193" s="950"/>
      <c r="K193" s="950"/>
      <c r="L193" s="950"/>
      <c r="M193" s="517"/>
      <c r="N193" s="929"/>
      <c r="O193" s="519"/>
      <c r="P193" s="519"/>
      <c r="Q193" s="919"/>
      <c r="R193" s="517"/>
      <c r="S193" s="517"/>
      <c r="T193" s="950"/>
      <c r="U193" s="950"/>
      <c r="V193" s="950"/>
      <c r="W193" s="950"/>
      <c r="X193" s="517"/>
      <c r="Y193" s="929"/>
      <c r="Z193" s="769"/>
      <c r="AA193" s="769"/>
      <c r="AB193" s="769"/>
      <c r="AC193" s="769"/>
      <c r="AD193" s="769"/>
      <c r="AE193" s="769"/>
      <c r="AF193" s="769"/>
      <c r="AG193" s="769"/>
      <c r="AH193" s="769"/>
      <c r="AI193" s="769"/>
      <c r="AJ193" s="769"/>
      <c r="AK193" s="769"/>
      <c r="AL193" s="769"/>
      <c r="AM193" s="769"/>
      <c r="AN193" s="769"/>
      <c r="AO193" s="769"/>
      <c r="AP193" s="769"/>
      <c r="AQ193" s="769"/>
      <c r="AR193" s="769"/>
      <c r="AS193" s="769"/>
      <c r="AT193" s="769"/>
      <c r="AU193" s="769"/>
      <c r="AV193" s="769"/>
      <c r="AW193" s="769"/>
      <c r="AX193" s="769"/>
      <c r="AY193" s="769"/>
      <c r="AZ193" s="769"/>
      <c r="BA193" s="769"/>
      <c r="BB193" s="769"/>
      <c r="BC193" s="769"/>
      <c r="BD193" s="769"/>
      <c r="BE193" s="769"/>
      <c r="BF193" s="769"/>
      <c r="BG193" s="769"/>
      <c r="BH193" s="769"/>
      <c r="BI193" s="769"/>
      <c r="BJ193" s="769"/>
      <c r="BK193" s="769"/>
      <c r="BL193" s="769"/>
      <c r="BM193" s="769"/>
      <c r="BN193" s="769"/>
      <c r="BO193" s="769"/>
      <c r="BP193" s="769"/>
      <c r="BQ193" s="769"/>
      <c r="BR193" s="769"/>
      <c r="BS193" s="769"/>
      <c r="BT193" s="769"/>
      <c r="BU193" s="769"/>
      <c r="BV193" s="769"/>
      <c r="BW193" s="769"/>
      <c r="BX193" s="769"/>
      <c r="BY193" s="769"/>
      <c r="BZ193" s="769"/>
      <c r="CA193" s="769"/>
      <c r="CB193" s="769"/>
      <c r="CC193" s="769"/>
      <c r="CD193" s="769"/>
      <c r="CE193" s="769"/>
      <c r="CF193" s="769"/>
      <c r="CG193" s="769"/>
      <c r="CH193" s="769"/>
      <c r="CI193" s="769"/>
      <c r="CJ193" s="769"/>
      <c r="CK193" s="769"/>
      <c r="CL193" s="769"/>
      <c r="CM193" s="769"/>
      <c r="CN193" s="769"/>
      <c r="CO193" s="769"/>
      <c r="CP193" s="769"/>
      <c r="CQ193" s="769"/>
      <c r="CR193" s="769"/>
      <c r="CS193" s="769"/>
      <c r="CT193" s="769"/>
      <c r="CU193" s="769"/>
      <c r="CV193" s="769"/>
      <c r="CW193" s="769"/>
      <c r="CX193" s="769"/>
      <c r="CY193" s="769"/>
      <c r="CZ193" s="769"/>
      <c r="DA193" s="769"/>
      <c r="DB193" s="769"/>
      <c r="DC193" s="769"/>
      <c r="DD193" s="769"/>
      <c r="DE193" s="769"/>
      <c r="DF193" s="769"/>
      <c r="DG193" s="769"/>
      <c r="DH193" s="769"/>
      <c r="DI193" s="769"/>
      <c r="DJ193" s="769"/>
      <c r="DK193" s="769"/>
      <c r="DL193" s="769"/>
      <c r="DM193" s="769"/>
      <c r="DN193" s="769"/>
      <c r="DO193" s="769"/>
      <c r="DP193" s="769"/>
      <c r="DQ193" s="769"/>
      <c r="DR193" s="769"/>
      <c r="DS193" s="769"/>
      <c r="DT193" s="769"/>
      <c r="DU193" s="769"/>
      <c r="DV193" s="769"/>
      <c r="DW193" s="769"/>
      <c r="DX193" s="769"/>
      <c r="DY193" s="769"/>
      <c r="DZ193" s="769"/>
      <c r="EA193" s="769"/>
      <c r="EB193" s="769"/>
      <c r="EC193" s="769"/>
    </row>
    <row r="194" spans="1:133" s="768" customFormat="1" ht="16.7" customHeight="1" x14ac:dyDescent="0.5">
      <c r="B194" s="518"/>
      <c r="C194" s="518"/>
      <c r="D194" s="519"/>
      <c r="E194" s="519"/>
      <c r="F194" s="919"/>
      <c r="G194" s="517"/>
      <c r="H194" s="517"/>
      <c r="I194" s="950"/>
      <c r="J194" s="950"/>
      <c r="K194" s="950"/>
      <c r="L194" s="950"/>
      <c r="M194" s="517"/>
      <c r="N194" s="929"/>
      <c r="O194" s="519"/>
      <c r="P194" s="519"/>
      <c r="Q194" s="919"/>
      <c r="R194" s="517"/>
      <c r="S194" s="517"/>
      <c r="T194" s="950"/>
      <c r="U194" s="950"/>
      <c r="V194" s="950"/>
      <c r="W194" s="950"/>
      <c r="X194" s="517"/>
      <c r="Y194" s="929"/>
      <c r="Z194" s="769"/>
      <c r="AA194" s="769"/>
      <c r="AB194" s="769"/>
      <c r="AC194" s="769"/>
      <c r="AD194" s="769"/>
      <c r="AE194" s="769"/>
      <c r="AF194" s="769"/>
      <c r="AG194" s="769"/>
      <c r="AH194" s="769"/>
      <c r="AI194" s="769"/>
      <c r="AJ194" s="769"/>
      <c r="AK194" s="769"/>
      <c r="AL194" s="769"/>
      <c r="AM194" s="769"/>
      <c r="AN194" s="769"/>
      <c r="AO194" s="769"/>
      <c r="AP194" s="769"/>
      <c r="AQ194" s="769"/>
      <c r="AR194" s="769"/>
      <c r="AS194" s="769"/>
      <c r="AT194" s="769"/>
      <c r="AU194" s="769"/>
      <c r="AV194" s="769"/>
      <c r="AW194" s="769"/>
      <c r="AX194" s="769"/>
      <c r="AY194" s="769"/>
      <c r="AZ194" s="769"/>
      <c r="BA194" s="769"/>
      <c r="BB194" s="769"/>
      <c r="BC194" s="769"/>
      <c r="BD194" s="769"/>
      <c r="BE194" s="769"/>
      <c r="BF194" s="769"/>
      <c r="BG194" s="769"/>
      <c r="BH194" s="769"/>
      <c r="BI194" s="769"/>
      <c r="BJ194" s="769"/>
      <c r="BK194" s="769"/>
      <c r="BL194" s="769"/>
      <c r="BM194" s="769"/>
      <c r="BN194" s="769"/>
      <c r="BO194" s="769"/>
      <c r="BP194" s="769"/>
      <c r="BQ194" s="769"/>
      <c r="BR194" s="769"/>
      <c r="BS194" s="769"/>
      <c r="BT194" s="769"/>
      <c r="BU194" s="769"/>
      <c r="BV194" s="769"/>
      <c r="BW194" s="769"/>
      <c r="BX194" s="769"/>
      <c r="BY194" s="769"/>
      <c r="BZ194" s="769"/>
      <c r="CA194" s="769"/>
      <c r="CB194" s="769"/>
      <c r="CC194" s="769"/>
      <c r="CD194" s="769"/>
      <c r="CE194" s="769"/>
      <c r="CF194" s="769"/>
      <c r="CG194" s="769"/>
      <c r="CH194" s="769"/>
      <c r="CI194" s="769"/>
      <c r="CJ194" s="769"/>
      <c r="CK194" s="769"/>
      <c r="CL194" s="769"/>
      <c r="CM194" s="769"/>
      <c r="CN194" s="769"/>
      <c r="CO194" s="769"/>
      <c r="CP194" s="769"/>
      <c r="CQ194" s="769"/>
      <c r="CR194" s="769"/>
      <c r="CS194" s="769"/>
      <c r="CT194" s="769"/>
      <c r="CU194" s="769"/>
      <c r="CV194" s="769"/>
      <c r="CW194" s="769"/>
      <c r="CX194" s="769"/>
      <c r="CY194" s="769"/>
      <c r="CZ194" s="769"/>
      <c r="DA194" s="769"/>
      <c r="DB194" s="769"/>
      <c r="DC194" s="769"/>
      <c r="DD194" s="769"/>
      <c r="DE194" s="769"/>
      <c r="DF194" s="769"/>
      <c r="DG194" s="769"/>
      <c r="DH194" s="769"/>
      <c r="DI194" s="769"/>
      <c r="DJ194" s="769"/>
      <c r="DK194" s="769"/>
      <c r="DL194" s="769"/>
      <c r="DM194" s="769"/>
      <c r="DN194" s="769"/>
      <c r="DO194" s="769"/>
      <c r="DP194" s="769"/>
      <c r="DQ194" s="769"/>
      <c r="DR194" s="769"/>
      <c r="DS194" s="769"/>
      <c r="DT194" s="769"/>
      <c r="DU194" s="769"/>
      <c r="DV194" s="769"/>
      <c r="DW194" s="769"/>
      <c r="DX194" s="769"/>
      <c r="DY194" s="769"/>
      <c r="DZ194" s="769"/>
      <c r="EA194" s="769"/>
      <c r="EB194" s="769"/>
      <c r="EC194" s="769"/>
    </row>
    <row r="195" spans="1:133" s="768" customFormat="1" ht="16.7" customHeight="1" x14ac:dyDescent="0.5">
      <c r="B195" s="518"/>
      <c r="C195" s="518"/>
      <c r="D195" s="519"/>
      <c r="E195" s="519"/>
      <c r="F195" s="919"/>
      <c r="G195" s="517"/>
      <c r="H195" s="517"/>
      <c r="I195" s="950"/>
      <c r="J195" s="950"/>
      <c r="K195" s="950"/>
      <c r="L195" s="950"/>
      <c r="M195" s="517"/>
      <c r="N195" s="929"/>
      <c r="O195" s="519"/>
      <c r="P195" s="519"/>
      <c r="Q195" s="919"/>
      <c r="R195" s="517"/>
      <c r="S195" s="517"/>
      <c r="T195" s="950"/>
      <c r="U195" s="950"/>
      <c r="V195" s="950"/>
      <c r="W195" s="950"/>
      <c r="X195" s="517"/>
      <c r="Y195" s="929"/>
      <c r="Z195" s="769"/>
      <c r="AA195" s="769"/>
      <c r="AB195" s="769"/>
      <c r="AC195" s="769"/>
      <c r="AD195" s="769"/>
      <c r="AE195" s="769"/>
      <c r="AF195" s="769"/>
      <c r="AG195" s="769"/>
      <c r="AH195" s="769"/>
      <c r="AI195" s="769"/>
      <c r="AJ195" s="769"/>
      <c r="AK195" s="769"/>
      <c r="AL195" s="769"/>
      <c r="AM195" s="769"/>
      <c r="AN195" s="769"/>
      <c r="AO195" s="769"/>
      <c r="AP195" s="769"/>
      <c r="AQ195" s="769"/>
      <c r="AR195" s="769"/>
      <c r="AS195" s="769"/>
      <c r="AT195" s="769"/>
      <c r="AU195" s="769"/>
      <c r="AV195" s="769"/>
      <c r="AW195" s="769"/>
      <c r="AX195" s="769"/>
      <c r="AY195" s="769"/>
      <c r="AZ195" s="769"/>
      <c r="BA195" s="769"/>
      <c r="BB195" s="769"/>
      <c r="BC195" s="769"/>
      <c r="BD195" s="769"/>
      <c r="BE195" s="769"/>
      <c r="BF195" s="769"/>
      <c r="BG195" s="769"/>
      <c r="BH195" s="769"/>
      <c r="BI195" s="769"/>
      <c r="BJ195" s="769"/>
      <c r="BK195" s="769"/>
      <c r="BL195" s="769"/>
      <c r="BM195" s="769"/>
      <c r="BN195" s="769"/>
      <c r="BO195" s="769"/>
      <c r="BP195" s="769"/>
      <c r="BQ195" s="769"/>
      <c r="BR195" s="769"/>
      <c r="BS195" s="769"/>
      <c r="BT195" s="769"/>
      <c r="BU195" s="769"/>
      <c r="BV195" s="769"/>
      <c r="BW195" s="769"/>
      <c r="BX195" s="769"/>
      <c r="BY195" s="769"/>
      <c r="BZ195" s="769"/>
      <c r="CA195" s="769"/>
      <c r="CB195" s="769"/>
      <c r="CC195" s="769"/>
      <c r="CD195" s="769"/>
      <c r="CE195" s="769"/>
      <c r="CF195" s="769"/>
      <c r="CG195" s="769"/>
      <c r="CH195" s="769"/>
      <c r="CI195" s="769"/>
      <c r="CJ195" s="769"/>
      <c r="CK195" s="769"/>
      <c r="CL195" s="769"/>
      <c r="CM195" s="769"/>
      <c r="CN195" s="769"/>
      <c r="CO195" s="769"/>
      <c r="CP195" s="769"/>
      <c r="CQ195" s="769"/>
      <c r="CR195" s="769"/>
      <c r="CS195" s="769"/>
      <c r="CT195" s="769"/>
      <c r="CU195" s="769"/>
      <c r="CV195" s="769"/>
      <c r="CW195" s="769"/>
      <c r="CX195" s="769"/>
      <c r="CY195" s="769"/>
      <c r="CZ195" s="769"/>
      <c r="DA195" s="769"/>
      <c r="DB195" s="769"/>
      <c r="DC195" s="769"/>
      <c r="DD195" s="769"/>
      <c r="DE195" s="769"/>
      <c r="DF195" s="769"/>
      <c r="DG195" s="769"/>
      <c r="DH195" s="769"/>
      <c r="DI195" s="769"/>
      <c r="DJ195" s="769"/>
      <c r="DK195" s="769"/>
      <c r="DL195" s="769"/>
      <c r="DM195" s="769"/>
      <c r="DN195" s="769"/>
      <c r="DO195" s="769"/>
      <c r="DP195" s="769"/>
      <c r="DQ195" s="769"/>
      <c r="DR195" s="769"/>
      <c r="DS195" s="769"/>
      <c r="DT195" s="769"/>
      <c r="DU195" s="769"/>
      <c r="DV195" s="769"/>
      <c r="DW195" s="769"/>
      <c r="DX195" s="769"/>
      <c r="DY195" s="769"/>
      <c r="DZ195" s="769"/>
      <c r="EA195" s="769"/>
      <c r="EB195" s="769"/>
      <c r="EC195" s="769"/>
    </row>
    <row r="196" spans="1:133" s="768" customFormat="1" ht="16.7" customHeight="1" x14ac:dyDescent="0.5">
      <c r="B196" s="518"/>
      <c r="C196" s="518"/>
      <c r="D196" s="519"/>
      <c r="E196" s="519"/>
      <c r="F196" s="919"/>
      <c r="G196" s="517"/>
      <c r="H196" s="517"/>
      <c r="I196" s="950"/>
      <c r="J196" s="950"/>
      <c r="K196" s="950"/>
      <c r="L196" s="950"/>
      <c r="M196" s="517"/>
      <c r="N196" s="929"/>
      <c r="O196" s="519"/>
      <c r="P196" s="519"/>
      <c r="Q196" s="919"/>
      <c r="R196" s="517"/>
      <c r="S196" s="517"/>
      <c r="T196" s="950"/>
      <c r="U196" s="950"/>
      <c r="V196" s="950"/>
      <c r="W196" s="950"/>
      <c r="X196" s="517"/>
      <c r="Y196" s="929"/>
      <c r="Z196" s="769"/>
      <c r="AA196" s="769"/>
      <c r="AB196" s="769"/>
      <c r="AC196" s="769"/>
      <c r="AD196" s="769"/>
      <c r="AE196" s="769"/>
      <c r="AF196" s="769"/>
      <c r="AG196" s="769"/>
      <c r="AH196" s="769"/>
      <c r="AI196" s="769"/>
      <c r="AJ196" s="769"/>
      <c r="AK196" s="769"/>
      <c r="AL196" s="769"/>
      <c r="AM196" s="769"/>
      <c r="AN196" s="769"/>
      <c r="AO196" s="769"/>
      <c r="AP196" s="769"/>
      <c r="AQ196" s="769"/>
      <c r="AR196" s="769"/>
      <c r="AS196" s="769"/>
      <c r="AT196" s="769"/>
      <c r="AU196" s="769"/>
      <c r="AV196" s="769"/>
      <c r="AW196" s="769"/>
      <c r="AX196" s="769"/>
      <c r="AY196" s="769"/>
      <c r="AZ196" s="769"/>
      <c r="BA196" s="769"/>
      <c r="BB196" s="769"/>
      <c r="BC196" s="769"/>
      <c r="BD196" s="769"/>
      <c r="BE196" s="769"/>
      <c r="BF196" s="769"/>
      <c r="BG196" s="769"/>
      <c r="BH196" s="769"/>
      <c r="BI196" s="769"/>
      <c r="BJ196" s="769"/>
      <c r="BK196" s="769"/>
      <c r="BL196" s="769"/>
      <c r="BM196" s="769"/>
      <c r="BN196" s="769"/>
      <c r="BO196" s="769"/>
      <c r="BP196" s="769"/>
      <c r="BQ196" s="769"/>
      <c r="BR196" s="769"/>
      <c r="BS196" s="769"/>
      <c r="BT196" s="769"/>
      <c r="BU196" s="769"/>
      <c r="BV196" s="769"/>
      <c r="BW196" s="769"/>
      <c r="BX196" s="769"/>
      <c r="BY196" s="769"/>
      <c r="BZ196" s="769"/>
      <c r="CA196" s="769"/>
      <c r="CB196" s="769"/>
      <c r="CC196" s="769"/>
      <c r="CD196" s="769"/>
      <c r="CE196" s="769"/>
      <c r="CF196" s="769"/>
      <c r="CG196" s="769"/>
      <c r="CH196" s="769"/>
      <c r="CI196" s="769"/>
      <c r="CJ196" s="769"/>
      <c r="CK196" s="769"/>
      <c r="CL196" s="769"/>
      <c r="CM196" s="769"/>
      <c r="CN196" s="769"/>
      <c r="CO196" s="769"/>
      <c r="CP196" s="769"/>
      <c r="CQ196" s="769"/>
      <c r="CR196" s="769"/>
      <c r="CS196" s="769"/>
      <c r="CT196" s="769"/>
      <c r="CU196" s="769"/>
      <c r="CV196" s="769"/>
      <c r="CW196" s="769"/>
      <c r="CX196" s="769"/>
      <c r="CY196" s="769"/>
      <c r="CZ196" s="769"/>
      <c r="DA196" s="769"/>
      <c r="DB196" s="769"/>
      <c r="DC196" s="769"/>
      <c r="DD196" s="769"/>
      <c r="DE196" s="769"/>
      <c r="DF196" s="769"/>
      <c r="DG196" s="769"/>
      <c r="DH196" s="769"/>
      <c r="DI196" s="769"/>
      <c r="DJ196" s="769"/>
      <c r="DK196" s="769"/>
      <c r="DL196" s="769"/>
      <c r="DM196" s="769"/>
      <c r="DN196" s="769"/>
      <c r="DO196" s="769"/>
      <c r="DP196" s="769"/>
      <c r="DQ196" s="769"/>
      <c r="DR196" s="769"/>
      <c r="DS196" s="769"/>
      <c r="DT196" s="769"/>
      <c r="DU196" s="769"/>
      <c r="DV196" s="769"/>
      <c r="DW196" s="769"/>
      <c r="DX196" s="769"/>
      <c r="DY196" s="769"/>
      <c r="DZ196" s="769"/>
      <c r="EA196" s="769"/>
      <c r="EB196" s="769"/>
      <c r="EC196" s="769"/>
    </row>
    <row r="197" spans="1:133" s="768" customFormat="1" ht="16.7" customHeight="1" x14ac:dyDescent="0.5">
      <c r="B197" s="518"/>
      <c r="C197" s="518"/>
      <c r="D197" s="519"/>
      <c r="E197" s="519"/>
      <c r="F197" s="919"/>
      <c r="G197" s="517"/>
      <c r="H197" s="517"/>
      <c r="I197" s="950"/>
      <c r="J197" s="950"/>
      <c r="K197" s="950"/>
      <c r="L197" s="950"/>
      <c r="M197" s="517"/>
      <c r="N197" s="929"/>
      <c r="O197" s="519"/>
      <c r="P197" s="519"/>
      <c r="Q197" s="919"/>
      <c r="R197" s="517"/>
      <c r="S197" s="517"/>
      <c r="T197" s="950"/>
      <c r="U197" s="950"/>
      <c r="V197" s="950"/>
      <c r="W197" s="950"/>
      <c r="X197" s="517"/>
      <c r="Y197" s="929"/>
      <c r="Z197" s="769"/>
      <c r="AA197" s="769"/>
      <c r="AB197" s="769"/>
      <c r="AC197" s="769"/>
      <c r="AD197" s="769"/>
      <c r="AE197" s="769"/>
      <c r="AF197" s="769"/>
      <c r="AG197" s="769"/>
      <c r="AH197" s="769"/>
      <c r="AI197" s="769"/>
      <c r="AJ197" s="769"/>
      <c r="AK197" s="769"/>
      <c r="AL197" s="769"/>
      <c r="AM197" s="769"/>
      <c r="AN197" s="769"/>
      <c r="AO197" s="769"/>
      <c r="AP197" s="769"/>
      <c r="AQ197" s="769"/>
      <c r="AR197" s="769"/>
      <c r="AS197" s="769"/>
      <c r="AT197" s="769"/>
      <c r="AU197" s="769"/>
      <c r="AV197" s="769"/>
      <c r="AW197" s="769"/>
      <c r="AX197" s="769"/>
      <c r="AY197" s="769"/>
      <c r="AZ197" s="769"/>
      <c r="BA197" s="769"/>
      <c r="BB197" s="769"/>
      <c r="BC197" s="769"/>
      <c r="BD197" s="769"/>
      <c r="BE197" s="769"/>
      <c r="BF197" s="769"/>
      <c r="BG197" s="769"/>
      <c r="BH197" s="769"/>
      <c r="BI197" s="769"/>
      <c r="BJ197" s="769"/>
      <c r="BK197" s="769"/>
      <c r="BL197" s="769"/>
      <c r="BM197" s="769"/>
      <c r="BN197" s="769"/>
      <c r="BO197" s="769"/>
      <c r="BP197" s="769"/>
      <c r="BQ197" s="769"/>
      <c r="BR197" s="769"/>
      <c r="BS197" s="769"/>
      <c r="BT197" s="769"/>
      <c r="BU197" s="769"/>
      <c r="BV197" s="769"/>
      <c r="BW197" s="769"/>
      <c r="BX197" s="769"/>
      <c r="BY197" s="769"/>
      <c r="BZ197" s="769"/>
      <c r="CA197" s="769"/>
      <c r="CB197" s="769"/>
      <c r="CC197" s="769"/>
      <c r="CD197" s="769"/>
      <c r="CE197" s="769"/>
      <c r="CF197" s="769"/>
      <c r="CG197" s="769"/>
      <c r="CH197" s="769"/>
      <c r="CI197" s="769"/>
      <c r="CJ197" s="769"/>
      <c r="CK197" s="769"/>
      <c r="CL197" s="769"/>
      <c r="CM197" s="769"/>
      <c r="CN197" s="769"/>
      <c r="CO197" s="769"/>
      <c r="CP197" s="769"/>
      <c r="CQ197" s="769"/>
      <c r="CR197" s="769"/>
      <c r="CS197" s="769"/>
      <c r="CT197" s="769"/>
      <c r="CU197" s="769"/>
      <c r="CV197" s="769"/>
      <c r="CW197" s="769"/>
      <c r="CX197" s="769"/>
      <c r="CY197" s="769"/>
      <c r="CZ197" s="769"/>
      <c r="DA197" s="769"/>
      <c r="DB197" s="769"/>
      <c r="DC197" s="769"/>
      <c r="DD197" s="769"/>
      <c r="DE197" s="769"/>
      <c r="DF197" s="769"/>
      <c r="DG197" s="769"/>
      <c r="DH197" s="769"/>
      <c r="DI197" s="769"/>
      <c r="DJ197" s="769"/>
      <c r="DK197" s="769"/>
      <c r="DL197" s="769"/>
      <c r="DM197" s="769"/>
      <c r="DN197" s="769"/>
      <c r="DO197" s="769"/>
      <c r="DP197" s="769"/>
      <c r="DQ197" s="769"/>
      <c r="DR197" s="769"/>
      <c r="DS197" s="769"/>
      <c r="DT197" s="769"/>
      <c r="DU197" s="769"/>
      <c r="DV197" s="769"/>
      <c r="DW197" s="769"/>
      <c r="DX197" s="769"/>
      <c r="DY197" s="769"/>
      <c r="DZ197" s="769"/>
      <c r="EA197" s="769"/>
      <c r="EB197" s="769"/>
      <c r="EC197" s="769"/>
    </row>
    <row r="198" spans="1:133" s="768" customFormat="1" ht="16.7" customHeight="1" x14ac:dyDescent="0.5">
      <c r="B198" s="518"/>
      <c r="C198" s="518"/>
      <c r="D198" s="519"/>
      <c r="E198" s="519"/>
      <c r="F198" s="919"/>
      <c r="G198" s="517"/>
      <c r="H198" s="517"/>
      <c r="I198" s="950"/>
      <c r="J198" s="950"/>
      <c r="K198" s="950"/>
      <c r="L198" s="950"/>
      <c r="M198" s="517"/>
      <c r="N198" s="929"/>
      <c r="O198" s="519"/>
      <c r="P198" s="519"/>
      <c r="Q198" s="919"/>
      <c r="R198" s="517"/>
      <c r="S198" s="517"/>
      <c r="T198" s="950"/>
      <c r="U198" s="950"/>
      <c r="V198" s="950"/>
      <c r="W198" s="950"/>
      <c r="X198" s="517"/>
      <c r="Y198" s="929"/>
      <c r="Z198" s="769"/>
      <c r="AA198" s="769"/>
      <c r="AB198" s="769"/>
      <c r="AC198" s="769"/>
      <c r="AD198" s="769"/>
      <c r="AE198" s="769"/>
      <c r="AF198" s="769"/>
      <c r="AG198" s="769"/>
      <c r="AH198" s="769"/>
      <c r="AI198" s="769"/>
      <c r="AJ198" s="769"/>
      <c r="AK198" s="769"/>
      <c r="AL198" s="769"/>
      <c r="AM198" s="769"/>
      <c r="AN198" s="769"/>
      <c r="AO198" s="769"/>
      <c r="AP198" s="769"/>
      <c r="AQ198" s="769"/>
      <c r="AR198" s="769"/>
      <c r="AS198" s="769"/>
      <c r="AT198" s="769"/>
      <c r="AU198" s="769"/>
      <c r="AV198" s="769"/>
      <c r="AW198" s="769"/>
      <c r="AX198" s="769"/>
      <c r="AY198" s="769"/>
      <c r="AZ198" s="769"/>
      <c r="BA198" s="769"/>
      <c r="BB198" s="769"/>
      <c r="BC198" s="769"/>
      <c r="BD198" s="769"/>
      <c r="BE198" s="769"/>
      <c r="BF198" s="769"/>
      <c r="BG198" s="769"/>
      <c r="BH198" s="769"/>
      <c r="BI198" s="769"/>
      <c r="BJ198" s="769"/>
      <c r="BK198" s="769"/>
      <c r="BL198" s="769"/>
      <c r="BM198" s="769"/>
      <c r="BN198" s="769"/>
      <c r="BO198" s="769"/>
      <c r="BP198" s="769"/>
      <c r="BQ198" s="769"/>
      <c r="BR198" s="769"/>
      <c r="BS198" s="769"/>
      <c r="BT198" s="769"/>
      <c r="BU198" s="769"/>
      <c r="BV198" s="769"/>
      <c r="BW198" s="769"/>
      <c r="BX198" s="769"/>
      <c r="BY198" s="769"/>
      <c r="BZ198" s="769"/>
      <c r="CA198" s="769"/>
      <c r="CB198" s="769"/>
      <c r="CC198" s="769"/>
      <c r="CD198" s="769"/>
      <c r="CE198" s="769"/>
      <c r="CF198" s="769"/>
      <c r="CG198" s="769"/>
      <c r="CH198" s="769"/>
      <c r="CI198" s="769"/>
      <c r="CJ198" s="769"/>
      <c r="CK198" s="769"/>
      <c r="CL198" s="769"/>
      <c r="CM198" s="769"/>
      <c r="CN198" s="769"/>
      <c r="CO198" s="769"/>
      <c r="CP198" s="769"/>
      <c r="CQ198" s="769"/>
      <c r="CR198" s="769"/>
      <c r="CS198" s="769"/>
      <c r="CT198" s="769"/>
      <c r="CU198" s="769"/>
      <c r="CV198" s="769"/>
      <c r="CW198" s="769"/>
      <c r="CX198" s="769"/>
      <c r="CY198" s="769"/>
      <c r="CZ198" s="769"/>
      <c r="DA198" s="769"/>
      <c r="DB198" s="769"/>
      <c r="DC198" s="769"/>
      <c r="DD198" s="769"/>
      <c r="DE198" s="769"/>
      <c r="DF198" s="769"/>
      <c r="DG198" s="769"/>
      <c r="DH198" s="769"/>
      <c r="DI198" s="769"/>
      <c r="DJ198" s="769"/>
      <c r="DK198" s="769"/>
      <c r="DL198" s="769"/>
      <c r="DM198" s="769"/>
      <c r="DN198" s="769"/>
      <c r="DO198" s="769"/>
      <c r="DP198" s="769"/>
      <c r="DQ198" s="769"/>
      <c r="DR198" s="769"/>
      <c r="DS198" s="769"/>
      <c r="DT198" s="769"/>
      <c r="DU198" s="769"/>
      <c r="DV198" s="769"/>
      <c r="DW198" s="769"/>
      <c r="DX198" s="769"/>
      <c r="DY198" s="769"/>
      <c r="DZ198" s="769"/>
      <c r="EA198" s="769"/>
      <c r="EB198" s="769"/>
      <c r="EC198" s="769"/>
    </row>
    <row r="199" spans="1:133" s="768" customFormat="1" ht="16.7" customHeight="1" x14ac:dyDescent="0.5">
      <c r="B199" s="518"/>
      <c r="C199" s="518"/>
      <c r="D199" s="519"/>
      <c r="E199" s="519"/>
      <c r="F199" s="919"/>
      <c r="G199" s="517"/>
      <c r="H199" s="517"/>
      <c r="I199" s="950"/>
      <c r="J199" s="950"/>
      <c r="K199" s="950"/>
      <c r="L199" s="950"/>
      <c r="M199" s="517"/>
      <c r="N199" s="929"/>
      <c r="O199" s="519"/>
      <c r="P199" s="519"/>
      <c r="Q199" s="919"/>
      <c r="R199" s="517"/>
      <c r="S199" s="517"/>
      <c r="T199" s="950"/>
      <c r="U199" s="950"/>
      <c r="V199" s="950"/>
      <c r="W199" s="950"/>
      <c r="X199" s="517"/>
      <c r="Y199" s="929"/>
      <c r="Z199" s="769"/>
      <c r="AA199" s="769"/>
      <c r="AB199" s="769"/>
      <c r="AC199" s="769"/>
      <c r="AD199" s="769"/>
      <c r="AE199" s="769"/>
      <c r="AF199" s="769"/>
      <c r="AG199" s="769"/>
      <c r="AH199" s="769"/>
      <c r="AI199" s="769"/>
      <c r="AJ199" s="769"/>
      <c r="AK199" s="769"/>
      <c r="AL199" s="769"/>
      <c r="AM199" s="769"/>
      <c r="AN199" s="769"/>
      <c r="AO199" s="769"/>
      <c r="AP199" s="769"/>
      <c r="AQ199" s="769"/>
      <c r="AR199" s="769"/>
      <c r="AS199" s="769"/>
      <c r="AT199" s="769"/>
      <c r="AU199" s="769"/>
      <c r="AV199" s="769"/>
      <c r="AW199" s="769"/>
      <c r="AX199" s="769"/>
      <c r="AY199" s="769"/>
      <c r="AZ199" s="769"/>
      <c r="BA199" s="769"/>
      <c r="BB199" s="769"/>
      <c r="BC199" s="769"/>
      <c r="BD199" s="769"/>
      <c r="BE199" s="769"/>
      <c r="BF199" s="769"/>
      <c r="BG199" s="769"/>
      <c r="BH199" s="769"/>
      <c r="BI199" s="769"/>
      <c r="BJ199" s="769"/>
      <c r="BK199" s="769"/>
      <c r="BL199" s="769"/>
      <c r="BM199" s="769"/>
      <c r="BN199" s="769"/>
      <c r="BO199" s="769"/>
      <c r="BP199" s="769"/>
      <c r="BQ199" s="769"/>
      <c r="BR199" s="769"/>
      <c r="BS199" s="769"/>
      <c r="BT199" s="769"/>
      <c r="BU199" s="769"/>
      <c r="BV199" s="769"/>
      <c r="BW199" s="769"/>
      <c r="BX199" s="769"/>
      <c r="BY199" s="769"/>
      <c r="BZ199" s="769"/>
      <c r="CA199" s="769"/>
      <c r="CB199" s="769"/>
      <c r="CC199" s="769"/>
      <c r="CD199" s="769"/>
      <c r="CE199" s="769"/>
      <c r="CF199" s="769"/>
      <c r="CG199" s="769"/>
      <c r="CH199" s="769"/>
      <c r="CI199" s="769"/>
      <c r="CJ199" s="769"/>
      <c r="CK199" s="769"/>
      <c r="CL199" s="769"/>
      <c r="CM199" s="769"/>
      <c r="CN199" s="769"/>
      <c r="CO199" s="769"/>
      <c r="CP199" s="769"/>
      <c r="CQ199" s="769"/>
      <c r="CR199" s="769"/>
      <c r="CS199" s="769"/>
      <c r="CT199" s="769"/>
      <c r="CU199" s="769"/>
      <c r="CV199" s="769"/>
      <c r="CW199" s="769"/>
      <c r="CX199" s="769"/>
      <c r="CY199" s="769"/>
      <c r="CZ199" s="769"/>
      <c r="DA199" s="769"/>
      <c r="DB199" s="769"/>
      <c r="DC199" s="769"/>
      <c r="DD199" s="769"/>
      <c r="DE199" s="769"/>
      <c r="DF199" s="769"/>
      <c r="DG199" s="769"/>
      <c r="DH199" s="769"/>
      <c r="DI199" s="769"/>
      <c r="DJ199" s="769"/>
      <c r="DK199" s="769"/>
      <c r="DL199" s="769"/>
      <c r="DM199" s="769"/>
      <c r="DN199" s="769"/>
      <c r="DO199" s="769"/>
      <c r="DP199" s="769"/>
      <c r="DQ199" s="769"/>
      <c r="DR199" s="769"/>
      <c r="DS199" s="769"/>
      <c r="DT199" s="769"/>
      <c r="DU199" s="769"/>
      <c r="DV199" s="769"/>
      <c r="DW199" s="769"/>
      <c r="DX199" s="769"/>
      <c r="DY199" s="769"/>
      <c r="DZ199" s="769"/>
      <c r="EA199" s="769"/>
      <c r="EB199" s="769"/>
      <c r="EC199" s="769"/>
    </row>
    <row r="200" spans="1:133" s="768" customFormat="1" ht="16.7" customHeight="1" x14ac:dyDescent="0.5">
      <c r="B200" s="518"/>
      <c r="C200" s="518"/>
      <c r="D200" s="519"/>
      <c r="E200" s="519"/>
      <c r="F200" s="919"/>
      <c r="G200" s="517"/>
      <c r="H200" s="517"/>
      <c r="I200" s="950"/>
      <c r="J200" s="950"/>
      <c r="K200" s="950"/>
      <c r="L200" s="950"/>
      <c r="M200" s="517"/>
      <c r="N200" s="929"/>
      <c r="O200" s="519"/>
      <c r="P200" s="519"/>
      <c r="Q200" s="919"/>
      <c r="R200" s="517"/>
      <c r="S200" s="517"/>
      <c r="T200" s="950"/>
      <c r="U200" s="950"/>
      <c r="V200" s="950"/>
      <c r="W200" s="950"/>
      <c r="X200" s="517"/>
      <c r="Y200" s="929"/>
      <c r="Z200" s="769"/>
      <c r="AA200" s="769"/>
      <c r="AB200" s="769"/>
      <c r="AC200" s="769"/>
      <c r="AD200" s="769"/>
      <c r="AE200" s="769"/>
      <c r="AF200" s="769"/>
      <c r="AG200" s="769"/>
      <c r="AH200" s="769"/>
      <c r="AI200" s="769"/>
      <c r="AJ200" s="769"/>
      <c r="AK200" s="769"/>
      <c r="AL200" s="769"/>
      <c r="AM200" s="769"/>
      <c r="AN200" s="769"/>
      <c r="AO200" s="769"/>
      <c r="AP200" s="769"/>
      <c r="AQ200" s="769"/>
      <c r="AR200" s="769"/>
      <c r="AS200" s="769"/>
      <c r="AT200" s="769"/>
      <c r="AU200" s="769"/>
      <c r="AV200" s="769"/>
      <c r="AW200" s="769"/>
      <c r="AX200" s="769"/>
      <c r="AY200" s="769"/>
      <c r="AZ200" s="769"/>
      <c r="BA200" s="769"/>
      <c r="BB200" s="769"/>
      <c r="BC200" s="769"/>
      <c r="BD200" s="769"/>
      <c r="BE200" s="769"/>
      <c r="BF200" s="769"/>
      <c r="BG200" s="769"/>
      <c r="BH200" s="769"/>
      <c r="BI200" s="769"/>
      <c r="BJ200" s="769"/>
      <c r="BK200" s="769"/>
      <c r="BL200" s="769"/>
      <c r="BM200" s="769"/>
      <c r="BN200" s="769"/>
      <c r="BO200" s="769"/>
      <c r="BP200" s="769"/>
      <c r="BQ200" s="769"/>
      <c r="BR200" s="769"/>
      <c r="BS200" s="769"/>
      <c r="BT200" s="769"/>
      <c r="BU200" s="769"/>
      <c r="BV200" s="769"/>
      <c r="BW200" s="769"/>
      <c r="BX200" s="769"/>
      <c r="BY200" s="769"/>
      <c r="BZ200" s="769"/>
      <c r="CA200" s="769"/>
      <c r="CB200" s="769"/>
      <c r="CC200" s="769"/>
      <c r="CD200" s="769"/>
      <c r="CE200" s="769"/>
      <c r="CF200" s="769"/>
      <c r="CG200" s="769"/>
      <c r="CH200" s="769"/>
      <c r="CI200" s="769"/>
      <c r="CJ200" s="769"/>
      <c r="CK200" s="769"/>
      <c r="CL200" s="769"/>
      <c r="CM200" s="769"/>
      <c r="CN200" s="769"/>
      <c r="CO200" s="769"/>
      <c r="CP200" s="769"/>
      <c r="CQ200" s="769"/>
      <c r="CR200" s="769"/>
      <c r="CS200" s="769"/>
      <c r="CT200" s="769"/>
      <c r="CU200" s="769"/>
      <c r="CV200" s="769"/>
      <c r="CW200" s="769"/>
      <c r="CX200" s="769"/>
      <c r="CY200" s="769"/>
      <c r="CZ200" s="769"/>
      <c r="DA200" s="769"/>
      <c r="DB200" s="769"/>
      <c r="DC200" s="769"/>
      <c r="DD200" s="769"/>
      <c r="DE200" s="769"/>
      <c r="DF200" s="769"/>
      <c r="DG200" s="769"/>
      <c r="DH200" s="769"/>
      <c r="DI200" s="769"/>
      <c r="DJ200" s="769"/>
      <c r="DK200" s="769"/>
      <c r="DL200" s="769"/>
      <c r="DM200" s="769"/>
      <c r="DN200" s="769"/>
      <c r="DO200" s="769"/>
      <c r="DP200" s="769"/>
      <c r="DQ200" s="769"/>
      <c r="DR200" s="769"/>
      <c r="DS200" s="769"/>
      <c r="DT200" s="769"/>
      <c r="DU200" s="769"/>
      <c r="DV200" s="769"/>
      <c r="DW200" s="769"/>
      <c r="DX200" s="769"/>
      <c r="DY200" s="769"/>
      <c r="DZ200" s="769"/>
      <c r="EA200" s="769"/>
      <c r="EB200" s="769"/>
      <c r="EC200" s="769"/>
    </row>
    <row r="201" spans="1:133" s="768" customFormat="1" ht="16.7" customHeight="1" x14ac:dyDescent="0.5">
      <c r="B201" s="518"/>
      <c r="C201" s="518"/>
      <c r="D201" s="519"/>
      <c r="E201" s="519"/>
      <c r="F201" s="919"/>
      <c r="G201" s="517"/>
      <c r="H201" s="517"/>
      <c r="I201" s="950"/>
      <c r="J201" s="950"/>
      <c r="K201" s="950"/>
      <c r="L201" s="950"/>
      <c r="M201" s="517"/>
      <c r="N201" s="929"/>
      <c r="O201" s="519"/>
      <c r="P201" s="519"/>
      <c r="Q201" s="919"/>
      <c r="R201" s="517"/>
      <c r="S201" s="517"/>
      <c r="T201" s="950"/>
      <c r="U201" s="950"/>
      <c r="V201" s="950"/>
      <c r="W201" s="950"/>
      <c r="X201" s="517"/>
      <c r="Y201" s="929"/>
      <c r="Z201" s="769"/>
      <c r="AA201" s="769"/>
      <c r="AB201" s="769"/>
      <c r="AC201" s="769"/>
      <c r="AD201" s="769"/>
      <c r="AE201" s="769"/>
      <c r="AF201" s="769"/>
      <c r="AG201" s="769"/>
      <c r="AH201" s="769"/>
      <c r="AI201" s="769"/>
      <c r="AJ201" s="769"/>
      <c r="AK201" s="769"/>
      <c r="AL201" s="769"/>
      <c r="AM201" s="769"/>
      <c r="AN201" s="769"/>
      <c r="AO201" s="769"/>
      <c r="AP201" s="769"/>
      <c r="AQ201" s="769"/>
      <c r="AR201" s="769"/>
      <c r="AS201" s="769"/>
      <c r="AT201" s="769"/>
      <c r="AU201" s="769"/>
      <c r="AV201" s="769"/>
      <c r="AW201" s="769"/>
      <c r="AX201" s="769"/>
      <c r="AY201" s="769"/>
      <c r="AZ201" s="769"/>
      <c r="BA201" s="769"/>
      <c r="BB201" s="769"/>
      <c r="BC201" s="769"/>
      <c r="BD201" s="769"/>
      <c r="BE201" s="769"/>
      <c r="BF201" s="769"/>
      <c r="BG201" s="769"/>
      <c r="BH201" s="769"/>
      <c r="BI201" s="769"/>
      <c r="BJ201" s="769"/>
      <c r="BK201" s="769"/>
      <c r="BL201" s="769"/>
      <c r="BM201" s="769"/>
      <c r="BN201" s="769"/>
      <c r="BO201" s="769"/>
      <c r="BP201" s="769"/>
      <c r="BQ201" s="769"/>
      <c r="BR201" s="769"/>
      <c r="BS201" s="769"/>
      <c r="BT201" s="769"/>
      <c r="BU201" s="769"/>
      <c r="BV201" s="769"/>
      <c r="BW201" s="769"/>
      <c r="BX201" s="769"/>
      <c r="BY201" s="769"/>
      <c r="BZ201" s="769"/>
      <c r="CA201" s="769"/>
      <c r="CB201" s="769"/>
      <c r="CC201" s="769"/>
      <c r="CD201" s="769"/>
      <c r="CE201" s="769"/>
      <c r="CF201" s="769"/>
      <c r="CG201" s="769"/>
      <c r="CH201" s="769"/>
      <c r="CI201" s="769"/>
      <c r="CJ201" s="769"/>
      <c r="CK201" s="769"/>
      <c r="CL201" s="769"/>
      <c r="CM201" s="769"/>
      <c r="CN201" s="769"/>
      <c r="CO201" s="769"/>
      <c r="CP201" s="769"/>
      <c r="CQ201" s="769"/>
      <c r="CR201" s="769"/>
      <c r="CS201" s="769"/>
      <c r="CT201" s="769"/>
      <c r="CU201" s="769"/>
      <c r="CV201" s="769"/>
      <c r="CW201" s="769"/>
      <c r="CX201" s="769"/>
      <c r="CY201" s="769"/>
      <c r="CZ201" s="769"/>
      <c r="DA201" s="769"/>
      <c r="DB201" s="769"/>
      <c r="DC201" s="769"/>
      <c r="DD201" s="769"/>
      <c r="DE201" s="769"/>
      <c r="DF201" s="769"/>
      <c r="DG201" s="769"/>
      <c r="DH201" s="769"/>
      <c r="DI201" s="769"/>
      <c r="DJ201" s="769"/>
      <c r="DK201" s="769"/>
      <c r="DL201" s="769"/>
      <c r="DM201" s="769"/>
      <c r="DN201" s="769"/>
      <c r="DO201" s="769"/>
      <c r="DP201" s="769"/>
      <c r="DQ201" s="769"/>
      <c r="DR201" s="769"/>
      <c r="DS201" s="769"/>
      <c r="DT201" s="769"/>
      <c r="DU201" s="769"/>
      <c r="DV201" s="769"/>
      <c r="DW201" s="769"/>
      <c r="DX201" s="769"/>
      <c r="DY201" s="769"/>
      <c r="DZ201" s="769"/>
      <c r="EA201" s="769"/>
      <c r="EB201" s="769"/>
      <c r="EC201" s="769"/>
    </row>
    <row r="202" spans="1:133" s="768" customFormat="1" ht="20.25" customHeight="1" x14ac:dyDescent="0.5">
      <c r="B202" s="518"/>
      <c r="C202" s="518"/>
      <c r="D202" s="519"/>
      <c r="E202" s="519"/>
      <c r="F202" s="919"/>
      <c r="G202" s="517"/>
      <c r="H202" s="517"/>
      <c r="I202" s="950"/>
      <c r="J202" s="950"/>
      <c r="K202" s="950"/>
      <c r="L202" s="950"/>
      <c r="M202" s="517"/>
      <c r="N202" s="929"/>
      <c r="O202" s="519"/>
      <c r="P202" s="519"/>
      <c r="Q202" s="919"/>
      <c r="R202" s="517"/>
      <c r="S202" s="517"/>
      <c r="T202" s="950"/>
      <c r="U202" s="950"/>
      <c r="V202" s="950"/>
      <c r="W202" s="950"/>
      <c r="X202" s="517"/>
      <c r="Y202" s="929"/>
      <c r="Z202" s="769"/>
      <c r="AA202" s="769"/>
      <c r="AB202" s="769"/>
      <c r="AC202" s="769"/>
      <c r="AD202" s="769"/>
      <c r="AE202" s="769"/>
      <c r="AF202" s="769"/>
      <c r="AG202" s="769"/>
      <c r="AH202" s="769"/>
      <c r="AI202" s="769"/>
      <c r="AJ202" s="769"/>
      <c r="AK202" s="769"/>
      <c r="AL202" s="769"/>
      <c r="AM202" s="769"/>
      <c r="AN202" s="769"/>
      <c r="AO202" s="769"/>
      <c r="AP202" s="769"/>
      <c r="AQ202" s="769"/>
      <c r="AR202" s="769"/>
      <c r="AS202" s="769"/>
      <c r="AT202" s="769"/>
      <c r="AU202" s="769"/>
      <c r="AV202" s="769"/>
      <c r="AW202" s="769"/>
      <c r="AX202" s="769"/>
      <c r="AY202" s="769"/>
      <c r="AZ202" s="769"/>
      <c r="BA202" s="769"/>
      <c r="BB202" s="769"/>
      <c r="BC202" s="769"/>
      <c r="BD202" s="769"/>
      <c r="BE202" s="769"/>
      <c r="BF202" s="769"/>
      <c r="BG202" s="769"/>
      <c r="BH202" s="769"/>
      <c r="BI202" s="769"/>
      <c r="BJ202" s="769"/>
      <c r="BK202" s="769"/>
      <c r="BL202" s="769"/>
      <c r="BM202" s="769"/>
      <c r="BN202" s="769"/>
      <c r="BO202" s="769"/>
      <c r="BP202" s="769"/>
      <c r="BQ202" s="769"/>
      <c r="BR202" s="769"/>
      <c r="BS202" s="769"/>
      <c r="BT202" s="769"/>
      <c r="BU202" s="769"/>
      <c r="BV202" s="769"/>
      <c r="BW202" s="769"/>
      <c r="BX202" s="769"/>
      <c r="BY202" s="769"/>
      <c r="BZ202" s="769"/>
      <c r="CA202" s="769"/>
      <c r="CB202" s="769"/>
      <c r="CC202" s="769"/>
      <c r="CD202" s="769"/>
      <c r="CE202" s="769"/>
      <c r="CF202" s="769"/>
      <c r="CG202" s="769"/>
      <c r="CH202" s="769"/>
      <c r="CI202" s="769"/>
      <c r="CJ202" s="769"/>
      <c r="CK202" s="769"/>
      <c r="CL202" s="769"/>
      <c r="CM202" s="769"/>
      <c r="CN202" s="769"/>
      <c r="CO202" s="769"/>
      <c r="CP202" s="769"/>
      <c r="CQ202" s="769"/>
      <c r="CR202" s="769"/>
      <c r="CS202" s="769"/>
      <c r="CT202" s="769"/>
      <c r="CU202" s="769"/>
      <c r="CV202" s="769"/>
      <c r="CW202" s="769"/>
      <c r="CX202" s="769"/>
      <c r="CY202" s="769"/>
      <c r="CZ202" s="769"/>
      <c r="DA202" s="769"/>
      <c r="DB202" s="769"/>
      <c r="DC202" s="769"/>
      <c r="DD202" s="769"/>
      <c r="DE202" s="769"/>
      <c r="DF202" s="769"/>
      <c r="DG202" s="769"/>
      <c r="DH202" s="769"/>
      <c r="DI202" s="769"/>
      <c r="DJ202" s="769"/>
      <c r="DK202" s="769"/>
      <c r="DL202" s="769"/>
      <c r="DM202" s="769"/>
      <c r="DN202" s="769"/>
      <c r="DO202" s="769"/>
      <c r="DP202" s="769"/>
      <c r="DQ202" s="769"/>
      <c r="DR202" s="769"/>
      <c r="DS202" s="769"/>
      <c r="DT202" s="769"/>
      <c r="DU202" s="769"/>
      <c r="DV202" s="769"/>
      <c r="DW202" s="769"/>
      <c r="DX202" s="769"/>
      <c r="DY202" s="769"/>
      <c r="DZ202" s="769"/>
      <c r="EA202" s="769"/>
      <c r="EB202" s="769"/>
      <c r="EC202" s="769"/>
    </row>
    <row r="203" spans="1:133" s="503" customFormat="1" ht="15.95" customHeight="1" x14ac:dyDescent="0.5">
      <c r="A203" s="931"/>
      <c r="B203" s="1515" t="s">
        <v>1140</v>
      </c>
      <c r="C203" s="1515"/>
      <c r="D203" s="1515"/>
      <c r="E203" s="1516"/>
      <c r="F203" s="1516"/>
      <c r="G203" s="1516"/>
      <c r="H203" s="1516"/>
      <c r="I203" s="1516"/>
      <c r="J203" s="1516"/>
      <c r="K203" s="1516"/>
      <c r="L203" s="1516"/>
      <c r="M203" s="1516"/>
      <c r="N203" s="1516"/>
      <c r="O203" s="1516"/>
      <c r="P203" s="1516"/>
      <c r="Q203" s="1516"/>
      <c r="R203" s="1516"/>
      <c r="S203" s="1516"/>
      <c r="T203" s="1516"/>
      <c r="U203" s="1516"/>
      <c r="V203" s="1516"/>
      <c r="W203" s="1516"/>
      <c r="X203" s="1516"/>
      <c r="Y203" s="1516"/>
    </row>
    <row r="204" spans="1:133" ht="15.95" customHeight="1" x14ac:dyDescent="0.5">
      <c r="B204" s="1482" t="s">
        <v>506</v>
      </c>
      <c r="C204" s="1483"/>
      <c r="D204" s="1488" t="s">
        <v>5</v>
      </c>
      <c r="E204" s="1489"/>
      <c r="F204" s="1489"/>
      <c r="G204" s="1489"/>
      <c r="H204" s="1489"/>
      <c r="I204" s="1489"/>
      <c r="J204" s="1489"/>
      <c r="K204" s="1489"/>
      <c r="L204" s="1489"/>
      <c r="M204" s="1489"/>
      <c r="N204" s="1490"/>
      <c r="O204" s="1489" t="s">
        <v>6</v>
      </c>
      <c r="P204" s="1489"/>
      <c r="Q204" s="1489"/>
      <c r="R204" s="1489"/>
      <c r="S204" s="1489"/>
      <c r="T204" s="1489"/>
      <c r="U204" s="1489"/>
      <c r="V204" s="1489"/>
      <c r="W204" s="1489"/>
      <c r="X204" s="1489"/>
      <c r="Y204" s="1491"/>
    </row>
    <row r="205" spans="1:133" ht="16.7" customHeight="1" x14ac:dyDescent="0.5">
      <c r="B205" s="1484"/>
      <c r="C205" s="1485"/>
      <c r="D205" s="1492" t="s">
        <v>7</v>
      </c>
      <c r="E205" s="1494" t="s">
        <v>504</v>
      </c>
      <c r="F205" s="1496" t="s">
        <v>974</v>
      </c>
      <c r="G205" s="1494" t="s">
        <v>975</v>
      </c>
      <c r="H205" s="1507" t="s">
        <v>976</v>
      </c>
      <c r="I205" s="1517" t="s">
        <v>1115</v>
      </c>
      <c r="J205" s="1519" t="s">
        <v>1068</v>
      </c>
      <c r="K205" s="1505" t="s">
        <v>977</v>
      </c>
      <c r="L205" s="1505" t="s">
        <v>1069</v>
      </c>
      <c r="M205" s="1507" t="s">
        <v>978</v>
      </c>
      <c r="N205" s="1511" t="s">
        <v>508</v>
      </c>
      <c r="O205" s="1513" t="s">
        <v>7</v>
      </c>
      <c r="P205" s="1494" t="s">
        <v>504</v>
      </c>
      <c r="Q205" s="1496" t="s">
        <v>974</v>
      </c>
      <c r="R205" s="1494" t="s">
        <v>975</v>
      </c>
      <c r="S205" s="1507" t="s">
        <v>976</v>
      </c>
      <c r="T205" s="1517" t="s">
        <v>1115</v>
      </c>
      <c r="U205" s="1519" t="s">
        <v>1068</v>
      </c>
      <c r="V205" s="1505" t="s">
        <v>977</v>
      </c>
      <c r="W205" s="1505" t="s">
        <v>1069</v>
      </c>
      <c r="X205" s="1507" t="s">
        <v>978</v>
      </c>
      <c r="Y205" s="1509" t="s">
        <v>508</v>
      </c>
    </row>
    <row r="206" spans="1:133" s="768" customFormat="1" ht="16.7" customHeight="1" x14ac:dyDescent="0.5">
      <c r="B206" s="1486"/>
      <c r="C206" s="1487"/>
      <c r="D206" s="1493"/>
      <c r="E206" s="1495"/>
      <c r="F206" s="1497"/>
      <c r="G206" s="1495"/>
      <c r="H206" s="1508"/>
      <c r="I206" s="1518"/>
      <c r="J206" s="1520"/>
      <c r="K206" s="1506"/>
      <c r="L206" s="1506"/>
      <c r="M206" s="1508"/>
      <c r="N206" s="1512"/>
      <c r="O206" s="1514"/>
      <c r="P206" s="1495"/>
      <c r="Q206" s="1497"/>
      <c r="R206" s="1495"/>
      <c r="S206" s="1508"/>
      <c r="T206" s="1518"/>
      <c r="U206" s="1520"/>
      <c r="V206" s="1506"/>
      <c r="W206" s="1506"/>
      <c r="X206" s="1508"/>
      <c r="Y206" s="1510"/>
      <c r="Z206" s="769"/>
      <c r="AA206" s="769"/>
      <c r="AB206" s="769"/>
      <c r="AC206" s="769"/>
      <c r="AD206" s="769"/>
      <c r="AE206" s="769"/>
      <c r="AF206" s="769"/>
      <c r="AG206" s="769"/>
      <c r="AH206" s="769"/>
      <c r="AI206" s="769"/>
      <c r="AJ206" s="769"/>
      <c r="AK206" s="769"/>
      <c r="AL206" s="769"/>
      <c r="AM206" s="769"/>
      <c r="AN206" s="769"/>
      <c r="AO206" s="769"/>
      <c r="AP206" s="769"/>
      <c r="AQ206" s="769"/>
      <c r="AR206" s="769"/>
      <c r="AS206" s="769"/>
      <c r="AT206" s="769"/>
      <c r="AU206" s="769"/>
      <c r="AV206" s="769"/>
      <c r="AW206" s="769"/>
      <c r="AX206" s="769"/>
      <c r="AY206" s="769"/>
      <c r="AZ206" s="769"/>
      <c r="BA206" s="769"/>
      <c r="BB206" s="769"/>
      <c r="BC206" s="769"/>
      <c r="BD206" s="769"/>
      <c r="BE206" s="769"/>
      <c r="BF206" s="769"/>
      <c r="BG206" s="769"/>
      <c r="BH206" s="769"/>
      <c r="BI206" s="769"/>
      <c r="BJ206" s="769"/>
      <c r="BK206" s="769"/>
      <c r="BL206" s="769"/>
      <c r="BM206" s="769"/>
      <c r="BN206" s="769"/>
      <c r="BO206" s="769"/>
      <c r="BP206" s="769"/>
      <c r="BQ206" s="769"/>
      <c r="BR206" s="769"/>
      <c r="BS206" s="769"/>
      <c r="BT206" s="769"/>
      <c r="BU206" s="769"/>
      <c r="BV206" s="769"/>
      <c r="BW206" s="769"/>
      <c r="BX206" s="769"/>
      <c r="BY206" s="769"/>
      <c r="BZ206" s="769"/>
      <c r="CA206" s="769"/>
      <c r="CB206" s="769"/>
      <c r="CC206" s="769"/>
      <c r="CD206" s="769"/>
      <c r="CE206" s="769"/>
      <c r="CF206" s="769"/>
      <c r="CG206" s="769"/>
      <c r="CH206" s="769"/>
      <c r="CI206" s="769"/>
      <c r="CJ206" s="769"/>
      <c r="CK206" s="769"/>
      <c r="CL206" s="769"/>
      <c r="CM206" s="769"/>
      <c r="CN206" s="769"/>
      <c r="CO206" s="769"/>
      <c r="CP206" s="769"/>
      <c r="CQ206" s="769"/>
      <c r="CR206" s="769"/>
      <c r="CS206" s="769"/>
      <c r="CT206" s="769"/>
      <c r="CU206" s="769"/>
      <c r="CV206" s="769"/>
      <c r="CW206" s="769"/>
      <c r="CX206" s="769"/>
      <c r="CY206" s="769"/>
      <c r="CZ206" s="769"/>
      <c r="DA206" s="769"/>
      <c r="DB206" s="769"/>
      <c r="DC206" s="769"/>
      <c r="DD206" s="769"/>
      <c r="DE206" s="769"/>
      <c r="DF206" s="769"/>
      <c r="DG206" s="769"/>
      <c r="DH206" s="769"/>
      <c r="DI206" s="769"/>
      <c r="DJ206" s="769"/>
      <c r="DK206" s="769"/>
      <c r="DL206" s="769"/>
      <c r="DM206" s="769"/>
      <c r="DN206" s="769"/>
      <c r="DO206" s="769"/>
      <c r="DP206" s="769"/>
      <c r="DQ206" s="769"/>
      <c r="DR206" s="769"/>
      <c r="DS206" s="769"/>
      <c r="DT206" s="769"/>
      <c r="DU206" s="769"/>
      <c r="DV206" s="769"/>
      <c r="DW206" s="769"/>
      <c r="DX206" s="769"/>
      <c r="DY206" s="769"/>
      <c r="DZ206" s="769"/>
      <c r="EA206" s="769"/>
      <c r="EB206" s="769"/>
      <c r="EC206" s="769"/>
    </row>
    <row r="207" spans="1:133" ht="16.7" customHeight="1" x14ac:dyDescent="0.5">
      <c r="A207" s="768">
        <v>1</v>
      </c>
      <c r="B207" s="450" t="s">
        <v>643</v>
      </c>
      <c r="C207" s="577" t="s">
        <v>644</v>
      </c>
      <c r="D207" s="607" t="s">
        <v>642</v>
      </c>
      <c r="E207" s="480">
        <v>1</v>
      </c>
      <c r="F207" s="608" t="s">
        <v>887</v>
      </c>
      <c r="G207" s="480">
        <v>5</v>
      </c>
      <c r="H207" s="467">
        <f>G207+G208+G209+G210+G211</f>
        <v>15</v>
      </c>
      <c r="I207" s="465">
        <v>1</v>
      </c>
      <c r="J207" s="465">
        <v>1</v>
      </c>
      <c r="K207" s="465">
        <v>1</v>
      </c>
      <c r="L207" s="465">
        <v>1</v>
      </c>
      <c r="M207" s="705">
        <f>SUM(H207:L207)</f>
        <v>19</v>
      </c>
      <c r="N207" s="665" t="s">
        <v>645</v>
      </c>
      <c r="O207" s="644" t="s">
        <v>435</v>
      </c>
      <c r="P207" s="480">
        <v>1</v>
      </c>
      <c r="Q207" s="608" t="s">
        <v>1131</v>
      </c>
      <c r="R207" s="480">
        <v>5</v>
      </c>
      <c r="S207" s="467">
        <f>R207+R208+R209+R210+R211</f>
        <v>15</v>
      </c>
      <c r="T207" s="465">
        <v>1</v>
      </c>
      <c r="U207" s="465">
        <v>1</v>
      </c>
      <c r="V207" s="465">
        <v>1</v>
      </c>
      <c r="W207" s="465">
        <v>1</v>
      </c>
      <c r="X207" s="705">
        <f>SUM(S207:W207)</f>
        <v>19</v>
      </c>
      <c r="Y207" s="690" t="s">
        <v>645</v>
      </c>
    </row>
    <row r="208" spans="1:133" ht="16.7" customHeight="1" x14ac:dyDescent="0.5">
      <c r="B208" s="502" t="s">
        <v>997</v>
      </c>
      <c r="C208" s="578"/>
      <c r="D208" s="609" t="s">
        <v>650</v>
      </c>
      <c r="E208" s="517">
        <v>1</v>
      </c>
      <c r="F208" s="610" t="s">
        <v>409</v>
      </c>
      <c r="G208" s="517">
        <v>4</v>
      </c>
      <c r="H208" s="391"/>
      <c r="I208" s="338"/>
      <c r="J208" s="338"/>
      <c r="K208" s="338"/>
      <c r="L208" s="338"/>
      <c r="M208" s="151"/>
      <c r="N208" s="666" t="s">
        <v>645</v>
      </c>
      <c r="O208" s="463" t="s">
        <v>659</v>
      </c>
      <c r="P208" s="517">
        <v>1</v>
      </c>
      <c r="Q208" s="610" t="s">
        <v>409</v>
      </c>
      <c r="R208" s="517">
        <v>4</v>
      </c>
      <c r="S208" s="391"/>
      <c r="T208" s="338"/>
      <c r="U208" s="338"/>
      <c r="V208" s="338"/>
      <c r="W208" s="338"/>
      <c r="X208" s="151"/>
      <c r="Y208" s="691" t="s">
        <v>645</v>
      </c>
    </row>
    <row r="209" spans="1:158" s="768" customFormat="1" ht="16.7" customHeight="1" x14ac:dyDescent="0.5">
      <c r="B209" s="448"/>
      <c r="C209" s="578"/>
      <c r="D209" s="609" t="s">
        <v>650</v>
      </c>
      <c r="E209" s="517">
        <v>1</v>
      </c>
      <c r="F209" s="610" t="s">
        <v>524</v>
      </c>
      <c r="G209" s="519">
        <v>1</v>
      </c>
      <c r="H209" s="384"/>
      <c r="I209" s="137"/>
      <c r="J209" s="137"/>
      <c r="K209" s="137"/>
      <c r="L209" s="137"/>
      <c r="M209" s="151"/>
      <c r="N209" s="666" t="s">
        <v>653</v>
      </c>
      <c r="O209" s="463" t="s">
        <v>659</v>
      </c>
      <c r="P209" s="517">
        <v>1</v>
      </c>
      <c r="Q209" s="610" t="s">
        <v>524</v>
      </c>
      <c r="R209" s="519">
        <v>1</v>
      </c>
      <c r="S209" s="384"/>
      <c r="T209" s="137"/>
      <c r="U209" s="137"/>
      <c r="V209" s="137"/>
      <c r="W209" s="137"/>
      <c r="X209" s="151"/>
      <c r="Y209" s="691" t="s">
        <v>653</v>
      </c>
      <c r="Z209" s="769"/>
      <c r="AA209" s="769"/>
      <c r="AB209" s="769"/>
      <c r="AC209" s="769"/>
      <c r="AD209" s="769"/>
      <c r="AE209" s="769"/>
      <c r="AF209" s="769"/>
      <c r="AG209" s="769"/>
      <c r="AH209" s="769"/>
      <c r="AI209" s="769"/>
      <c r="AJ209" s="769"/>
      <c r="AK209" s="769"/>
      <c r="AL209" s="769"/>
      <c r="AM209" s="769"/>
      <c r="AN209" s="769"/>
      <c r="AO209" s="769"/>
      <c r="AP209" s="769"/>
      <c r="AQ209" s="769"/>
      <c r="AR209" s="769"/>
      <c r="AS209" s="769"/>
      <c r="AT209" s="769"/>
      <c r="AU209" s="769"/>
      <c r="AV209" s="769"/>
      <c r="AW209" s="769"/>
      <c r="AX209" s="769"/>
      <c r="AY209" s="769"/>
      <c r="AZ209" s="769"/>
      <c r="BA209" s="769"/>
      <c r="BB209" s="769"/>
      <c r="BC209" s="769"/>
      <c r="BD209" s="769"/>
      <c r="BE209" s="769"/>
      <c r="BF209" s="769"/>
      <c r="BG209" s="769"/>
      <c r="BH209" s="769"/>
      <c r="BI209" s="769"/>
      <c r="BJ209" s="769"/>
      <c r="BK209" s="769"/>
      <c r="BL209" s="769"/>
      <c r="BM209" s="769"/>
      <c r="BN209" s="769"/>
      <c r="BO209" s="769"/>
      <c r="BP209" s="769"/>
      <c r="BQ209" s="769"/>
      <c r="BR209" s="769"/>
      <c r="BS209" s="769"/>
      <c r="BT209" s="769"/>
      <c r="BU209" s="769"/>
      <c r="BV209" s="769"/>
      <c r="BW209" s="769"/>
      <c r="BX209" s="769"/>
      <c r="BY209" s="769"/>
      <c r="BZ209" s="769"/>
      <c r="CA209" s="769"/>
      <c r="CB209" s="769"/>
      <c r="CC209" s="769"/>
      <c r="CD209" s="769"/>
      <c r="CE209" s="769"/>
      <c r="CF209" s="769"/>
      <c r="CG209" s="769"/>
      <c r="CH209" s="769"/>
      <c r="CI209" s="769"/>
      <c r="CJ209" s="769"/>
      <c r="CK209" s="769"/>
      <c r="CL209" s="769"/>
      <c r="CM209" s="769"/>
      <c r="CN209" s="769"/>
      <c r="CO209" s="769"/>
      <c r="CP209" s="769"/>
      <c r="CQ209" s="769"/>
      <c r="CR209" s="769"/>
      <c r="CS209" s="769"/>
      <c r="CT209" s="769"/>
      <c r="CU209" s="769"/>
      <c r="CV209" s="769"/>
      <c r="CW209" s="769"/>
      <c r="CX209" s="769"/>
      <c r="CY209" s="769"/>
      <c r="CZ209" s="769"/>
      <c r="DA209" s="769"/>
      <c r="DB209" s="769"/>
      <c r="DC209" s="769"/>
      <c r="DD209" s="769"/>
      <c r="DE209" s="769"/>
      <c r="DF209" s="769"/>
      <c r="DG209" s="769"/>
      <c r="DH209" s="769"/>
      <c r="DI209" s="769"/>
      <c r="DJ209" s="769"/>
      <c r="DK209" s="769"/>
      <c r="DL209" s="769"/>
      <c r="DM209" s="769"/>
      <c r="DN209" s="769"/>
      <c r="DO209" s="769"/>
      <c r="DP209" s="769"/>
      <c r="DQ209" s="769"/>
      <c r="DR209" s="769"/>
      <c r="DS209" s="769"/>
      <c r="DT209" s="769"/>
      <c r="DU209" s="769"/>
      <c r="DV209" s="769"/>
      <c r="DW209" s="769"/>
      <c r="DX209" s="769"/>
      <c r="DY209" s="769"/>
      <c r="DZ209" s="769"/>
      <c r="EA209" s="769"/>
      <c r="EB209" s="769"/>
      <c r="EC209" s="769"/>
      <c r="ED209" s="769"/>
      <c r="EE209" s="769"/>
      <c r="EF209" s="769"/>
      <c r="EG209" s="769"/>
      <c r="EH209" s="769"/>
      <c r="EI209" s="769"/>
      <c r="EJ209" s="769"/>
      <c r="EK209" s="769"/>
      <c r="EL209" s="769"/>
      <c r="EM209" s="769"/>
      <c r="EN209" s="769"/>
      <c r="EO209" s="769"/>
      <c r="EP209" s="769"/>
      <c r="EQ209" s="769"/>
      <c r="ER209" s="769"/>
      <c r="ES209" s="769"/>
      <c r="ET209" s="769"/>
      <c r="EU209" s="769"/>
      <c r="EV209" s="769"/>
      <c r="EW209" s="769"/>
      <c r="EX209" s="769"/>
      <c r="EY209" s="769"/>
      <c r="EZ209" s="769"/>
      <c r="FA209" s="769"/>
      <c r="FB209" s="769"/>
    </row>
    <row r="210" spans="1:158" s="768" customFormat="1" ht="16.7" customHeight="1" x14ac:dyDescent="0.5">
      <c r="B210" s="448"/>
      <c r="C210" s="578"/>
      <c r="D210" s="501" t="s">
        <v>654</v>
      </c>
      <c r="E210" s="519">
        <v>1</v>
      </c>
      <c r="F210" s="602" t="s">
        <v>415</v>
      </c>
      <c r="G210" s="519">
        <v>4</v>
      </c>
      <c r="H210" s="384"/>
      <c r="I210" s="137"/>
      <c r="J210" s="137"/>
      <c r="K210" s="137"/>
      <c r="L210" s="137"/>
      <c r="M210" s="151"/>
      <c r="N210" s="666" t="s">
        <v>645</v>
      </c>
      <c r="O210" s="487" t="s">
        <v>660</v>
      </c>
      <c r="P210" s="519">
        <v>1</v>
      </c>
      <c r="Q210" s="602" t="s">
        <v>415</v>
      </c>
      <c r="R210" s="519">
        <v>4</v>
      </c>
      <c r="S210" s="384"/>
      <c r="T210" s="137"/>
      <c r="U210" s="137"/>
      <c r="V210" s="137"/>
      <c r="W210" s="137"/>
      <c r="X210" s="151"/>
      <c r="Y210" s="691" t="s">
        <v>645</v>
      </c>
      <c r="Z210" s="769"/>
      <c r="AA210" s="769"/>
      <c r="AB210" s="769"/>
      <c r="AC210" s="769"/>
      <c r="AD210" s="769"/>
      <c r="AE210" s="769"/>
      <c r="AF210" s="769"/>
      <c r="AG210" s="769"/>
      <c r="AH210" s="769"/>
      <c r="AI210" s="769"/>
      <c r="AJ210" s="769"/>
      <c r="AK210" s="769"/>
      <c r="AL210" s="769"/>
      <c r="AM210" s="769"/>
      <c r="AN210" s="769"/>
      <c r="AO210" s="769"/>
      <c r="AP210" s="769"/>
      <c r="AQ210" s="769"/>
      <c r="AR210" s="769"/>
      <c r="AS210" s="769"/>
      <c r="AT210" s="769"/>
      <c r="AU210" s="769"/>
      <c r="AV210" s="769"/>
      <c r="AW210" s="769"/>
      <c r="AX210" s="769"/>
      <c r="AY210" s="769"/>
      <c r="AZ210" s="769"/>
      <c r="BA210" s="769"/>
      <c r="BB210" s="769"/>
      <c r="BC210" s="769"/>
      <c r="BD210" s="769"/>
      <c r="BE210" s="769"/>
      <c r="BF210" s="769"/>
      <c r="BG210" s="769"/>
      <c r="BH210" s="769"/>
      <c r="BI210" s="769"/>
      <c r="BJ210" s="769"/>
      <c r="BK210" s="769"/>
      <c r="BL210" s="769"/>
      <c r="BM210" s="769"/>
      <c r="BN210" s="769"/>
      <c r="BO210" s="769"/>
      <c r="BP210" s="769"/>
      <c r="BQ210" s="769"/>
      <c r="BR210" s="769"/>
      <c r="BS210" s="769"/>
      <c r="BT210" s="769"/>
      <c r="BU210" s="769"/>
      <c r="BV210" s="769"/>
      <c r="BW210" s="769"/>
      <c r="BX210" s="769"/>
      <c r="BY210" s="769"/>
      <c r="BZ210" s="769"/>
      <c r="CA210" s="769"/>
      <c r="CB210" s="769"/>
      <c r="CC210" s="769"/>
      <c r="CD210" s="769"/>
      <c r="CE210" s="769"/>
      <c r="CF210" s="769"/>
      <c r="CG210" s="769"/>
      <c r="CH210" s="769"/>
      <c r="CI210" s="769"/>
      <c r="CJ210" s="769"/>
      <c r="CK210" s="769"/>
      <c r="CL210" s="769"/>
      <c r="CM210" s="769"/>
      <c r="CN210" s="769"/>
      <c r="CO210" s="769"/>
      <c r="CP210" s="769"/>
      <c r="CQ210" s="769"/>
      <c r="CR210" s="769"/>
      <c r="CS210" s="769"/>
      <c r="CT210" s="769"/>
      <c r="CU210" s="769"/>
      <c r="CV210" s="769"/>
      <c r="CW210" s="769"/>
      <c r="CX210" s="769"/>
      <c r="CY210" s="769"/>
      <c r="CZ210" s="769"/>
      <c r="DA210" s="769"/>
      <c r="DB210" s="769"/>
      <c r="DC210" s="769"/>
      <c r="DD210" s="769"/>
      <c r="DE210" s="769"/>
      <c r="DF210" s="769"/>
      <c r="DG210" s="769"/>
      <c r="DH210" s="769"/>
      <c r="DI210" s="769"/>
      <c r="DJ210" s="769"/>
      <c r="DK210" s="769"/>
      <c r="DL210" s="769"/>
      <c r="DM210" s="769"/>
      <c r="DN210" s="769"/>
      <c r="DO210" s="769"/>
      <c r="DP210" s="769"/>
      <c r="DQ210" s="769"/>
      <c r="DR210" s="769"/>
      <c r="DS210" s="769"/>
      <c r="DT210" s="769"/>
      <c r="DU210" s="769"/>
      <c r="DV210" s="769"/>
      <c r="DW210" s="769"/>
      <c r="DX210" s="769"/>
      <c r="DY210" s="769"/>
      <c r="DZ210" s="769"/>
      <c r="EA210" s="769"/>
      <c r="EB210" s="769"/>
      <c r="EC210" s="769"/>
      <c r="ED210" s="769"/>
      <c r="EE210" s="769"/>
      <c r="EF210" s="769"/>
      <c r="EG210" s="769"/>
      <c r="EH210" s="769"/>
      <c r="EI210" s="769"/>
      <c r="EJ210" s="769"/>
      <c r="EK210" s="769"/>
      <c r="EL210" s="769"/>
      <c r="EM210" s="769"/>
      <c r="EN210" s="769"/>
      <c r="EO210" s="769"/>
      <c r="EP210" s="769"/>
      <c r="EQ210" s="769"/>
      <c r="ER210" s="769"/>
      <c r="ES210" s="769"/>
      <c r="ET210" s="769"/>
      <c r="EU210" s="769"/>
      <c r="EV210" s="769"/>
      <c r="EW210" s="769"/>
      <c r="EX210" s="769"/>
      <c r="EY210" s="769"/>
      <c r="EZ210" s="769"/>
      <c r="FA210" s="769"/>
      <c r="FB210" s="769"/>
    </row>
    <row r="211" spans="1:158" s="768" customFormat="1" ht="16.7" customHeight="1" x14ac:dyDescent="0.5">
      <c r="B211" s="611"/>
      <c r="C211" s="579"/>
      <c r="D211" s="595" t="s">
        <v>654</v>
      </c>
      <c r="E211" s="142">
        <v>1</v>
      </c>
      <c r="F211" s="601" t="s">
        <v>530</v>
      </c>
      <c r="G211" s="185">
        <v>1</v>
      </c>
      <c r="H211" s="400"/>
      <c r="I211" s="142"/>
      <c r="J211" s="142"/>
      <c r="K211" s="142"/>
      <c r="L211" s="142"/>
      <c r="M211" s="200"/>
      <c r="N211" s="650" t="s">
        <v>653</v>
      </c>
      <c r="O211" s="488" t="s">
        <v>660</v>
      </c>
      <c r="P211" s="142">
        <v>1</v>
      </c>
      <c r="Q211" s="601" t="s">
        <v>530</v>
      </c>
      <c r="R211" s="185">
        <v>1</v>
      </c>
      <c r="S211" s="400"/>
      <c r="T211" s="142"/>
      <c r="U211" s="142"/>
      <c r="V211" s="142"/>
      <c r="W211" s="142"/>
      <c r="X211" s="200"/>
      <c r="Y211" s="470" t="s">
        <v>653</v>
      </c>
      <c r="Z211" s="769"/>
      <c r="AA211" s="769"/>
      <c r="AB211" s="769"/>
      <c r="AC211" s="769"/>
      <c r="AD211" s="769"/>
      <c r="AE211" s="769"/>
      <c r="AF211" s="769"/>
      <c r="AG211" s="769"/>
      <c r="AH211" s="769"/>
      <c r="AI211" s="769"/>
      <c r="AJ211" s="769"/>
      <c r="AK211" s="769"/>
      <c r="AL211" s="769"/>
      <c r="AM211" s="769"/>
      <c r="AN211" s="769"/>
      <c r="AO211" s="769"/>
      <c r="AP211" s="769"/>
      <c r="AQ211" s="769"/>
      <c r="AR211" s="769"/>
      <c r="AS211" s="769"/>
      <c r="AT211" s="769"/>
      <c r="AU211" s="769"/>
      <c r="AV211" s="769"/>
      <c r="AW211" s="769"/>
      <c r="AX211" s="769"/>
      <c r="AY211" s="769"/>
      <c r="AZ211" s="769"/>
      <c r="BA211" s="769"/>
      <c r="BB211" s="769"/>
      <c r="BC211" s="769"/>
      <c r="BD211" s="769"/>
      <c r="BE211" s="769"/>
      <c r="BF211" s="769"/>
      <c r="BG211" s="769"/>
      <c r="BH211" s="769"/>
      <c r="BI211" s="769"/>
      <c r="BJ211" s="769"/>
      <c r="BK211" s="769"/>
      <c r="BL211" s="769"/>
      <c r="BM211" s="769"/>
      <c r="BN211" s="769"/>
      <c r="BO211" s="769"/>
      <c r="BP211" s="769"/>
      <c r="BQ211" s="769"/>
      <c r="BR211" s="769"/>
      <c r="BS211" s="769"/>
      <c r="BT211" s="769"/>
      <c r="BU211" s="769"/>
      <c r="BV211" s="769"/>
      <c r="BW211" s="769"/>
      <c r="BX211" s="769"/>
      <c r="BY211" s="769"/>
      <c r="BZ211" s="769"/>
      <c r="CA211" s="769"/>
      <c r="CB211" s="769"/>
      <c r="CC211" s="769"/>
      <c r="CD211" s="769"/>
      <c r="CE211" s="769"/>
      <c r="CF211" s="769"/>
      <c r="CG211" s="769"/>
      <c r="CH211" s="769"/>
      <c r="CI211" s="769"/>
      <c r="CJ211" s="769"/>
      <c r="CK211" s="769"/>
      <c r="CL211" s="769"/>
      <c r="CM211" s="769"/>
      <c r="CN211" s="769"/>
      <c r="CO211" s="769"/>
      <c r="CP211" s="769"/>
      <c r="CQ211" s="769"/>
      <c r="CR211" s="769"/>
      <c r="CS211" s="769"/>
      <c r="CT211" s="769"/>
      <c r="CU211" s="769"/>
      <c r="CV211" s="769"/>
      <c r="CW211" s="769"/>
      <c r="CX211" s="769"/>
      <c r="CY211" s="769"/>
      <c r="CZ211" s="769"/>
      <c r="DA211" s="769"/>
      <c r="DB211" s="769"/>
      <c r="DC211" s="769"/>
      <c r="DD211" s="769"/>
      <c r="DE211" s="769"/>
      <c r="DF211" s="769"/>
      <c r="DG211" s="769"/>
      <c r="DH211" s="769"/>
      <c r="DI211" s="769"/>
      <c r="DJ211" s="769"/>
      <c r="DK211" s="769"/>
      <c r="DL211" s="769"/>
      <c r="DM211" s="769"/>
      <c r="DN211" s="769"/>
      <c r="DO211" s="769"/>
      <c r="DP211" s="769"/>
      <c r="DQ211" s="769"/>
      <c r="DR211" s="769"/>
      <c r="DS211" s="769"/>
      <c r="DT211" s="769"/>
      <c r="DU211" s="769"/>
      <c r="DV211" s="769"/>
      <c r="DW211" s="769"/>
      <c r="DX211" s="769"/>
      <c r="DY211" s="769"/>
      <c r="DZ211" s="769"/>
      <c r="EA211" s="769"/>
      <c r="EB211" s="769"/>
      <c r="EC211" s="769"/>
      <c r="ED211" s="769"/>
      <c r="EE211" s="769"/>
      <c r="EF211" s="769"/>
      <c r="EG211" s="769"/>
      <c r="EH211" s="769"/>
      <c r="EI211" s="769"/>
      <c r="EJ211" s="769"/>
      <c r="EK211" s="769"/>
      <c r="EL211" s="769"/>
      <c r="EM211" s="769"/>
      <c r="EN211" s="769"/>
      <c r="EO211" s="769"/>
      <c r="EP211" s="769"/>
      <c r="EQ211" s="769"/>
      <c r="ER211" s="769"/>
      <c r="ES211" s="769"/>
      <c r="ET211" s="769"/>
      <c r="EU211" s="769"/>
      <c r="EV211" s="769"/>
      <c r="EW211" s="769"/>
      <c r="EX211" s="769"/>
      <c r="EY211" s="769"/>
      <c r="EZ211" s="769"/>
      <c r="FA211" s="769"/>
      <c r="FB211" s="769"/>
    </row>
    <row r="212" spans="1:158" s="768" customFormat="1" ht="16.7" customHeight="1" x14ac:dyDescent="0.5">
      <c r="A212" s="768">
        <v>2</v>
      </c>
      <c r="B212" s="450" t="s">
        <v>651</v>
      </c>
      <c r="C212" s="577" t="s">
        <v>652</v>
      </c>
      <c r="D212" s="607" t="s">
        <v>642</v>
      </c>
      <c r="E212" s="480">
        <v>1</v>
      </c>
      <c r="F212" s="608" t="s">
        <v>887</v>
      </c>
      <c r="G212" s="480">
        <v>5</v>
      </c>
      <c r="H212" s="467">
        <f>G212+G213+G214+G215+G216</f>
        <v>15</v>
      </c>
      <c r="I212" s="465">
        <v>1</v>
      </c>
      <c r="J212" s="465">
        <v>1</v>
      </c>
      <c r="K212" s="465">
        <v>1</v>
      </c>
      <c r="L212" s="465">
        <v>1</v>
      </c>
      <c r="M212" s="705">
        <f>SUM(H212:L212)</f>
        <v>19</v>
      </c>
      <c r="N212" s="665" t="s">
        <v>645</v>
      </c>
      <c r="O212" s="644" t="s">
        <v>435</v>
      </c>
      <c r="P212" s="480">
        <v>1</v>
      </c>
      <c r="Q212" s="608" t="s">
        <v>887</v>
      </c>
      <c r="R212" s="480">
        <v>5</v>
      </c>
      <c r="S212" s="467">
        <f>R212+R213+R214+R215+R216</f>
        <v>15</v>
      </c>
      <c r="T212" s="465">
        <v>1</v>
      </c>
      <c r="U212" s="465">
        <v>1</v>
      </c>
      <c r="V212" s="465">
        <v>1</v>
      </c>
      <c r="W212" s="465">
        <v>1</v>
      </c>
      <c r="X212" s="705">
        <f>SUM(S212:W212)</f>
        <v>19</v>
      </c>
      <c r="Y212" s="690" t="s">
        <v>645</v>
      </c>
      <c r="Z212" s="769"/>
      <c r="AA212" s="769"/>
      <c r="AB212" s="769"/>
      <c r="AC212" s="769"/>
      <c r="AD212" s="769"/>
      <c r="AE212" s="769"/>
      <c r="AF212" s="769"/>
      <c r="AG212" s="769"/>
      <c r="AH212" s="769"/>
      <c r="AI212" s="769"/>
      <c r="AJ212" s="769"/>
      <c r="AK212" s="769"/>
      <c r="AL212" s="769"/>
      <c r="AM212" s="769"/>
      <c r="AN212" s="769"/>
      <c r="AO212" s="769"/>
      <c r="AP212" s="769"/>
      <c r="AQ212" s="769"/>
      <c r="AR212" s="769"/>
      <c r="AS212" s="769"/>
      <c r="AT212" s="769"/>
      <c r="AU212" s="769"/>
      <c r="AV212" s="769"/>
      <c r="AW212" s="769"/>
      <c r="AX212" s="769"/>
      <c r="AY212" s="769"/>
      <c r="AZ212" s="769"/>
      <c r="BA212" s="769"/>
      <c r="BB212" s="769"/>
      <c r="BC212" s="769"/>
      <c r="BD212" s="769"/>
      <c r="BE212" s="769"/>
      <c r="BF212" s="769"/>
      <c r="BG212" s="769"/>
      <c r="BH212" s="769"/>
      <c r="BI212" s="769"/>
      <c r="BJ212" s="769"/>
      <c r="BK212" s="769"/>
      <c r="BL212" s="769"/>
      <c r="BM212" s="769"/>
      <c r="BN212" s="769"/>
      <c r="BO212" s="769"/>
      <c r="BP212" s="769"/>
      <c r="BQ212" s="769"/>
      <c r="BR212" s="769"/>
      <c r="BS212" s="769"/>
      <c r="BT212" s="769"/>
      <c r="BU212" s="769"/>
      <c r="BV212" s="769"/>
      <c r="BW212" s="769"/>
      <c r="BX212" s="769"/>
      <c r="BY212" s="769"/>
      <c r="BZ212" s="769"/>
      <c r="CA212" s="769"/>
      <c r="CB212" s="769"/>
      <c r="CC212" s="769"/>
      <c r="CD212" s="769"/>
      <c r="CE212" s="769"/>
      <c r="CF212" s="769"/>
      <c r="CG212" s="769"/>
      <c r="CH212" s="769"/>
      <c r="CI212" s="769"/>
      <c r="CJ212" s="769"/>
      <c r="CK212" s="769"/>
      <c r="CL212" s="769"/>
      <c r="CM212" s="769"/>
      <c r="CN212" s="769"/>
      <c r="CO212" s="769"/>
      <c r="CP212" s="769"/>
      <c r="CQ212" s="769"/>
      <c r="CR212" s="769"/>
      <c r="CS212" s="769"/>
      <c r="CT212" s="769"/>
      <c r="CU212" s="769"/>
      <c r="CV212" s="769"/>
      <c r="CW212" s="769"/>
      <c r="CX212" s="769"/>
      <c r="CY212" s="769"/>
      <c r="CZ212" s="769"/>
      <c r="DA212" s="769"/>
      <c r="DB212" s="769"/>
      <c r="DC212" s="769"/>
      <c r="DD212" s="769"/>
      <c r="DE212" s="769"/>
      <c r="DF212" s="769"/>
      <c r="DG212" s="769"/>
      <c r="DH212" s="769"/>
      <c r="DI212" s="769"/>
      <c r="DJ212" s="769"/>
      <c r="DK212" s="769"/>
      <c r="DL212" s="769"/>
      <c r="DM212" s="769"/>
      <c r="DN212" s="769"/>
      <c r="DO212" s="769"/>
      <c r="DP212" s="769"/>
      <c r="DQ212" s="769"/>
      <c r="DR212" s="769"/>
      <c r="DS212" s="769"/>
      <c r="DT212" s="769"/>
      <c r="DU212" s="769"/>
      <c r="DV212" s="769"/>
      <c r="DW212" s="769"/>
      <c r="DX212" s="769"/>
      <c r="DY212" s="769"/>
      <c r="DZ212" s="769"/>
      <c r="EA212" s="769"/>
      <c r="EB212" s="769"/>
      <c r="EC212" s="769"/>
    </row>
    <row r="213" spans="1:158" s="768" customFormat="1" ht="16.7" customHeight="1" x14ac:dyDescent="0.5">
      <c r="B213" s="448" t="s">
        <v>1007</v>
      </c>
      <c r="C213" s="578"/>
      <c r="D213" s="609" t="s">
        <v>650</v>
      </c>
      <c r="E213" s="517">
        <v>1</v>
      </c>
      <c r="F213" s="610" t="s">
        <v>409</v>
      </c>
      <c r="G213" s="517">
        <v>4</v>
      </c>
      <c r="H213" s="391"/>
      <c r="I213" s="338"/>
      <c r="J213" s="338"/>
      <c r="K213" s="338"/>
      <c r="L213" s="338"/>
      <c r="M213" s="151"/>
      <c r="N213" s="666" t="s">
        <v>645</v>
      </c>
      <c r="O213" s="463" t="s">
        <v>659</v>
      </c>
      <c r="P213" s="517">
        <v>1</v>
      </c>
      <c r="Q213" s="610" t="s">
        <v>409</v>
      </c>
      <c r="R213" s="517">
        <v>4</v>
      </c>
      <c r="S213" s="391"/>
      <c r="T213" s="338"/>
      <c r="U213" s="338"/>
      <c r="V213" s="338"/>
      <c r="W213" s="338"/>
      <c r="X213" s="151"/>
      <c r="Y213" s="691" t="s">
        <v>645</v>
      </c>
      <c r="Z213" s="769"/>
      <c r="AA213" s="769"/>
      <c r="AB213" s="769"/>
      <c r="AC213" s="769"/>
      <c r="AD213" s="769"/>
      <c r="AE213" s="769"/>
      <c r="AF213" s="769"/>
      <c r="AG213" s="769"/>
      <c r="AH213" s="769"/>
      <c r="AI213" s="769"/>
      <c r="AJ213" s="769"/>
      <c r="AK213" s="769"/>
      <c r="AL213" s="769"/>
      <c r="AM213" s="769"/>
      <c r="AN213" s="769"/>
      <c r="AO213" s="769"/>
      <c r="AP213" s="769"/>
      <c r="AQ213" s="769"/>
      <c r="AR213" s="769"/>
      <c r="AS213" s="769"/>
      <c r="AT213" s="769"/>
      <c r="AU213" s="769"/>
      <c r="AV213" s="769"/>
      <c r="AW213" s="769"/>
      <c r="AX213" s="769"/>
      <c r="AY213" s="769"/>
      <c r="AZ213" s="769"/>
      <c r="BA213" s="769"/>
      <c r="BB213" s="769"/>
      <c r="BC213" s="769"/>
      <c r="BD213" s="769"/>
      <c r="BE213" s="769"/>
      <c r="BF213" s="769"/>
      <c r="BG213" s="769"/>
      <c r="BH213" s="769"/>
      <c r="BI213" s="769"/>
      <c r="BJ213" s="769"/>
      <c r="BK213" s="769"/>
      <c r="BL213" s="769"/>
      <c r="BM213" s="769"/>
      <c r="BN213" s="769"/>
      <c r="BO213" s="769"/>
      <c r="BP213" s="769"/>
      <c r="BQ213" s="769"/>
      <c r="BR213" s="769"/>
      <c r="BS213" s="769"/>
      <c r="BT213" s="769"/>
      <c r="BU213" s="769"/>
      <c r="BV213" s="769"/>
      <c r="BW213" s="769"/>
      <c r="BX213" s="769"/>
      <c r="BY213" s="769"/>
      <c r="BZ213" s="769"/>
      <c r="CA213" s="769"/>
      <c r="CB213" s="769"/>
      <c r="CC213" s="769"/>
      <c r="CD213" s="769"/>
      <c r="CE213" s="769"/>
      <c r="CF213" s="769"/>
      <c r="CG213" s="769"/>
      <c r="CH213" s="769"/>
      <c r="CI213" s="769"/>
      <c r="CJ213" s="769"/>
      <c r="CK213" s="769"/>
      <c r="CL213" s="769"/>
      <c r="CM213" s="769"/>
      <c r="CN213" s="769"/>
      <c r="CO213" s="769"/>
      <c r="CP213" s="769"/>
      <c r="CQ213" s="769"/>
      <c r="CR213" s="769"/>
      <c r="CS213" s="769"/>
      <c r="CT213" s="769"/>
      <c r="CU213" s="769"/>
      <c r="CV213" s="769"/>
      <c r="CW213" s="769"/>
      <c r="CX213" s="769"/>
      <c r="CY213" s="769"/>
      <c r="CZ213" s="769"/>
      <c r="DA213" s="769"/>
      <c r="DB213" s="769"/>
      <c r="DC213" s="769"/>
      <c r="DD213" s="769"/>
      <c r="DE213" s="769"/>
      <c r="DF213" s="769"/>
      <c r="DG213" s="769"/>
      <c r="DH213" s="769"/>
      <c r="DI213" s="769"/>
      <c r="DJ213" s="769"/>
      <c r="DK213" s="769"/>
      <c r="DL213" s="769"/>
      <c r="DM213" s="769"/>
      <c r="DN213" s="769"/>
      <c r="DO213" s="769"/>
      <c r="DP213" s="769"/>
      <c r="DQ213" s="769"/>
      <c r="DR213" s="769"/>
      <c r="DS213" s="769"/>
      <c r="DT213" s="769"/>
      <c r="DU213" s="769"/>
      <c r="DV213" s="769"/>
      <c r="DW213" s="769"/>
      <c r="DX213" s="769"/>
      <c r="DY213" s="769"/>
      <c r="DZ213" s="769"/>
      <c r="EA213" s="769"/>
      <c r="EB213" s="769"/>
      <c r="EC213" s="769"/>
    </row>
    <row r="214" spans="1:158" s="768" customFormat="1" ht="16.7" customHeight="1" x14ac:dyDescent="0.5">
      <c r="B214" s="448"/>
      <c r="C214" s="578"/>
      <c r="D214" s="609" t="s">
        <v>650</v>
      </c>
      <c r="E214" s="517">
        <v>1</v>
      </c>
      <c r="F214" s="610" t="s">
        <v>524</v>
      </c>
      <c r="G214" s="519">
        <v>1</v>
      </c>
      <c r="H214" s="384"/>
      <c r="I214" s="137"/>
      <c r="J214" s="137"/>
      <c r="K214" s="137"/>
      <c r="L214" s="137"/>
      <c r="M214" s="151"/>
      <c r="N214" s="666" t="s">
        <v>653</v>
      </c>
      <c r="O214" s="463" t="s">
        <v>659</v>
      </c>
      <c r="P214" s="517">
        <v>1</v>
      </c>
      <c r="Q214" s="610" t="s">
        <v>524</v>
      </c>
      <c r="R214" s="519">
        <v>1</v>
      </c>
      <c r="S214" s="384"/>
      <c r="T214" s="137"/>
      <c r="U214" s="137"/>
      <c r="V214" s="137"/>
      <c r="W214" s="137"/>
      <c r="X214" s="151"/>
      <c r="Y214" s="691" t="s">
        <v>653</v>
      </c>
      <c r="Z214" s="769"/>
      <c r="AA214" s="769"/>
      <c r="AB214" s="769"/>
      <c r="AC214" s="769"/>
      <c r="AD214" s="769"/>
      <c r="AE214" s="769"/>
      <c r="AF214" s="769"/>
      <c r="AG214" s="769"/>
      <c r="AH214" s="769"/>
      <c r="AI214" s="769"/>
      <c r="AJ214" s="769"/>
      <c r="AK214" s="769"/>
      <c r="AL214" s="769"/>
      <c r="AM214" s="769"/>
      <c r="AN214" s="769"/>
      <c r="AO214" s="769"/>
      <c r="AP214" s="769"/>
      <c r="AQ214" s="769"/>
      <c r="AR214" s="769"/>
      <c r="AS214" s="769"/>
      <c r="AT214" s="769"/>
      <c r="AU214" s="769"/>
      <c r="AV214" s="769"/>
      <c r="AW214" s="769"/>
      <c r="AX214" s="769"/>
      <c r="AY214" s="769"/>
      <c r="AZ214" s="769"/>
      <c r="BA214" s="769"/>
      <c r="BB214" s="769"/>
      <c r="BC214" s="769"/>
      <c r="BD214" s="769"/>
      <c r="BE214" s="769"/>
      <c r="BF214" s="769"/>
      <c r="BG214" s="769"/>
      <c r="BH214" s="769"/>
      <c r="BI214" s="769"/>
      <c r="BJ214" s="769"/>
      <c r="BK214" s="769"/>
      <c r="BL214" s="769"/>
      <c r="BM214" s="769"/>
      <c r="BN214" s="769"/>
      <c r="BO214" s="769"/>
      <c r="BP214" s="769"/>
      <c r="BQ214" s="769"/>
      <c r="BR214" s="769"/>
      <c r="BS214" s="769"/>
      <c r="BT214" s="769"/>
      <c r="BU214" s="769"/>
      <c r="BV214" s="769"/>
      <c r="BW214" s="769"/>
      <c r="BX214" s="769"/>
      <c r="BY214" s="769"/>
      <c r="BZ214" s="769"/>
      <c r="CA214" s="769"/>
      <c r="CB214" s="769"/>
      <c r="CC214" s="769"/>
      <c r="CD214" s="769"/>
      <c r="CE214" s="769"/>
      <c r="CF214" s="769"/>
      <c r="CG214" s="769"/>
      <c r="CH214" s="769"/>
      <c r="CI214" s="769"/>
      <c r="CJ214" s="769"/>
      <c r="CK214" s="769"/>
      <c r="CL214" s="769"/>
      <c r="CM214" s="769"/>
      <c r="CN214" s="769"/>
      <c r="CO214" s="769"/>
      <c r="CP214" s="769"/>
      <c r="CQ214" s="769"/>
      <c r="CR214" s="769"/>
      <c r="CS214" s="769"/>
      <c r="CT214" s="769"/>
      <c r="CU214" s="769"/>
      <c r="CV214" s="769"/>
      <c r="CW214" s="769"/>
      <c r="CX214" s="769"/>
      <c r="CY214" s="769"/>
      <c r="CZ214" s="769"/>
      <c r="DA214" s="769"/>
      <c r="DB214" s="769"/>
      <c r="DC214" s="769"/>
      <c r="DD214" s="769"/>
      <c r="DE214" s="769"/>
      <c r="DF214" s="769"/>
      <c r="DG214" s="769"/>
      <c r="DH214" s="769"/>
      <c r="DI214" s="769"/>
      <c r="DJ214" s="769"/>
      <c r="DK214" s="769"/>
      <c r="DL214" s="769"/>
      <c r="DM214" s="769"/>
      <c r="DN214" s="769"/>
      <c r="DO214" s="769"/>
      <c r="DP214" s="769"/>
      <c r="DQ214" s="769"/>
      <c r="DR214" s="769"/>
      <c r="DS214" s="769"/>
      <c r="DT214" s="769"/>
      <c r="DU214" s="769"/>
      <c r="DV214" s="769"/>
      <c r="DW214" s="769"/>
      <c r="DX214" s="769"/>
      <c r="DY214" s="769"/>
      <c r="DZ214" s="769"/>
      <c r="EA214" s="769"/>
      <c r="EB214" s="769"/>
      <c r="EC214" s="769"/>
    </row>
    <row r="215" spans="1:158" s="768" customFormat="1" ht="16.7" customHeight="1" x14ac:dyDescent="0.5">
      <c r="B215" s="502"/>
      <c r="C215" s="589"/>
      <c r="D215" s="501" t="s">
        <v>654</v>
      </c>
      <c r="E215" s="519">
        <v>1</v>
      </c>
      <c r="F215" s="602" t="s">
        <v>415</v>
      </c>
      <c r="G215" s="519">
        <v>4</v>
      </c>
      <c r="H215" s="384"/>
      <c r="I215" s="137"/>
      <c r="J215" s="137"/>
      <c r="K215" s="137"/>
      <c r="L215" s="137"/>
      <c r="M215" s="151"/>
      <c r="N215" s="666" t="s">
        <v>645</v>
      </c>
      <c r="O215" s="487" t="s">
        <v>660</v>
      </c>
      <c r="P215" s="519">
        <v>1</v>
      </c>
      <c r="Q215" s="602" t="s">
        <v>415</v>
      </c>
      <c r="R215" s="519">
        <v>4</v>
      </c>
      <c r="S215" s="384"/>
      <c r="T215" s="137"/>
      <c r="U215" s="137"/>
      <c r="V215" s="137"/>
      <c r="W215" s="137"/>
      <c r="X215" s="151"/>
      <c r="Y215" s="691" t="s">
        <v>645</v>
      </c>
      <c r="Z215" s="769"/>
      <c r="AA215" s="769"/>
      <c r="AB215" s="769"/>
      <c r="AC215" s="769"/>
      <c r="AD215" s="769"/>
      <c r="AE215" s="769"/>
      <c r="AF215" s="769"/>
      <c r="AG215" s="769"/>
      <c r="AH215" s="769"/>
      <c r="AI215" s="769"/>
      <c r="AJ215" s="769"/>
      <c r="AK215" s="769"/>
      <c r="AL215" s="769"/>
      <c r="AM215" s="769"/>
      <c r="AN215" s="769"/>
      <c r="AO215" s="769"/>
      <c r="AP215" s="769"/>
      <c r="AQ215" s="769"/>
      <c r="AR215" s="769"/>
      <c r="AS215" s="769"/>
      <c r="AT215" s="769"/>
      <c r="AU215" s="769"/>
      <c r="AV215" s="769"/>
      <c r="AW215" s="769"/>
      <c r="AX215" s="769"/>
      <c r="AY215" s="769"/>
      <c r="AZ215" s="769"/>
      <c r="BA215" s="769"/>
      <c r="BB215" s="769"/>
      <c r="BC215" s="769"/>
      <c r="BD215" s="769"/>
      <c r="BE215" s="769"/>
      <c r="BF215" s="769"/>
      <c r="BG215" s="769"/>
      <c r="BH215" s="769"/>
      <c r="BI215" s="769"/>
      <c r="BJ215" s="769"/>
      <c r="BK215" s="769"/>
      <c r="BL215" s="769"/>
      <c r="BM215" s="769"/>
      <c r="BN215" s="769"/>
      <c r="BO215" s="769"/>
      <c r="BP215" s="769"/>
      <c r="BQ215" s="769"/>
      <c r="BR215" s="769"/>
      <c r="BS215" s="769"/>
      <c r="BT215" s="769"/>
      <c r="BU215" s="769"/>
      <c r="BV215" s="769"/>
      <c r="BW215" s="769"/>
      <c r="BX215" s="769"/>
      <c r="BY215" s="769"/>
      <c r="BZ215" s="769"/>
      <c r="CA215" s="769"/>
      <c r="CB215" s="769"/>
      <c r="CC215" s="769"/>
      <c r="CD215" s="769"/>
      <c r="CE215" s="769"/>
      <c r="CF215" s="769"/>
      <c r="CG215" s="769"/>
      <c r="CH215" s="769"/>
      <c r="CI215" s="769"/>
      <c r="CJ215" s="769"/>
      <c r="CK215" s="769"/>
      <c r="CL215" s="769"/>
      <c r="CM215" s="769"/>
      <c r="CN215" s="769"/>
      <c r="CO215" s="769"/>
      <c r="CP215" s="769"/>
      <c r="CQ215" s="769"/>
      <c r="CR215" s="769"/>
      <c r="CS215" s="769"/>
      <c r="CT215" s="769"/>
      <c r="CU215" s="769"/>
      <c r="CV215" s="769"/>
      <c r="CW215" s="769"/>
      <c r="CX215" s="769"/>
      <c r="CY215" s="769"/>
      <c r="CZ215" s="769"/>
      <c r="DA215" s="769"/>
      <c r="DB215" s="769"/>
      <c r="DC215" s="769"/>
      <c r="DD215" s="769"/>
      <c r="DE215" s="769"/>
      <c r="DF215" s="769"/>
      <c r="DG215" s="769"/>
      <c r="DH215" s="769"/>
      <c r="DI215" s="769"/>
      <c r="DJ215" s="769"/>
      <c r="DK215" s="769"/>
      <c r="DL215" s="769"/>
      <c r="DM215" s="769"/>
      <c r="DN215" s="769"/>
      <c r="DO215" s="769"/>
      <c r="DP215" s="769"/>
      <c r="DQ215" s="769"/>
      <c r="DR215" s="769"/>
      <c r="DS215" s="769"/>
      <c r="DT215" s="769"/>
      <c r="DU215" s="769"/>
      <c r="DV215" s="769"/>
      <c r="DW215" s="769"/>
      <c r="DX215" s="769"/>
      <c r="DY215" s="769"/>
      <c r="DZ215" s="769"/>
      <c r="EA215" s="769"/>
      <c r="EB215" s="769"/>
      <c r="EC215" s="769"/>
    </row>
    <row r="216" spans="1:158" ht="16.7" customHeight="1" x14ac:dyDescent="0.5">
      <c r="B216" s="617"/>
      <c r="C216" s="592"/>
      <c r="D216" s="595" t="s">
        <v>654</v>
      </c>
      <c r="E216" s="142">
        <v>1</v>
      </c>
      <c r="F216" s="601" t="s">
        <v>530</v>
      </c>
      <c r="G216" s="185">
        <v>1</v>
      </c>
      <c r="H216" s="400"/>
      <c r="I216" s="142"/>
      <c r="J216" s="142"/>
      <c r="K216" s="142"/>
      <c r="L216" s="142"/>
      <c r="M216" s="200"/>
      <c r="N216" s="650" t="s">
        <v>653</v>
      </c>
      <c r="O216" s="488" t="s">
        <v>660</v>
      </c>
      <c r="P216" s="142">
        <v>1</v>
      </c>
      <c r="Q216" s="601" t="s">
        <v>530</v>
      </c>
      <c r="R216" s="185">
        <v>1</v>
      </c>
      <c r="S216" s="400"/>
      <c r="T216" s="142"/>
      <c r="U216" s="142"/>
      <c r="V216" s="142"/>
      <c r="W216" s="142"/>
      <c r="X216" s="200"/>
      <c r="Y216" s="470" t="s">
        <v>653</v>
      </c>
    </row>
    <row r="217" spans="1:158" s="768" customFormat="1" ht="16.7" customHeight="1" x14ac:dyDescent="0.5">
      <c r="A217" s="768">
        <v>3</v>
      </c>
      <c r="B217" s="448" t="s">
        <v>647</v>
      </c>
      <c r="C217" s="578" t="s">
        <v>589</v>
      </c>
      <c r="D217" s="609" t="s">
        <v>642</v>
      </c>
      <c r="E217" s="517">
        <v>1</v>
      </c>
      <c r="F217" s="610" t="s">
        <v>887</v>
      </c>
      <c r="G217" s="517">
        <v>5</v>
      </c>
      <c r="H217" s="740">
        <f>G217+G218+G219+G220+G221</f>
        <v>15</v>
      </c>
      <c r="I217" s="338">
        <v>1</v>
      </c>
      <c r="J217" s="338">
        <v>1</v>
      </c>
      <c r="K217" s="338">
        <v>1</v>
      </c>
      <c r="L217" s="338">
        <v>1</v>
      </c>
      <c r="M217" s="466">
        <f>SUM(H217:L217)</f>
        <v>19</v>
      </c>
      <c r="N217" s="666" t="s">
        <v>645</v>
      </c>
      <c r="O217" s="463" t="s">
        <v>435</v>
      </c>
      <c r="P217" s="517">
        <v>1</v>
      </c>
      <c r="Q217" s="610" t="s">
        <v>887</v>
      </c>
      <c r="R217" s="517">
        <v>5</v>
      </c>
      <c r="S217" s="391">
        <f>R217+R218+R219+R220+R221</f>
        <v>15</v>
      </c>
      <c r="T217" s="338">
        <v>1</v>
      </c>
      <c r="U217" s="338">
        <v>1</v>
      </c>
      <c r="V217" s="338">
        <v>1</v>
      </c>
      <c r="W217" s="338">
        <v>1</v>
      </c>
      <c r="X217" s="466">
        <f>SUM(S217:W217)</f>
        <v>19</v>
      </c>
      <c r="Y217" s="691" t="s">
        <v>645</v>
      </c>
      <c r="Z217" s="769"/>
      <c r="AA217" s="769"/>
      <c r="AB217" s="769"/>
      <c r="AC217" s="769"/>
      <c r="AD217" s="769"/>
      <c r="AE217" s="769"/>
      <c r="AF217" s="769"/>
      <c r="AG217" s="769"/>
      <c r="AH217" s="769"/>
      <c r="AI217" s="769"/>
      <c r="AJ217" s="769"/>
      <c r="AK217" s="769"/>
      <c r="AL217" s="769"/>
      <c r="AM217" s="769"/>
      <c r="AN217" s="769"/>
      <c r="AO217" s="769"/>
      <c r="AP217" s="769"/>
      <c r="AQ217" s="769"/>
      <c r="AR217" s="769"/>
      <c r="AS217" s="769"/>
      <c r="AT217" s="769"/>
      <c r="AU217" s="769"/>
      <c r="AV217" s="769"/>
      <c r="AW217" s="769"/>
      <c r="AX217" s="769"/>
      <c r="AY217" s="769"/>
      <c r="AZ217" s="769"/>
      <c r="BA217" s="769"/>
      <c r="BB217" s="769"/>
      <c r="BC217" s="769"/>
      <c r="BD217" s="769"/>
      <c r="BE217" s="769"/>
      <c r="BF217" s="769"/>
      <c r="BG217" s="769"/>
      <c r="BH217" s="769"/>
      <c r="BI217" s="769"/>
      <c r="BJ217" s="769"/>
      <c r="BK217" s="769"/>
      <c r="BL217" s="769"/>
      <c r="BM217" s="769"/>
      <c r="BN217" s="769"/>
      <c r="BO217" s="769"/>
      <c r="BP217" s="769"/>
      <c r="BQ217" s="769"/>
      <c r="BR217" s="769"/>
      <c r="BS217" s="769"/>
      <c r="BT217" s="769"/>
      <c r="BU217" s="769"/>
      <c r="BV217" s="769"/>
      <c r="BW217" s="769"/>
      <c r="BX217" s="769"/>
      <c r="BY217" s="769"/>
      <c r="BZ217" s="769"/>
      <c r="CA217" s="769"/>
      <c r="CB217" s="769"/>
      <c r="CC217" s="769"/>
      <c r="CD217" s="769"/>
      <c r="CE217" s="769"/>
      <c r="CF217" s="769"/>
      <c r="CG217" s="769"/>
      <c r="CH217" s="769"/>
      <c r="CI217" s="769"/>
      <c r="CJ217" s="769"/>
      <c r="CK217" s="769"/>
      <c r="CL217" s="769"/>
      <c r="CM217" s="769"/>
      <c r="CN217" s="769"/>
      <c r="CO217" s="769"/>
      <c r="CP217" s="769"/>
      <c r="CQ217" s="769"/>
      <c r="CR217" s="769"/>
      <c r="CS217" s="769"/>
      <c r="CT217" s="769"/>
      <c r="CU217" s="769"/>
      <c r="CV217" s="769"/>
      <c r="CW217" s="769"/>
      <c r="CX217" s="769"/>
      <c r="CY217" s="769"/>
      <c r="CZ217" s="769"/>
      <c r="DA217" s="769"/>
      <c r="DB217" s="769"/>
      <c r="DC217" s="769"/>
      <c r="DD217" s="769"/>
      <c r="DE217" s="769"/>
      <c r="DF217" s="769"/>
      <c r="DG217" s="769"/>
      <c r="DH217" s="769"/>
      <c r="DI217" s="769"/>
      <c r="DJ217" s="769"/>
      <c r="DK217" s="769"/>
      <c r="DL217" s="769"/>
      <c r="DM217" s="769"/>
      <c r="DN217" s="769"/>
      <c r="DO217" s="769"/>
      <c r="DP217" s="769"/>
      <c r="DQ217" s="769"/>
      <c r="DR217" s="769"/>
      <c r="DS217" s="769"/>
      <c r="DT217" s="769"/>
      <c r="DU217" s="769"/>
      <c r="DV217" s="769"/>
      <c r="DW217" s="769"/>
      <c r="DX217" s="769"/>
      <c r="DY217" s="769"/>
      <c r="DZ217" s="769"/>
      <c r="EA217" s="769"/>
      <c r="EB217" s="769"/>
      <c r="EC217" s="769"/>
      <c r="ED217" s="769"/>
      <c r="EE217" s="769"/>
      <c r="EF217" s="769"/>
      <c r="EG217" s="769"/>
      <c r="EH217" s="769"/>
      <c r="EI217" s="769"/>
      <c r="EJ217" s="769"/>
      <c r="EK217" s="769"/>
      <c r="EL217" s="769"/>
      <c r="EM217" s="769"/>
      <c r="EN217" s="769"/>
      <c r="EO217" s="769"/>
      <c r="EP217" s="769"/>
      <c r="EQ217" s="769"/>
      <c r="ER217" s="769"/>
      <c r="ES217" s="769"/>
      <c r="ET217" s="769"/>
      <c r="EU217" s="769"/>
      <c r="EV217" s="769"/>
      <c r="EW217" s="769"/>
      <c r="EX217" s="769"/>
      <c r="EY217" s="769"/>
      <c r="EZ217" s="769"/>
      <c r="FA217" s="769"/>
      <c r="FB217" s="769"/>
    </row>
    <row r="218" spans="1:158" s="768" customFormat="1" ht="16.7" customHeight="1" x14ac:dyDescent="0.5">
      <c r="B218" s="448" t="s">
        <v>1024</v>
      </c>
      <c r="C218" s="589"/>
      <c r="D218" s="609" t="s">
        <v>650</v>
      </c>
      <c r="E218" s="517">
        <v>1</v>
      </c>
      <c r="F218" s="610" t="s">
        <v>409</v>
      </c>
      <c r="G218" s="338">
        <v>4</v>
      </c>
      <c r="H218" s="391"/>
      <c r="I218" s="338"/>
      <c r="J218" s="338"/>
      <c r="K218" s="338"/>
      <c r="L218" s="338"/>
      <c r="M218" s="151"/>
      <c r="N218" s="666" t="s">
        <v>645</v>
      </c>
      <c r="O218" s="463" t="s">
        <v>659</v>
      </c>
      <c r="P218" s="517">
        <v>1</v>
      </c>
      <c r="Q218" s="610" t="s">
        <v>409</v>
      </c>
      <c r="R218" s="517">
        <v>4</v>
      </c>
      <c r="S218" s="391"/>
      <c r="T218" s="338"/>
      <c r="U218" s="338"/>
      <c r="V218" s="338"/>
      <c r="W218" s="338"/>
      <c r="X218" s="151"/>
      <c r="Y218" s="691" t="s">
        <v>645</v>
      </c>
      <c r="Z218" s="769"/>
      <c r="AA218" s="769"/>
      <c r="AB218" s="769"/>
      <c r="AC218" s="769"/>
      <c r="AD218" s="769"/>
      <c r="AE218" s="769"/>
      <c r="AF218" s="769"/>
      <c r="AG218" s="769"/>
      <c r="AH218" s="769"/>
      <c r="AI218" s="769"/>
      <c r="AJ218" s="769"/>
      <c r="AK218" s="769"/>
      <c r="AL218" s="769"/>
      <c r="AM218" s="769"/>
      <c r="AN218" s="769"/>
      <c r="AO218" s="769"/>
      <c r="AP218" s="769"/>
      <c r="AQ218" s="769"/>
      <c r="AR218" s="769"/>
      <c r="AS218" s="769"/>
      <c r="AT218" s="769"/>
      <c r="AU218" s="769"/>
      <c r="AV218" s="769"/>
      <c r="AW218" s="769"/>
      <c r="AX218" s="769"/>
      <c r="AY218" s="769"/>
      <c r="AZ218" s="769"/>
      <c r="BA218" s="769"/>
      <c r="BB218" s="769"/>
      <c r="BC218" s="769"/>
      <c r="BD218" s="769"/>
      <c r="BE218" s="769"/>
      <c r="BF218" s="769"/>
      <c r="BG218" s="769"/>
      <c r="BH218" s="769"/>
      <c r="BI218" s="769"/>
      <c r="BJ218" s="769"/>
      <c r="BK218" s="769"/>
      <c r="BL218" s="769"/>
      <c r="BM218" s="769"/>
      <c r="BN218" s="769"/>
      <c r="BO218" s="769"/>
      <c r="BP218" s="769"/>
      <c r="BQ218" s="769"/>
      <c r="BR218" s="769"/>
      <c r="BS218" s="769"/>
      <c r="BT218" s="769"/>
      <c r="BU218" s="769"/>
      <c r="BV218" s="769"/>
      <c r="BW218" s="769"/>
      <c r="BX218" s="769"/>
      <c r="BY218" s="769"/>
      <c r="BZ218" s="769"/>
      <c r="CA218" s="769"/>
      <c r="CB218" s="769"/>
      <c r="CC218" s="769"/>
      <c r="CD218" s="769"/>
      <c r="CE218" s="769"/>
      <c r="CF218" s="769"/>
      <c r="CG218" s="769"/>
      <c r="CH218" s="769"/>
      <c r="CI218" s="769"/>
      <c r="CJ218" s="769"/>
      <c r="CK218" s="769"/>
      <c r="CL218" s="769"/>
      <c r="CM218" s="769"/>
      <c r="CN218" s="769"/>
      <c r="CO218" s="769"/>
      <c r="CP218" s="769"/>
      <c r="CQ218" s="769"/>
      <c r="CR218" s="769"/>
      <c r="CS218" s="769"/>
      <c r="CT218" s="769"/>
      <c r="CU218" s="769"/>
      <c r="CV218" s="769"/>
      <c r="CW218" s="769"/>
      <c r="CX218" s="769"/>
      <c r="CY218" s="769"/>
      <c r="CZ218" s="769"/>
      <c r="DA218" s="769"/>
      <c r="DB218" s="769"/>
      <c r="DC218" s="769"/>
      <c r="DD218" s="769"/>
      <c r="DE218" s="769"/>
      <c r="DF218" s="769"/>
      <c r="DG218" s="769"/>
      <c r="DH218" s="769"/>
      <c r="DI218" s="769"/>
      <c r="DJ218" s="769"/>
      <c r="DK218" s="769"/>
      <c r="DL218" s="769"/>
      <c r="DM218" s="769"/>
      <c r="DN218" s="769"/>
      <c r="DO218" s="769"/>
      <c r="DP218" s="769"/>
      <c r="DQ218" s="769"/>
      <c r="DR218" s="769"/>
      <c r="DS218" s="769"/>
      <c r="DT218" s="769"/>
      <c r="DU218" s="769"/>
      <c r="DV218" s="769"/>
      <c r="DW218" s="769"/>
      <c r="DX218" s="769"/>
      <c r="DY218" s="769"/>
      <c r="DZ218" s="769"/>
      <c r="EA218" s="769"/>
      <c r="EB218" s="769"/>
      <c r="EC218" s="769"/>
    </row>
    <row r="219" spans="1:158" s="768" customFormat="1" ht="16.7" customHeight="1" x14ac:dyDescent="0.5">
      <c r="B219" s="502"/>
      <c r="C219" s="589"/>
      <c r="D219" s="609" t="s">
        <v>650</v>
      </c>
      <c r="E219" s="517">
        <v>1</v>
      </c>
      <c r="F219" s="610" t="s">
        <v>524</v>
      </c>
      <c r="G219" s="519">
        <v>1</v>
      </c>
      <c r="H219" s="384"/>
      <c r="I219" s="137"/>
      <c r="J219" s="137"/>
      <c r="K219" s="137"/>
      <c r="L219" s="137"/>
      <c r="M219" s="151"/>
      <c r="N219" s="666" t="s">
        <v>653</v>
      </c>
      <c r="O219" s="463" t="s">
        <v>659</v>
      </c>
      <c r="P219" s="517">
        <v>1</v>
      </c>
      <c r="Q219" s="610" t="s">
        <v>524</v>
      </c>
      <c r="R219" s="519">
        <v>1</v>
      </c>
      <c r="S219" s="384"/>
      <c r="T219" s="137"/>
      <c r="U219" s="137"/>
      <c r="V219" s="137"/>
      <c r="W219" s="137"/>
      <c r="X219" s="151"/>
      <c r="Y219" s="691" t="s">
        <v>653</v>
      </c>
      <c r="Z219" s="769"/>
      <c r="AA219" s="769"/>
      <c r="AB219" s="769"/>
      <c r="AC219" s="769"/>
      <c r="AD219" s="769"/>
      <c r="AE219" s="769"/>
      <c r="AF219" s="769"/>
      <c r="AG219" s="769"/>
      <c r="AH219" s="769"/>
      <c r="AI219" s="769"/>
      <c r="AJ219" s="769"/>
      <c r="AK219" s="769"/>
      <c r="AL219" s="769"/>
      <c r="AM219" s="769"/>
      <c r="AN219" s="769"/>
      <c r="AO219" s="769"/>
      <c r="AP219" s="769"/>
      <c r="AQ219" s="769"/>
      <c r="AR219" s="769"/>
      <c r="AS219" s="769"/>
      <c r="AT219" s="769"/>
      <c r="AU219" s="769"/>
      <c r="AV219" s="769"/>
      <c r="AW219" s="769"/>
      <c r="AX219" s="769"/>
      <c r="AY219" s="769"/>
      <c r="AZ219" s="769"/>
      <c r="BA219" s="769"/>
      <c r="BB219" s="769"/>
      <c r="BC219" s="769"/>
      <c r="BD219" s="769"/>
      <c r="BE219" s="769"/>
      <c r="BF219" s="769"/>
      <c r="BG219" s="769"/>
      <c r="BH219" s="769"/>
      <c r="BI219" s="769"/>
      <c r="BJ219" s="769"/>
      <c r="BK219" s="769"/>
      <c r="BL219" s="769"/>
      <c r="BM219" s="769"/>
      <c r="BN219" s="769"/>
      <c r="BO219" s="769"/>
      <c r="BP219" s="769"/>
      <c r="BQ219" s="769"/>
      <c r="BR219" s="769"/>
      <c r="BS219" s="769"/>
      <c r="BT219" s="769"/>
      <c r="BU219" s="769"/>
      <c r="BV219" s="769"/>
      <c r="BW219" s="769"/>
      <c r="BX219" s="769"/>
      <c r="BY219" s="769"/>
      <c r="BZ219" s="769"/>
      <c r="CA219" s="769"/>
      <c r="CB219" s="769"/>
      <c r="CC219" s="769"/>
      <c r="CD219" s="769"/>
      <c r="CE219" s="769"/>
      <c r="CF219" s="769"/>
      <c r="CG219" s="769"/>
      <c r="CH219" s="769"/>
      <c r="CI219" s="769"/>
      <c r="CJ219" s="769"/>
      <c r="CK219" s="769"/>
      <c r="CL219" s="769"/>
      <c r="CM219" s="769"/>
      <c r="CN219" s="769"/>
      <c r="CO219" s="769"/>
      <c r="CP219" s="769"/>
      <c r="CQ219" s="769"/>
      <c r="CR219" s="769"/>
      <c r="CS219" s="769"/>
      <c r="CT219" s="769"/>
      <c r="CU219" s="769"/>
      <c r="CV219" s="769"/>
      <c r="CW219" s="769"/>
      <c r="CX219" s="769"/>
      <c r="CY219" s="769"/>
      <c r="CZ219" s="769"/>
      <c r="DA219" s="769"/>
      <c r="DB219" s="769"/>
      <c r="DC219" s="769"/>
      <c r="DD219" s="769"/>
      <c r="DE219" s="769"/>
      <c r="DF219" s="769"/>
      <c r="DG219" s="769"/>
      <c r="DH219" s="769"/>
      <c r="DI219" s="769"/>
      <c r="DJ219" s="769"/>
      <c r="DK219" s="769"/>
      <c r="DL219" s="769"/>
      <c r="DM219" s="769"/>
      <c r="DN219" s="769"/>
      <c r="DO219" s="769"/>
      <c r="DP219" s="769"/>
      <c r="DQ219" s="769"/>
      <c r="DR219" s="769"/>
      <c r="DS219" s="769"/>
      <c r="DT219" s="769"/>
      <c r="DU219" s="769"/>
      <c r="DV219" s="769"/>
      <c r="DW219" s="769"/>
      <c r="DX219" s="769"/>
      <c r="DY219" s="769"/>
      <c r="DZ219" s="769"/>
      <c r="EA219" s="769"/>
      <c r="EB219" s="769"/>
      <c r="EC219" s="769"/>
    </row>
    <row r="220" spans="1:158" s="768" customFormat="1" ht="16.7" customHeight="1" x14ac:dyDescent="0.5">
      <c r="B220" s="502"/>
      <c r="C220" s="589"/>
      <c r="D220" s="501" t="s">
        <v>654</v>
      </c>
      <c r="E220" s="519">
        <v>1</v>
      </c>
      <c r="F220" s="602" t="s">
        <v>415</v>
      </c>
      <c r="G220" s="519">
        <v>4</v>
      </c>
      <c r="H220" s="384"/>
      <c r="I220" s="137"/>
      <c r="J220" s="137"/>
      <c r="K220" s="137"/>
      <c r="L220" s="137"/>
      <c r="M220" s="151"/>
      <c r="N220" s="666" t="s">
        <v>645</v>
      </c>
      <c r="O220" s="487" t="s">
        <v>660</v>
      </c>
      <c r="P220" s="519">
        <v>1</v>
      </c>
      <c r="Q220" s="602" t="s">
        <v>415</v>
      </c>
      <c r="R220" s="519">
        <v>4</v>
      </c>
      <c r="S220" s="384"/>
      <c r="T220" s="137"/>
      <c r="U220" s="137"/>
      <c r="V220" s="137"/>
      <c r="W220" s="137"/>
      <c r="X220" s="151"/>
      <c r="Y220" s="691" t="s">
        <v>645</v>
      </c>
      <c r="Z220" s="769"/>
      <c r="AA220" s="769"/>
      <c r="AB220" s="769"/>
      <c r="AC220" s="769"/>
      <c r="AD220" s="769"/>
      <c r="AE220" s="769"/>
      <c r="AF220" s="769"/>
      <c r="AG220" s="769"/>
      <c r="AH220" s="769"/>
      <c r="AI220" s="769"/>
      <c r="AJ220" s="769"/>
      <c r="AK220" s="769"/>
      <c r="AL220" s="769"/>
      <c r="AM220" s="769"/>
      <c r="AN220" s="769"/>
      <c r="AO220" s="769"/>
      <c r="AP220" s="769"/>
      <c r="AQ220" s="769"/>
      <c r="AR220" s="769"/>
      <c r="AS220" s="769"/>
      <c r="AT220" s="769"/>
      <c r="AU220" s="769"/>
      <c r="AV220" s="769"/>
      <c r="AW220" s="769"/>
      <c r="AX220" s="769"/>
      <c r="AY220" s="769"/>
      <c r="AZ220" s="769"/>
      <c r="BA220" s="769"/>
      <c r="BB220" s="769"/>
      <c r="BC220" s="769"/>
      <c r="BD220" s="769"/>
      <c r="BE220" s="769"/>
      <c r="BF220" s="769"/>
      <c r="BG220" s="769"/>
      <c r="BH220" s="769"/>
      <c r="BI220" s="769"/>
      <c r="BJ220" s="769"/>
      <c r="BK220" s="769"/>
      <c r="BL220" s="769"/>
      <c r="BM220" s="769"/>
      <c r="BN220" s="769"/>
      <c r="BO220" s="769"/>
      <c r="BP220" s="769"/>
      <c r="BQ220" s="769"/>
      <c r="BR220" s="769"/>
      <c r="BS220" s="769"/>
      <c r="BT220" s="769"/>
      <c r="BU220" s="769"/>
      <c r="BV220" s="769"/>
      <c r="BW220" s="769"/>
      <c r="BX220" s="769"/>
      <c r="BY220" s="769"/>
      <c r="BZ220" s="769"/>
      <c r="CA220" s="769"/>
      <c r="CB220" s="769"/>
      <c r="CC220" s="769"/>
      <c r="CD220" s="769"/>
      <c r="CE220" s="769"/>
      <c r="CF220" s="769"/>
      <c r="CG220" s="769"/>
      <c r="CH220" s="769"/>
      <c r="CI220" s="769"/>
      <c r="CJ220" s="769"/>
      <c r="CK220" s="769"/>
      <c r="CL220" s="769"/>
      <c r="CM220" s="769"/>
      <c r="CN220" s="769"/>
      <c r="CO220" s="769"/>
      <c r="CP220" s="769"/>
      <c r="CQ220" s="769"/>
      <c r="CR220" s="769"/>
      <c r="CS220" s="769"/>
      <c r="CT220" s="769"/>
      <c r="CU220" s="769"/>
      <c r="CV220" s="769"/>
      <c r="CW220" s="769"/>
      <c r="CX220" s="769"/>
      <c r="CY220" s="769"/>
      <c r="CZ220" s="769"/>
      <c r="DA220" s="769"/>
      <c r="DB220" s="769"/>
      <c r="DC220" s="769"/>
      <c r="DD220" s="769"/>
      <c r="DE220" s="769"/>
      <c r="DF220" s="769"/>
      <c r="DG220" s="769"/>
      <c r="DH220" s="769"/>
      <c r="DI220" s="769"/>
      <c r="DJ220" s="769"/>
      <c r="DK220" s="769"/>
      <c r="DL220" s="769"/>
      <c r="DM220" s="769"/>
      <c r="DN220" s="769"/>
      <c r="DO220" s="769"/>
      <c r="DP220" s="769"/>
      <c r="DQ220" s="769"/>
      <c r="DR220" s="769"/>
      <c r="DS220" s="769"/>
      <c r="DT220" s="769"/>
      <c r="DU220" s="769"/>
      <c r="DV220" s="769"/>
      <c r="DW220" s="769"/>
      <c r="DX220" s="769"/>
      <c r="DY220" s="769"/>
      <c r="DZ220" s="769"/>
      <c r="EA220" s="769"/>
      <c r="EB220" s="769"/>
      <c r="EC220" s="769"/>
    </row>
    <row r="221" spans="1:158" s="768" customFormat="1" ht="16.5" customHeight="1" x14ac:dyDescent="0.5">
      <c r="B221" s="617"/>
      <c r="C221" s="592"/>
      <c r="D221" s="595" t="s">
        <v>654</v>
      </c>
      <c r="E221" s="142">
        <v>1</v>
      </c>
      <c r="F221" s="601" t="s">
        <v>530</v>
      </c>
      <c r="G221" s="185">
        <v>1</v>
      </c>
      <c r="H221" s="400"/>
      <c r="I221" s="142"/>
      <c r="J221" s="142"/>
      <c r="K221" s="142"/>
      <c r="L221" s="142"/>
      <c r="M221" s="200"/>
      <c r="N221" s="650" t="s">
        <v>653</v>
      </c>
      <c r="O221" s="488" t="s">
        <v>660</v>
      </c>
      <c r="P221" s="142">
        <v>1</v>
      </c>
      <c r="Q221" s="601" t="s">
        <v>530</v>
      </c>
      <c r="R221" s="185">
        <v>1</v>
      </c>
      <c r="S221" s="400"/>
      <c r="T221" s="142"/>
      <c r="U221" s="142"/>
      <c r="V221" s="142"/>
      <c r="W221" s="142"/>
      <c r="X221" s="200"/>
      <c r="Y221" s="470" t="s">
        <v>653</v>
      </c>
      <c r="Z221" s="769"/>
      <c r="AA221" s="769"/>
      <c r="AB221" s="769"/>
      <c r="AC221" s="769"/>
      <c r="AD221" s="769"/>
      <c r="AE221" s="769"/>
      <c r="AF221" s="769"/>
      <c r="AG221" s="769"/>
      <c r="AH221" s="769"/>
      <c r="AI221" s="769"/>
      <c r="AJ221" s="769"/>
      <c r="AK221" s="769"/>
      <c r="AL221" s="769"/>
      <c r="AM221" s="769"/>
      <c r="AN221" s="769"/>
      <c r="AO221" s="769"/>
      <c r="AP221" s="769"/>
      <c r="AQ221" s="769"/>
      <c r="AR221" s="769"/>
      <c r="AS221" s="769"/>
      <c r="AT221" s="769"/>
      <c r="AU221" s="769"/>
      <c r="AV221" s="769"/>
      <c r="AW221" s="769"/>
      <c r="AX221" s="769"/>
      <c r="AY221" s="769"/>
      <c r="AZ221" s="769"/>
      <c r="BA221" s="769"/>
      <c r="BB221" s="769"/>
      <c r="BC221" s="769"/>
      <c r="BD221" s="769"/>
      <c r="BE221" s="769"/>
      <c r="BF221" s="769"/>
      <c r="BG221" s="769"/>
      <c r="BH221" s="769"/>
      <c r="BI221" s="769"/>
      <c r="BJ221" s="769"/>
      <c r="BK221" s="769"/>
      <c r="BL221" s="769"/>
      <c r="BM221" s="769"/>
      <c r="BN221" s="769"/>
      <c r="BO221" s="769"/>
      <c r="BP221" s="769"/>
      <c r="BQ221" s="769"/>
      <c r="BR221" s="769"/>
      <c r="BS221" s="769"/>
      <c r="BT221" s="769"/>
      <c r="BU221" s="769"/>
      <c r="BV221" s="769"/>
      <c r="BW221" s="769"/>
      <c r="BX221" s="769"/>
      <c r="BY221" s="769"/>
      <c r="BZ221" s="769"/>
      <c r="CA221" s="769"/>
      <c r="CB221" s="769"/>
      <c r="CC221" s="769"/>
      <c r="CD221" s="769"/>
      <c r="CE221" s="769"/>
      <c r="CF221" s="769"/>
      <c r="CG221" s="769"/>
      <c r="CH221" s="769"/>
      <c r="CI221" s="769"/>
      <c r="CJ221" s="769"/>
      <c r="CK221" s="769"/>
      <c r="CL221" s="769"/>
      <c r="CM221" s="769"/>
      <c r="CN221" s="769"/>
      <c r="CO221" s="769"/>
      <c r="CP221" s="769"/>
      <c r="CQ221" s="769"/>
      <c r="CR221" s="769"/>
      <c r="CS221" s="769"/>
      <c r="CT221" s="769"/>
      <c r="CU221" s="769"/>
      <c r="CV221" s="769"/>
      <c r="CW221" s="769"/>
      <c r="CX221" s="769"/>
      <c r="CY221" s="769"/>
      <c r="CZ221" s="769"/>
      <c r="DA221" s="769"/>
      <c r="DB221" s="769"/>
      <c r="DC221" s="769"/>
      <c r="DD221" s="769"/>
      <c r="DE221" s="769"/>
      <c r="DF221" s="769"/>
      <c r="DG221" s="769"/>
      <c r="DH221" s="769"/>
      <c r="DI221" s="769"/>
      <c r="DJ221" s="769"/>
      <c r="DK221" s="769"/>
      <c r="DL221" s="769"/>
      <c r="DM221" s="769"/>
      <c r="DN221" s="769"/>
      <c r="DO221" s="769"/>
      <c r="DP221" s="769"/>
      <c r="DQ221" s="769"/>
      <c r="DR221" s="769"/>
      <c r="DS221" s="769"/>
      <c r="DT221" s="769"/>
      <c r="DU221" s="769"/>
      <c r="DV221" s="769"/>
      <c r="DW221" s="769"/>
      <c r="DX221" s="769"/>
      <c r="DY221" s="769"/>
      <c r="DZ221" s="769"/>
      <c r="EA221" s="769"/>
      <c r="EB221" s="769"/>
      <c r="EC221" s="769"/>
    </row>
    <row r="222" spans="1:158" s="768" customFormat="1" ht="16.7" customHeight="1" x14ac:dyDescent="0.5">
      <c r="A222" s="768">
        <v>4</v>
      </c>
      <c r="B222" s="450" t="s">
        <v>648</v>
      </c>
      <c r="C222" s="577" t="s">
        <v>649</v>
      </c>
      <c r="D222" s="607" t="s">
        <v>650</v>
      </c>
      <c r="E222" s="480">
        <v>1</v>
      </c>
      <c r="F222" s="608" t="s">
        <v>409</v>
      </c>
      <c r="G222" s="465">
        <v>4</v>
      </c>
      <c r="H222" s="467">
        <f>G222+G223+G224+G225</f>
        <v>10</v>
      </c>
      <c r="I222" s="465">
        <v>1</v>
      </c>
      <c r="J222" s="465">
        <v>1</v>
      </c>
      <c r="K222" s="465">
        <v>1</v>
      </c>
      <c r="L222" s="465">
        <v>1</v>
      </c>
      <c r="M222" s="705">
        <f>SUM(H222:L222)</f>
        <v>14</v>
      </c>
      <c r="N222" s="665" t="s">
        <v>645</v>
      </c>
      <c r="O222" s="644" t="s">
        <v>435</v>
      </c>
      <c r="P222" s="480">
        <v>1</v>
      </c>
      <c r="Q222" s="608" t="s">
        <v>887</v>
      </c>
      <c r="R222" s="480">
        <v>5</v>
      </c>
      <c r="S222" s="467">
        <f>R222+R223+R224+R225</f>
        <v>10</v>
      </c>
      <c r="T222" s="465">
        <v>1</v>
      </c>
      <c r="U222" s="465">
        <v>1</v>
      </c>
      <c r="V222" s="465">
        <v>1</v>
      </c>
      <c r="W222" s="465">
        <v>1</v>
      </c>
      <c r="X222" s="705">
        <f>SUM(S222:W222)</f>
        <v>14</v>
      </c>
      <c r="Y222" s="690" t="s">
        <v>645</v>
      </c>
      <c r="Z222" s="769"/>
      <c r="AA222" s="769"/>
      <c r="AB222" s="769"/>
      <c r="AC222" s="769"/>
      <c r="AD222" s="769"/>
      <c r="AE222" s="769"/>
      <c r="AF222" s="769"/>
      <c r="AG222" s="769"/>
      <c r="AH222" s="769"/>
      <c r="AI222" s="769"/>
      <c r="AJ222" s="769"/>
      <c r="AK222" s="769"/>
      <c r="AL222" s="769"/>
      <c r="AM222" s="769"/>
      <c r="AN222" s="769"/>
      <c r="AO222" s="769"/>
      <c r="AP222" s="769"/>
      <c r="AQ222" s="769"/>
      <c r="AR222" s="769"/>
      <c r="AS222" s="769"/>
      <c r="AT222" s="769"/>
      <c r="AU222" s="769"/>
      <c r="AV222" s="769"/>
      <c r="AW222" s="769"/>
      <c r="AX222" s="769"/>
      <c r="AY222" s="769"/>
      <c r="AZ222" s="769"/>
      <c r="BA222" s="769"/>
      <c r="BB222" s="769"/>
      <c r="BC222" s="769"/>
      <c r="BD222" s="769"/>
      <c r="BE222" s="769"/>
      <c r="BF222" s="769"/>
      <c r="BG222" s="769"/>
      <c r="BH222" s="769"/>
      <c r="BI222" s="769"/>
      <c r="BJ222" s="769"/>
      <c r="BK222" s="769"/>
      <c r="BL222" s="769"/>
      <c r="BM222" s="769"/>
      <c r="BN222" s="769"/>
      <c r="BO222" s="769"/>
      <c r="BP222" s="769"/>
      <c r="BQ222" s="769"/>
      <c r="BR222" s="769"/>
      <c r="BS222" s="769"/>
      <c r="BT222" s="769"/>
      <c r="BU222" s="769"/>
      <c r="BV222" s="769"/>
      <c r="BW222" s="769"/>
      <c r="BX222" s="769"/>
      <c r="BY222" s="769"/>
      <c r="BZ222" s="769"/>
      <c r="CA222" s="769"/>
      <c r="CB222" s="769"/>
      <c r="CC222" s="769"/>
      <c r="CD222" s="769"/>
      <c r="CE222" s="769"/>
      <c r="CF222" s="769"/>
      <c r="CG222" s="769"/>
      <c r="CH222" s="769"/>
      <c r="CI222" s="769"/>
      <c r="CJ222" s="769"/>
      <c r="CK222" s="769"/>
      <c r="CL222" s="769"/>
      <c r="CM222" s="769"/>
      <c r="CN222" s="769"/>
      <c r="CO222" s="769"/>
      <c r="CP222" s="769"/>
      <c r="CQ222" s="769"/>
      <c r="CR222" s="769"/>
      <c r="CS222" s="769"/>
      <c r="CT222" s="769"/>
      <c r="CU222" s="769"/>
      <c r="CV222" s="769"/>
      <c r="CW222" s="769"/>
      <c r="CX222" s="769"/>
      <c r="CY222" s="769"/>
      <c r="CZ222" s="769"/>
      <c r="DA222" s="769"/>
      <c r="DB222" s="769"/>
      <c r="DC222" s="769"/>
      <c r="DD222" s="769"/>
      <c r="DE222" s="769"/>
      <c r="DF222" s="769"/>
      <c r="DG222" s="769"/>
      <c r="DH222" s="769"/>
      <c r="DI222" s="769"/>
      <c r="DJ222" s="769"/>
      <c r="DK222" s="769"/>
      <c r="DL222" s="769"/>
      <c r="DM222" s="769"/>
      <c r="DN222" s="769"/>
      <c r="DO222" s="769"/>
      <c r="DP222" s="769"/>
      <c r="DQ222" s="769"/>
      <c r="DR222" s="769"/>
      <c r="DS222" s="769"/>
      <c r="DT222" s="769"/>
      <c r="DU222" s="769"/>
      <c r="DV222" s="769"/>
      <c r="DW222" s="769"/>
      <c r="DX222" s="769"/>
      <c r="DY222" s="769"/>
      <c r="DZ222" s="769"/>
      <c r="EA222" s="769"/>
      <c r="EB222" s="769"/>
      <c r="EC222" s="769"/>
    </row>
    <row r="223" spans="1:158" s="768" customFormat="1" ht="16.7" customHeight="1" x14ac:dyDescent="0.5">
      <c r="B223" s="448" t="s">
        <v>1008</v>
      </c>
      <c r="C223" s="578"/>
      <c r="D223" s="609" t="s">
        <v>650</v>
      </c>
      <c r="E223" s="517">
        <v>1</v>
      </c>
      <c r="F223" s="610" t="s">
        <v>524</v>
      </c>
      <c r="G223" s="519">
        <v>1</v>
      </c>
      <c r="H223" s="391"/>
      <c r="I223" s="338"/>
      <c r="J223" s="338"/>
      <c r="K223" s="338"/>
      <c r="L223" s="338"/>
      <c r="M223" s="151"/>
      <c r="N223" s="666" t="s">
        <v>653</v>
      </c>
      <c r="O223" s="487" t="s">
        <v>660</v>
      </c>
      <c r="P223" s="517">
        <v>1</v>
      </c>
      <c r="Q223" s="602" t="s">
        <v>415</v>
      </c>
      <c r="R223" s="519">
        <v>4</v>
      </c>
      <c r="S223" s="384"/>
      <c r="T223" s="137"/>
      <c r="U223" s="137"/>
      <c r="V223" s="137"/>
      <c r="W223" s="137"/>
      <c r="X223" s="151"/>
      <c r="Y223" s="691" t="s">
        <v>645</v>
      </c>
      <c r="Z223" s="769"/>
      <c r="AA223" s="769"/>
      <c r="AB223" s="769"/>
      <c r="AC223" s="769"/>
      <c r="AD223" s="769"/>
      <c r="AE223" s="769"/>
      <c r="AF223" s="769"/>
      <c r="AG223" s="769"/>
      <c r="AH223" s="769"/>
      <c r="AI223" s="769"/>
      <c r="AJ223" s="769"/>
      <c r="AK223" s="769"/>
      <c r="AL223" s="769"/>
      <c r="AM223" s="769"/>
      <c r="AN223" s="769"/>
      <c r="AO223" s="769"/>
      <c r="AP223" s="769"/>
      <c r="AQ223" s="769"/>
      <c r="AR223" s="769"/>
      <c r="AS223" s="769"/>
      <c r="AT223" s="769"/>
      <c r="AU223" s="769"/>
      <c r="AV223" s="769"/>
      <c r="AW223" s="769"/>
      <c r="AX223" s="769"/>
      <c r="AY223" s="769"/>
      <c r="AZ223" s="769"/>
      <c r="BA223" s="769"/>
      <c r="BB223" s="769"/>
      <c r="BC223" s="769"/>
      <c r="BD223" s="769"/>
      <c r="BE223" s="769"/>
      <c r="BF223" s="769"/>
      <c r="BG223" s="769"/>
      <c r="BH223" s="769"/>
      <c r="BI223" s="769"/>
      <c r="BJ223" s="769"/>
      <c r="BK223" s="769"/>
      <c r="BL223" s="769"/>
      <c r="BM223" s="769"/>
      <c r="BN223" s="769"/>
      <c r="BO223" s="769"/>
      <c r="BP223" s="769"/>
      <c r="BQ223" s="769"/>
      <c r="BR223" s="769"/>
      <c r="BS223" s="769"/>
      <c r="BT223" s="769"/>
      <c r="BU223" s="769"/>
      <c r="BV223" s="769"/>
      <c r="BW223" s="769"/>
      <c r="BX223" s="769"/>
      <c r="BY223" s="769"/>
      <c r="BZ223" s="769"/>
      <c r="CA223" s="769"/>
      <c r="CB223" s="769"/>
      <c r="CC223" s="769"/>
      <c r="CD223" s="769"/>
      <c r="CE223" s="769"/>
      <c r="CF223" s="769"/>
      <c r="CG223" s="769"/>
      <c r="CH223" s="769"/>
      <c r="CI223" s="769"/>
      <c r="CJ223" s="769"/>
      <c r="CK223" s="769"/>
      <c r="CL223" s="769"/>
      <c r="CM223" s="769"/>
      <c r="CN223" s="769"/>
      <c r="CO223" s="769"/>
      <c r="CP223" s="769"/>
      <c r="CQ223" s="769"/>
      <c r="CR223" s="769"/>
      <c r="CS223" s="769"/>
      <c r="CT223" s="769"/>
      <c r="CU223" s="769"/>
      <c r="CV223" s="769"/>
      <c r="CW223" s="769"/>
      <c r="CX223" s="769"/>
      <c r="CY223" s="769"/>
      <c r="CZ223" s="769"/>
      <c r="DA223" s="769"/>
      <c r="DB223" s="769"/>
      <c r="DC223" s="769"/>
      <c r="DD223" s="769"/>
      <c r="DE223" s="769"/>
      <c r="DF223" s="769"/>
      <c r="DG223" s="769"/>
      <c r="DH223" s="769"/>
      <c r="DI223" s="769"/>
      <c r="DJ223" s="769"/>
      <c r="DK223" s="769"/>
      <c r="DL223" s="769"/>
      <c r="DM223" s="769"/>
      <c r="DN223" s="769"/>
      <c r="DO223" s="769"/>
      <c r="DP223" s="769"/>
      <c r="DQ223" s="769"/>
      <c r="DR223" s="769"/>
      <c r="DS223" s="769"/>
      <c r="DT223" s="769"/>
      <c r="DU223" s="769"/>
      <c r="DV223" s="769"/>
      <c r="DW223" s="769"/>
      <c r="DX223" s="769"/>
      <c r="DY223" s="769"/>
      <c r="DZ223" s="769"/>
      <c r="EA223" s="769"/>
      <c r="EB223" s="769"/>
      <c r="EC223" s="769"/>
    </row>
    <row r="224" spans="1:158" s="768" customFormat="1" ht="16.7" customHeight="1" x14ac:dyDescent="0.5">
      <c r="B224" s="448"/>
      <c r="C224" s="589"/>
      <c r="D224" s="501" t="s">
        <v>654</v>
      </c>
      <c r="E224" s="519">
        <v>1</v>
      </c>
      <c r="F224" s="602" t="s">
        <v>415</v>
      </c>
      <c r="G224" s="487">
        <v>4</v>
      </c>
      <c r="H224" s="384"/>
      <c r="I224" s="137"/>
      <c r="J224" s="137"/>
      <c r="K224" s="137"/>
      <c r="L224" s="137"/>
      <c r="M224" s="151"/>
      <c r="N224" s="666" t="s">
        <v>645</v>
      </c>
      <c r="O224" s="487" t="s">
        <v>660</v>
      </c>
      <c r="P224" s="517">
        <v>1</v>
      </c>
      <c r="Q224" s="602" t="s">
        <v>530</v>
      </c>
      <c r="R224" s="519">
        <v>1</v>
      </c>
      <c r="S224" s="384"/>
      <c r="T224" s="137"/>
      <c r="U224" s="137"/>
      <c r="V224" s="137"/>
      <c r="W224" s="137"/>
      <c r="X224" s="151"/>
      <c r="Y224" s="676" t="s">
        <v>653</v>
      </c>
      <c r="Z224" s="769"/>
      <c r="AA224" s="769"/>
      <c r="AB224" s="769"/>
      <c r="AC224" s="769"/>
      <c r="AD224" s="769"/>
      <c r="AE224" s="769"/>
      <c r="AF224" s="769"/>
      <c r="AG224" s="769"/>
      <c r="AH224" s="769"/>
      <c r="AI224" s="769"/>
      <c r="AJ224" s="769"/>
      <c r="AK224" s="769"/>
      <c r="AL224" s="769"/>
      <c r="AM224" s="769"/>
      <c r="AN224" s="769"/>
      <c r="AO224" s="769"/>
      <c r="AP224" s="769"/>
      <c r="AQ224" s="769"/>
      <c r="AR224" s="769"/>
      <c r="AS224" s="769"/>
      <c r="AT224" s="769"/>
      <c r="AU224" s="769"/>
      <c r="AV224" s="769"/>
      <c r="AW224" s="769"/>
      <c r="AX224" s="769"/>
      <c r="AY224" s="769"/>
      <c r="AZ224" s="769"/>
      <c r="BA224" s="769"/>
      <c r="BB224" s="769"/>
      <c r="BC224" s="769"/>
      <c r="BD224" s="769"/>
      <c r="BE224" s="769"/>
      <c r="BF224" s="769"/>
      <c r="BG224" s="769"/>
      <c r="BH224" s="769"/>
      <c r="BI224" s="769"/>
      <c r="BJ224" s="769"/>
      <c r="BK224" s="769"/>
      <c r="BL224" s="769"/>
      <c r="BM224" s="769"/>
      <c r="BN224" s="769"/>
      <c r="BO224" s="769"/>
      <c r="BP224" s="769"/>
      <c r="BQ224" s="769"/>
      <c r="BR224" s="769"/>
      <c r="BS224" s="769"/>
      <c r="BT224" s="769"/>
      <c r="BU224" s="769"/>
      <c r="BV224" s="769"/>
      <c r="BW224" s="769"/>
      <c r="BX224" s="769"/>
      <c r="BY224" s="769"/>
      <c r="BZ224" s="769"/>
      <c r="CA224" s="769"/>
      <c r="CB224" s="769"/>
      <c r="CC224" s="769"/>
      <c r="CD224" s="769"/>
      <c r="CE224" s="769"/>
      <c r="CF224" s="769"/>
      <c r="CG224" s="769"/>
      <c r="CH224" s="769"/>
      <c r="CI224" s="769"/>
      <c r="CJ224" s="769"/>
      <c r="CK224" s="769"/>
      <c r="CL224" s="769"/>
      <c r="CM224" s="769"/>
      <c r="CN224" s="769"/>
      <c r="CO224" s="769"/>
      <c r="CP224" s="769"/>
      <c r="CQ224" s="769"/>
      <c r="CR224" s="769"/>
      <c r="CS224" s="769"/>
      <c r="CT224" s="769"/>
      <c r="CU224" s="769"/>
      <c r="CV224" s="769"/>
      <c r="CW224" s="769"/>
      <c r="CX224" s="769"/>
      <c r="CY224" s="769"/>
      <c r="CZ224" s="769"/>
      <c r="DA224" s="769"/>
      <c r="DB224" s="769"/>
      <c r="DC224" s="769"/>
      <c r="DD224" s="769"/>
      <c r="DE224" s="769"/>
      <c r="DF224" s="769"/>
      <c r="DG224" s="769"/>
      <c r="DH224" s="769"/>
      <c r="DI224" s="769"/>
      <c r="DJ224" s="769"/>
      <c r="DK224" s="769"/>
      <c r="DL224" s="769"/>
      <c r="DM224" s="769"/>
      <c r="DN224" s="769"/>
      <c r="DO224" s="769"/>
      <c r="DP224" s="769"/>
      <c r="DQ224" s="769"/>
      <c r="DR224" s="769"/>
      <c r="DS224" s="769"/>
      <c r="DT224" s="769"/>
      <c r="DU224" s="769"/>
      <c r="DV224" s="769"/>
      <c r="DW224" s="769"/>
      <c r="DX224" s="769"/>
      <c r="DY224" s="769"/>
      <c r="DZ224" s="769"/>
      <c r="EA224" s="769"/>
      <c r="EB224" s="769"/>
      <c r="EC224" s="769"/>
    </row>
    <row r="225" spans="1:133" s="768" customFormat="1" ht="16.7" customHeight="1" x14ac:dyDescent="0.5">
      <c r="B225" s="611"/>
      <c r="C225" s="592"/>
      <c r="D225" s="595" t="s">
        <v>654</v>
      </c>
      <c r="E225" s="142">
        <v>1</v>
      </c>
      <c r="F225" s="601" t="s">
        <v>530</v>
      </c>
      <c r="G225" s="488">
        <v>1</v>
      </c>
      <c r="H225" s="400"/>
      <c r="I225" s="142"/>
      <c r="J225" s="142"/>
      <c r="K225" s="142"/>
      <c r="L225" s="142"/>
      <c r="M225" s="200"/>
      <c r="N225" s="650" t="s">
        <v>653</v>
      </c>
      <c r="O225" s="488"/>
      <c r="P225" s="185"/>
      <c r="Q225" s="601"/>
      <c r="R225" s="185"/>
      <c r="S225" s="400"/>
      <c r="T225" s="142"/>
      <c r="U225" s="142"/>
      <c r="V225" s="142"/>
      <c r="W225" s="142"/>
      <c r="X225" s="200"/>
      <c r="Y225" s="470"/>
      <c r="Z225" s="769"/>
      <c r="AA225" s="769"/>
      <c r="AB225" s="769"/>
      <c r="AC225" s="769"/>
      <c r="AD225" s="769"/>
      <c r="AE225" s="769"/>
      <c r="AF225" s="769"/>
      <c r="AG225" s="769"/>
      <c r="AH225" s="769"/>
      <c r="AI225" s="769"/>
      <c r="AJ225" s="769"/>
      <c r="AK225" s="769"/>
      <c r="AL225" s="769"/>
      <c r="AM225" s="769"/>
      <c r="AN225" s="769"/>
      <c r="AO225" s="769"/>
      <c r="AP225" s="769"/>
      <c r="AQ225" s="769"/>
      <c r="AR225" s="769"/>
      <c r="AS225" s="769"/>
      <c r="AT225" s="769"/>
      <c r="AU225" s="769"/>
      <c r="AV225" s="769"/>
      <c r="AW225" s="769"/>
      <c r="AX225" s="769"/>
      <c r="AY225" s="769"/>
      <c r="AZ225" s="769"/>
      <c r="BA225" s="769"/>
      <c r="BB225" s="769"/>
      <c r="BC225" s="769"/>
      <c r="BD225" s="769"/>
      <c r="BE225" s="769"/>
      <c r="BF225" s="769"/>
      <c r="BG225" s="769"/>
      <c r="BH225" s="769"/>
      <c r="BI225" s="769"/>
      <c r="BJ225" s="769"/>
      <c r="BK225" s="769"/>
      <c r="BL225" s="769"/>
      <c r="BM225" s="769"/>
      <c r="BN225" s="769"/>
      <c r="BO225" s="769"/>
      <c r="BP225" s="769"/>
      <c r="BQ225" s="769"/>
      <c r="BR225" s="769"/>
      <c r="BS225" s="769"/>
      <c r="BT225" s="769"/>
      <c r="BU225" s="769"/>
      <c r="BV225" s="769"/>
      <c r="BW225" s="769"/>
      <c r="BX225" s="769"/>
      <c r="BY225" s="769"/>
      <c r="BZ225" s="769"/>
      <c r="CA225" s="769"/>
      <c r="CB225" s="769"/>
      <c r="CC225" s="769"/>
      <c r="CD225" s="769"/>
      <c r="CE225" s="769"/>
      <c r="CF225" s="769"/>
      <c r="CG225" s="769"/>
      <c r="CH225" s="769"/>
      <c r="CI225" s="769"/>
      <c r="CJ225" s="769"/>
      <c r="CK225" s="769"/>
      <c r="CL225" s="769"/>
      <c r="CM225" s="769"/>
      <c r="CN225" s="769"/>
      <c r="CO225" s="769"/>
      <c r="CP225" s="769"/>
      <c r="CQ225" s="769"/>
      <c r="CR225" s="769"/>
      <c r="CS225" s="769"/>
      <c r="CT225" s="769"/>
      <c r="CU225" s="769"/>
      <c r="CV225" s="769"/>
      <c r="CW225" s="769"/>
      <c r="CX225" s="769"/>
      <c r="CY225" s="769"/>
      <c r="CZ225" s="769"/>
      <c r="DA225" s="769"/>
      <c r="DB225" s="769"/>
      <c r="DC225" s="769"/>
      <c r="DD225" s="769"/>
      <c r="DE225" s="769"/>
      <c r="DF225" s="769"/>
      <c r="DG225" s="769"/>
      <c r="DH225" s="769"/>
      <c r="DI225" s="769"/>
      <c r="DJ225" s="769"/>
      <c r="DK225" s="769"/>
      <c r="DL225" s="769"/>
      <c r="DM225" s="769"/>
      <c r="DN225" s="769"/>
      <c r="DO225" s="769"/>
      <c r="DP225" s="769"/>
      <c r="DQ225" s="769"/>
      <c r="DR225" s="769"/>
      <c r="DS225" s="769"/>
      <c r="DT225" s="769"/>
      <c r="DU225" s="769"/>
      <c r="DV225" s="769"/>
      <c r="DW225" s="769"/>
      <c r="DX225" s="769"/>
      <c r="DY225" s="769"/>
      <c r="DZ225" s="769"/>
      <c r="EA225" s="769"/>
      <c r="EB225" s="769"/>
      <c r="EC225" s="769"/>
    </row>
    <row r="226" spans="1:133" ht="20.25" customHeight="1" x14ac:dyDescent="0.5">
      <c r="B226" s="1524" t="s">
        <v>975</v>
      </c>
      <c r="C226" s="1525"/>
      <c r="D226" s="1525"/>
      <c r="E226" s="1525"/>
      <c r="F226" s="1525"/>
      <c r="G226" s="1526"/>
      <c r="H226" s="921">
        <f>SUM(H207:H225)</f>
        <v>55</v>
      </c>
      <c r="I226" s="922"/>
      <c r="J226" s="922"/>
      <c r="K226" s="922"/>
      <c r="L226" s="922"/>
      <c r="M226" s="923"/>
      <c r="N226" s="924"/>
      <c r="O226" s="925"/>
      <c r="P226" s="922"/>
      <c r="Q226" s="926"/>
      <c r="R226" s="927"/>
      <c r="S226" s="921">
        <f>SUM(S207:S225)</f>
        <v>55</v>
      </c>
      <c r="T226" s="922"/>
      <c r="U226" s="922"/>
      <c r="V226" s="922"/>
      <c r="W226" s="922"/>
      <c r="X226" s="923"/>
      <c r="Y226" s="928"/>
    </row>
    <row r="227" spans="1:133" ht="20.25" customHeight="1" x14ac:dyDescent="0.5">
      <c r="B227" s="1521" t="s">
        <v>1143</v>
      </c>
      <c r="C227" s="1522"/>
      <c r="D227" s="1522"/>
      <c r="E227" s="1522"/>
      <c r="F227" s="1522"/>
      <c r="G227" s="1523"/>
      <c r="H227" s="477">
        <f>H226/4</f>
        <v>13.75</v>
      </c>
      <c r="I227" s="196"/>
      <c r="J227" s="196"/>
      <c r="K227" s="196"/>
      <c r="L227" s="196"/>
      <c r="M227" s="757"/>
      <c r="N227" s="673"/>
      <c r="O227" s="185"/>
      <c r="P227" s="196"/>
      <c r="Q227" s="623"/>
      <c r="R227" s="395"/>
      <c r="S227" s="477">
        <f>S226/4</f>
        <v>13.75</v>
      </c>
      <c r="T227" s="196"/>
      <c r="U227" s="196"/>
      <c r="V227" s="196"/>
      <c r="W227" s="196"/>
      <c r="X227" s="757"/>
      <c r="Y227" s="702"/>
    </row>
    <row r="228" spans="1:133" ht="20.25" customHeight="1" x14ac:dyDescent="0.5">
      <c r="B228" s="519"/>
      <c r="C228" s="519"/>
      <c r="D228" s="519"/>
      <c r="E228" s="519"/>
      <c r="F228" s="519"/>
      <c r="G228" s="519"/>
      <c r="H228" s="918"/>
      <c r="I228" s="519"/>
      <c r="J228" s="519"/>
      <c r="K228" s="519"/>
      <c r="L228" s="519"/>
      <c r="M228" s="918"/>
      <c r="N228" s="920"/>
      <c r="O228" s="519"/>
      <c r="P228" s="519"/>
      <c r="Q228" s="919"/>
      <c r="R228" s="519"/>
      <c r="S228" s="918"/>
      <c r="T228" s="519"/>
      <c r="U228" s="519"/>
      <c r="V228" s="519"/>
      <c r="W228" s="519"/>
      <c r="X228" s="918"/>
      <c r="Y228" s="920"/>
    </row>
    <row r="229" spans="1:133" ht="20.25" customHeight="1" x14ac:dyDescent="0.5">
      <c r="B229" s="519"/>
      <c r="C229" s="519"/>
      <c r="D229" s="519"/>
      <c r="E229" s="519"/>
      <c r="F229" s="519"/>
      <c r="G229" s="519"/>
      <c r="H229" s="918"/>
      <c r="I229" s="519"/>
      <c r="J229" s="519"/>
      <c r="K229" s="519"/>
      <c r="L229" s="519"/>
      <c r="M229" s="918"/>
      <c r="N229" s="920"/>
      <c r="O229" s="519"/>
      <c r="P229" s="519"/>
      <c r="Q229" s="919"/>
      <c r="R229" s="519"/>
      <c r="S229" s="918"/>
      <c r="T229" s="519"/>
      <c r="U229" s="519"/>
      <c r="V229" s="519"/>
      <c r="W229" s="519"/>
      <c r="X229" s="918"/>
      <c r="Y229" s="920"/>
    </row>
    <row r="230" spans="1:133" ht="20.25" customHeight="1" x14ac:dyDescent="0.5">
      <c r="B230" s="519"/>
      <c r="C230" s="519"/>
      <c r="D230" s="519"/>
      <c r="E230" s="519"/>
      <c r="F230" s="519"/>
      <c r="G230" s="519"/>
      <c r="H230" s="918"/>
      <c r="I230" s="519"/>
      <c r="J230" s="519"/>
      <c r="K230" s="519"/>
      <c r="L230" s="519"/>
      <c r="M230" s="918"/>
      <c r="N230" s="920"/>
      <c r="O230" s="519"/>
      <c r="P230" s="519"/>
      <c r="Q230" s="919"/>
      <c r="R230" s="519"/>
      <c r="S230" s="918"/>
      <c r="T230" s="519"/>
      <c r="U230" s="519"/>
      <c r="V230" s="519"/>
      <c r="W230" s="519"/>
      <c r="X230" s="918"/>
      <c r="Y230" s="920"/>
    </row>
    <row r="231" spans="1:133" ht="20.25" customHeight="1" x14ac:dyDescent="0.5">
      <c r="B231" s="519"/>
      <c r="C231" s="519"/>
      <c r="D231" s="519"/>
      <c r="E231" s="519"/>
      <c r="F231" s="519"/>
      <c r="G231" s="519"/>
      <c r="H231" s="918"/>
      <c r="I231" s="519"/>
      <c r="J231" s="519"/>
      <c r="K231" s="519"/>
      <c r="L231" s="519"/>
      <c r="M231" s="918"/>
      <c r="N231" s="920"/>
      <c r="O231" s="519"/>
      <c r="P231" s="519"/>
      <c r="Q231" s="919"/>
      <c r="R231" s="519"/>
      <c r="S231" s="918"/>
      <c r="T231" s="519"/>
      <c r="U231" s="519"/>
      <c r="V231" s="519"/>
      <c r="W231" s="519"/>
      <c r="X231" s="918"/>
      <c r="Y231" s="920"/>
    </row>
    <row r="232" spans="1:133" ht="20.25" customHeight="1" x14ac:dyDescent="0.5">
      <c r="B232" s="519"/>
      <c r="C232" s="519"/>
      <c r="D232" s="519"/>
      <c r="E232" s="519"/>
      <c r="F232" s="519"/>
      <c r="G232" s="519"/>
      <c r="H232" s="918"/>
      <c r="I232" s="519"/>
      <c r="J232" s="519"/>
      <c r="K232" s="519"/>
      <c r="L232" s="519"/>
      <c r="M232" s="918"/>
      <c r="N232" s="920"/>
      <c r="O232" s="519"/>
      <c r="P232" s="519"/>
      <c r="Q232" s="919"/>
      <c r="R232" s="519"/>
      <c r="S232" s="918"/>
      <c r="T232" s="519"/>
      <c r="U232" s="519"/>
      <c r="V232" s="519"/>
      <c r="W232" s="519"/>
      <c r="X232" s="918"/>
      <c r="Y232" s="920"/>
    </row>
    <row r="233" spans="1:133" ht="20.25" customHeight="1" x14ac:dyDescent="0.5">
      <c r="B233" s="519"/>
      <c r="C233" s="519"/>
      <c r="D233" s="519"/>
      <c r="E233" s="519"/>
      <c r="F233" s="519"/>
      <c r="G233" s="519"/>
      <c r="H233" s="918"/>
      <c r="I233" s="519"/>
      <c r="J233" s="519"/>
      <c r="K233" s="519"/>
      <c r="L233" s="519"/>
      <c r="M233" s="918"/>
      <c r="N233" s="920"/>
      <c r="O233" s="519"/>
      <c r="P233" s="519"/>
      <c r="Q233" s="919"/>
      <c r="R233" s="519"/>
      <c r="S233" s="918"/>
      <c r="T233" s="519"/>
      <c r="U233" s="519"/>
      <c r="V233" s="519"/>
      <c r="W233" s="519"/>
      <c r="X233" s="918"/>
      <c r="Y233" s="920"/>
    </row>
    <row r="234" spans="1:133" ht="20.25" customHeight="1" x14ac:dyDescent="0.5">
      <c r="B234" s="519"/>
      <c r="C234" s="519"/>
      <c r="D234" s="519"/>
      <c r="E234" s="519"/>
      <c r="F234" s="519"/>
      <c r="G234" s="519"/>
      <c r="H234" s="918"/>
      <c r="I234" s="519"/>
      <c r="J234" s="519"/>
      <c r="K234" s="519"/>
      <c r="L234" s="519"/>
      <c r="M234" s="918"/>
      <c r="N234" s="920"/>
      <c r="O234" s="519"/>
      <c r="P234" s="519"/>
      <c r="Q234" s="919"/>
      <c r="R234" s="519"/>
      <c r="S234" s="918"/>
      <c r="T234" s="519"/>
      <c r="U234" s="519"/>
      <c r="V234" s="519"/>
      <c r="W234" s="519"/>
      <c r="X234" s="918"/>
      <c r="Y234" s="920"/>
    </row>
    <row r="235" spans="1:133" s="503" customFormat="1" ht="15.95" customHeight="1" x14ac:dyDescent="0.5">
      <c r="A235" s="931"/>
      <c r="B235" s="1515" t="s">
        <v>1141</v>
      </c>
      <c r="C235" s="1515"/>
      <c r="D235" s="1515"/>
      <c r="E235" s="1516"/>
      <c r="F235" s="1516"/>
      <c r="G235" s="1516"/>
      <c r="H235" s="1516"/>
      <c r="I235" s="1516"/>
      <c r="J235" s="1516"/>
      <c r="K235" s="1516"/>
      <c r="L235" s="1516"/>
      <c r="M235" s="1516"/>
      <c r="N235" s="1516"/>
      <c r="O235" s="1516"/>
      <c r="P235" s="1516"/>
      <c r="Q235" s="1516"/>
      <c r="R235" s="1516"/>
      <c r="S235" s="1516"/>
      <c r="T235" s="1516"/>
      <c r="U235" s="1516"/>
      <c r="V235" s="1516"/>
      <c r="W235" s="1516"/>
      <c r="X235" s="1516"/>
      <c r="Y235" s="1516"/>
    </row>
    <row r="236" spans="1:133" ht="15.95" customHeight="1" x14ac:dyDescent="0.5">
      <c r="B236" s="1482" t="s">
        <v>506</v>
      </c>
      <c r="C236" s="1483"/>
      <c r="D236" s="1488" t="s">
        <v>5</v>
      </c>
      <c r="E236" s="1489"/>
      <c r="F236" s="1489"/>
      <c r="G236" s="1489"/>
      <c r="H236" s="1489"/>
      <c r="I236" s="1489"/>
      <c r="J236" s="1489"/>
      <c r="K236" s="1489"/>
      <c r="L236" s="1489"/>
      <c r="M236" s="1489"/>
      <c r="N236" s="1490"/>
      <c r="O236" s="1489" t="s">
        <v>6</v>
      </c>
      <c r="P236" s="1489"/>
      <c r="Q236" s="1489"/>
      <c r="R236" s="1489"/>
      <c r="S236" s="1489"/>
      <c r="T236" s="1489"/>
      <c r="U236" s="1489"/>
      <c r="V236" s="1489"/>
      <c r="W236" s="1489"/>
      <c r="X236" s="1489"/>
      <c r="Y236" s="1491"/>
    </row>
    <row r="237" spans="1:133" ht="16.7" customHeight="1" x14ac:dyDescent="0.5">
      <c r="B237" s="1484"/>
      <c r="C237" s="1485"/>
      <c r="D237" s="1492" t="s">
        <v>7</v>
      </c>
      <c r="E237" s="1494" t="s">
        <v>504</v>
      </c>
      <c r="F237" s="1496" t="s">
        <v>974</v>
      </c>
      <c r="G237" s="1494" t="s">
        <v>975</v>
      </c>
      <c r="H237" s="1507" t="s">
        <v>976</v>
      </c>
      <c r="I237" s="1517" t="s">
        <v>1115</v>
      </c>
      <c r="J237" s="1519" t="s">
        <v>1068</v>
      </c>
      <c r="K237" s="1505" t="s">
        <v>977</v>
      </c>
      <c r="L237" s="1505" t="s">
        <v>1069</v>
      </c>
      <c r="M237" s="1507" t="s">
        <v>978</v>
      </c>
      <c r="N237" s="1511" t="s">
        <v>508</v>
      </c>
      <c r="O237" s="1513" t="s">
        <v>7</v>
      </c>
      <c r="P237" s="1494" t="s">
        <v>504</v>
      </c>
      <c r="Q237" s="1496" t="s">
        <v>974</v>
      </c>
      <c r="R237" s="1494" t="s">
        <v>975</v>
      </c>
      <c r="S237" s="1507" t="s">
        <v>976</v>
      </c>
      <c r="T237" s="1517" t="s">
        <v>1115</v>
      </c>
      <c r="U237" s="1519" t="s">
        <v>1068</v>
      </c>
      <c r="V237" s="1505" t="s">
        <v>977</v>
      </c>
      <c r="W237" s="1505" t="s">
        <v>1069</v>
      </c>
      <c r="X237" s="1507" t="s">
        <v>978</v>
      </c>
      <c r="Y237" s="1509" t="s">
        <v>508</v>
      </c>
    </row>
    <row r="238" spans="1:133" s="768" customFormat="1" ht="16.7" customHeight="1" x14ac:dyDescent="0.5">
      <c r="B238" s="1486"/>
      <c r="C238" s="1487"/>
      <c r="D238" s="1493"/>
      <c r="E238" s="1495"/>
      <c r="F238" s="1497"/>
      <c r="G238" s="1495"/>
      <c r="H238" s="1508"/>
      <c r="I238" s="1518"/>
      <c r="J238" s="1520"/>
      <c r="K238" s="1506"/>
      <c r="L238" s="1506"/>
      <c r="M238" s="1508"/>
      <c r="N238" s="1512"/>
      <c r="O238" s="1514"/>
      <c r="P238" s="1495"/>
      <c r="Q238" s="1497"/>
      <c r="R238" s="1495"/>
      <c r="S238" s="1508"/>
      <c r="T238" s="1518"/>
      <c r="U238" s="1520"/>
      <c r="V238" s="1506"/>
      <c r="W238" s="1506"/>
      <c r="X238" s="1508"/>
      <c r="Y238" s="1510"/>
      <c r="Z238" s="769"/>
      <c r="AA238" s="769"/>
      <c r="AB238" s="769"/>
      <c r="AC238" s="769"/>
      <c r="AD238" s="769"/>
      <c r="AE238" s="769"/>
      <c r="AF238" s="769"/>
      <c r="AG238" s="769"/>
      <c r="AH238" s="769"/>
      <c r="AI238" s="769"/>
      <c r="AJ238" s="769"/>
      <c r="AK238" s="769"/>
      <c r="AL238" s="769"/>
      <c r="AM238" s="769"/>
      <c r="AN238" s="769"/>
      <c r="AO238" s="769"/>
      <c r="AP238" s="769"/>
      <c r="AQ238" s="769"/>
      <c r="AR238" s="769"/>
      <c r="AS238" s="769"/>
      <c r="AT238" s="769"/>
      <c r="AU238" s="769"/>
      <c r="AV238" s="769"/>
      <c r="AW238" s="769"/>
      <c r="AX238" s="769"/>
      <c r="AY238" s="769"/>
      <c r="AZ238" s="769"/>
      <c r="BA238" s="769"/>
      <c r="BB238" s="769"/>
      <c r="BC238" s="769"/>
      <c r="BD238" s="769"/>
      <c r="BE238" s="769"/>
      <c r="BF238" s="769"/>
      <c r="BG238" s="769"/>
      <c r="BH238" s="769"/>
      <c r="BI238" s="769"/>
      <c r="BJ238" s="769"/>
      <c r="BK238" s="769"/>
      <c r="BL238" s="769"/>
      <c r="BM238" s="769"/>
      <c r="BN238" s="769"/>
      <c r="BO238" s="769"/>
      <c r="BP238" s="769"/>
      <c r="BQ238" s="769"/>
      <c r="BR238" s="769"/>
      <c r="BS238" s="769"/>
      <c r="BT238" s="769"/>
      <c r="BU238" s="769"/>
      <c r="BV238" s="769"/>
      <c r="BW238" s="769"/>
      <c r="BX238" s="769"/>
      <c r="BY238" s="769"/>
      <c r="BZ238" s="769"/>
      <c r="CA238" s="769"/>
      <c r="CB238" s="769"/>
      <c r="CC238" s="769"/>
      <c r="CD238" s="769"/>
      <c r="CE238" s="769"/>
      <c r="CF238" s="769"/>
      <c r="CG238" s="769"/>
      <c r="CH238" s="769"/>
      <c r="CI238" s="769"/>
      <c r="CJ238" s="769"/>
      <c r="CK238" s="769"/>
      <c r="CL238" s="769"/>
      <c r="CM238" s="769"/>
      <c r="CN238" s="769"/>
      <c r="CO238" s="769"/>
      <c r="CP238" s="769"/>
      <c r="CQ238" s="769"/>
      <c r="CR238" s="769"/>
      <c r="CS238" s="769"/>
      <c r="CT238" s="769"/>
      <c r="CU238" s="769"/>
      <c r="CV238" s="769"/>
      <c r="CW238" s="769"/>
      <c r="CX238" s="769"/>
      <c r="CY238" s="769"/>
      <c r="CZ238" s="769"/>
      <c r="DA238" s="769"/>
      <c r="DB238" s="769"/>
      <c r="DC238" s="769"/>
      <c r="DD238" s="769"/>
      <c r="DE238" s="769"/>
      <c r="DF238" s="769"/>
      <c r="DG238" s="769"/>
      <c r="DH238" s="769"/>
      <c r="DI238" s="769"/>
      <c r="DJ238" s="769"/>
      <c r="DK238" s="769"/>
      <c r="DL238" s="769"/>
      <c r="DM238" s="769"/>
      <c r="DN238" s="769"/>
      <c r="DO238" s="769"/>
      <c r="DP238" s="769"/>
      <c r="DQ238" s="769"/>
      <c r="DR238" s="769"/>
      <c r="DS238" s="769"/>
      <c r="DT238" s="769"/>
      <c r="DU238" s="769"/>
      <c r="DV238" s="769"/>
      <c r="DW238" s="769"/>
      <c r="DX238" s="769"/>
      <c r="DY238" s="769"/>
      <c r="DZ238" s="769"/>
      <c r="EA238" s="769"/>
      <c r="EB238" s="769"/>
      <c r="EC238" s="769"/>
    </row>
    <row r="239" spans="1:133" ht="16.7" customHeight="1" x14ac:dyDescent="0.5">
      <c r="B239" s="450" t="s">
        <v>662</v>
      </c>
      <c r="C239" s="577" t="s">
        <v>859</v>
      </c>
      <c r="D239" s="741" t="s">
        <v>1118</v>
      </c>
      <c r="E239" s="204">
        <v>2</v>
      </c>
      <c r="F239" s="603" t="s">
        <v>392</v>
      </c>
      <c r="G239" s="465">
        <v>6</v>
      </c>
      <c r="H239" s="725">
        <f>G239+G240+G241</f>
        <v>16</v>
      </c>
      <c r="I239" s="327">
        <v>1</v>
      </c>
      <c r="J239" s="327">
        <v>1</v>
      </c>
      <c r="K239" s="327">
        <v>1</v>
      </c>
      <c r="L239" s="327">
        <v>1</v>
      </c>
      <c r="M239" s="466">
        <f>SUM(H239:L239)</f>
        <v>20</v>
      </c>
      <c r="N239" s="1498" t="s">
        <v>1045</v>
      </c>
      <c r="O239" s="742" t="s">
        <v>1119</v>
      </c>
      <c r="P239" s="195">
        <v>2</v>
      </c>
      <c r="Q239" s="602" t="s">
        <v>584</v>
      </c>
      <c r="R239" s="338">
        <v>10</v>
      </c>
      <c r="S239" s="725">
        <f>R239+R240+R241</f>
        <v>16</v>
      </c>
      <c r="T239" s="327">
        <v>1</v>
      </c>
      <c r="U239" s="327">
        <v>1</v>
      </c>
      <c r="V239" s="327">
        <v>1</v>
      </c>
      <c r="W239" s="327">
        <v>1</v>
      </c>
      <c r="X239" s="466">
        <f>SUM(S239:W239)</f>
        <v>20</v>
      </c>
      <c r="Y239" s="1501" t="s">
        <v>1045</v>
      </c>
    </row>
    <row r="240" spans="1:133" s="768" customFormat="1" ht="16.7" customHeight="1" x14ac:dyDescent="0.5">
      <c r="B240" s="448" t="s">
        <v>1025</v>
      </c>
      <c r="C240" s="578"/>
      <c r="D240" s="743" t="s">
        <v>1119</v>
      </c>
      <c r="E240" s="519">
        <v>2</v>
      </c>
      <c r="F240" s="602" t="s">
        <v>395</v>
      </c>
      <c r="G240" s="466" t="s">
        <v>1120</v>
      </c>
      <c r="H240" s="338"/>
      <c r="I240" s="327"/>
      <c r="J240" s="327"/>
      <c r="K240" s="327"/>
      <c r="L240" s="327"/>
      <c r="M240" s="338"/>
      <c r="N240" s="1499"/>
      <c r="O240" s="137" t="s">
        <v>889</v>
      </c>
      <c r="P240" s="195">
        <v>2</v>
      </c>
      <c r="Q240" s="602" t="s">
        <v>983</v>
      </c>
      <c r="R240" s="338">
        <v>6</v>
      </c>
      <c r="S240" s="338"/>
      <c r="T240" s="327"/>
      <c r="U240" s="327"/>
      <c r="V240" s="327"/>
      <c r="W240" s="327"/>
      <c r="X240" s="338"/>
      <c r="Y240" s="1502"/>
      <c r="Z240" s="769"/>
      <c r="AA240" s="769"/>
      <c r="AB240" s="769"/>
      <c r="AC240" s="769"/>
      <c r="AD240" s="769"/>
      <c r="AE240" s="769"/>
      <c r="AF240" s="769"/>
      <c r="AG240" s="769"/>
      <c r="AH240" s="769"/>
      <c r="AI240" s="769"/>
      <c r="AJ240" s="769"/>
      <c r="AK240" s="769"/>
      <c r="AL240" s="769"/>
      <c r="AM240" s="769"/>
      <c r="AN240" s="769"/>
      <c r="AO240" s="769"/>
      <c r="AP240" s="769"/>
      <c r="AQ240" s="769"/>
      <c r="AR240" s="769"/>
      <c r="AS240" s="769"/>
      <c r="AT240" s="769"/>
      <c r="AU240" s="769"/>
      <c r="AV240" s="769"/>
      <c r="AW240" s="769"/>
      <c r="AX240" s="769"/>
      <c r="AY240" s="769"/>
      <c r="AZ240" s="769"/>
      <c r="BA240" s="769"/>
      <c r="BB240" s="769"/>
      <c r="BC240" s="769"/>
      <c r="BD240" s="769"/>
      <c r="BE240" s="769"/>
      <c r="BF240" s="769"/>
      <c r="BG240" s="769"/>
      <c r="BH240" s="769"/>
      <c r="BI240" s="769"/>
      <c r="BJ240" s="769"/>
      <c r="BK240" s="769"/>
      <c r="BL240" s="769"/>
      <c r="BM240" s="769"/>
      <c r="BN240" s="769"/>
      <c r="BO240" s="769"/>
      <c r="BP240" s="769"/>
      <c r="BQ240" s="769"/>
      <c r="BR240" s="769"/>
      <c r="BS240" s="769"/>
      <c r="BT240" s="769"/>
      <c r="BU240" s="769"/>
      <c r="BV240" s="769"/>
      <c r="BW240" s="769"/>
      <c r="BX240" s="769"/>
      <c r="BY240" s="769"/>
      <c r="BZ240" s="769"/>
      <c r="CA240" s="769"/>
      <c r="CB240" s="769"/>
      <c r="CC240" s="769"/>
      <c r="CD240" s="769"/>
      <c r="CE240" s="769"/>
      <c r="CF240" s="769"/>
      <c r="CG240" s="769"/>
      <c r="CH240" s="769"/>
      <c r="CI240" s="769"/>
      <c r="CJ240" s="769"/>
      <c r="CK240" s="769"/>
      <c r="CL240" s="769"/>
      <c r="CM240" s="769"/>
      <c r="CN240" s="769"/>
      <c r="CO240" s="769"/>
      <c r="CP240" s="769"/>
      <c r="CQ240" s="769"/>
      <c r="CR240" s="769"/>
      <c r="CS240" s="769"/>
      <c r="CT240" s="769"/>
      <c r="CU240" s="769"/>
      <c r="CV240" s="769"/>
      <c r="CW240" s="769"/>
      <c r="CX240" s="769"/>
      <c r="CY240" s="769"/>
      <c r="CZ240" s="769"/>
      <c r="DA240" s="769"/>
      <c r="DB240" s="769"/>
      <c r="DC240" s="769"/>
      <c r="DD240" s="769"/>
      <c r="DE240" s="769"/>
      <c r="DF240" s="769"/>
      <c r="DG240" s="769"/>
      <c r="DH240" s="769"/>
      <c r="DI240" s="769"/>
      <c r="DJ240" s="769"/>
      <c r="DK240" s="769"/>
      <c r="DL240" s="769"/>
      <c r="DM240" s="769"/>
      <c r="DN240" s="769"/>
      <c r="DO240" s="769"/>
      <c r="DP240" s="769"/>
      <c r="DQ240" s="769"/>
      <c r="DR240" s="769"/>
      <c r="DS240" s="769"/>
      <c r="DT240" s="769"/>
      <c r="DU240" s="769"/>
      <c r="DV240" s="769"/>
      <c r="DW240" s="769"/>
      <c r="DX240" s="769"/>
      <c r="DY240" s="769"/>
      <c r="DZ240" s="769"/>
      <c r="EA240" s="769"/>
      <c r="EB240" s="769"/>
      <c r="EC240" s="769"/>
    </row>
    <row r="241" spans="1:133" s="768" customFormat="1" ht="16.7" customHeight="1" x14ac:dyDescent="0.5">
      <c r="B241" s="449"/>
      <c r="C241" s="579"/>
      <c r="D241" s="625" t="s">
        <v>888</v>
      </c>
      <c r="E241" s="185">
        <v>2</v>
      </c>
      <c r="F241" s="601" t="s">
        <v>959</v>
      </c>
      <c r="G241" s="373">
        <v>4</v>
      </c>
      <c r="H241" s="373"/>
      <c r="I241" s="376"/>
      <c r="J241" s="376"/>
      <c r="K241" s="376"/>
      <c r="L241" s="376"/>
      <c r="M241" s="373"/>
      <c r="N241" s="1500"/>
      <c r="O241" s="646"/>
      <c r="P241" s="196"/>
      <c r="Q241" s="601"/>
      <c r="R241" s="373"/>
      <c r="S241" s="373"/>
      <c r="T241" s="376"/>
      <c r="U241" s="376"/>
      <c r="V241" s="376"/>
      <c r="W241" s="376"/>
      <c r="X241" s="373"/>
      <c r="Y241" s="699"/>
      <c r="Z241" s="769"/>
      <c r="AA241" s="769"/>
      <c r="AB241" s="769"/>
      <c r="AC241" s="769"/>
      <c r="AD241" s="769"/>
      <c r="AE241" s="769"/>
      <c r="AF241" s="769"/>
      <c r="AG241" s="769"/>
      <c r="AH241" s="769"/>
      <c r="AI241" s="769"/>
      <c r="AJ241" s="769"/>
      <c r="AK241" s="769"/>
      <c r="AL241" s="769"/>
      <c r="AM241" s="769"/>
      <c r="AN241" s="769"/>
      <c r="AO241" s="769"/>
      <c r="AP241" s="769"/>
      <c r="AQ241" s="769"/>
      <c r="AR241" s="769"/>
      <c r="AS241" s="769"/>
      <c r="AT241" s="769"/>
      <c r="AU241" s="769"/>
      <c r="AV241" s="769"/>
      <c r="AW241" s="769"/>
      <c r="AX241" s="769"/>
      <c r="AY241" s="769"/>
      <c r="AZ241" s="769"/>
      <c r="BA241" s="769"/>
      <c r="BB241" s="769"/>
      <c r="BC241" s="769"/>
      <c r="BD241" s="769"/>
      <c r="BE241" s="769"/>
      <c r="BF241" s="769"/>
      <c r="BG241" s="769"/>
      <c r="BH241" s="769"/>
      <c r="BI241" s="769"/>
      <c r="BJ241" s="769"/>
      <c r="BK241" s="769"/>
      <c r="BL241" s="769"/>
      <c r="BM241" s="769"/>
      <c r="BN241" s="769"/>
      <c r="BO241" s="769"/>
      <c r="BP241" s="769"/>
      <c r="BQ241" s="769"/>
      <c r="BR241" s="769"/>
      <c r="BS241" s="769"/>
      <c r="BT241" s="769"/>
      <c r="BU241" s="769"/>
      <c r="BV241" s="769"/>
      <c r="BW241" s="769"/>
      <c r="BX241" s="769"/>
      <c r="BY241" s="769"/>
      <c r="BZ241" s="769"/>
      <c r="CA241" s="769"/>
      <c r="CB241" s="769"/>
      <c r="CC241" s="769"/>
      <c r="CD241" s="769"/>
      <c r="CE241" s="769"/>
      <c r="CF241" s="769"/>
      <c r="CG241" s="769"/>
      <c r="CH241" s="769"/>
      <c r="CI241" s="769"/>
      <c r="CJ241" s="769"/>
      <c r="CK241" s="769"/>
      <c r="CL241" s="769"/>
      <c r="CM241" s="769"/>
      <c r="CN241" s="769"/>
      <c r="CO241" s="769"/>
      <c r="CP241" s="769"/>
      <c r="CQ241" s="769"/>
      <c r="CR241" s="769"/>
      <c r="CS241" s="769"/>
      <c r="CT241" s="769"/>
      <c r="CU241" s="769"/>
      <c r="CV241" s="769"/>
      <c r="CW241" s="769"/>
      <c r="CX241" s="769"/>
      <c r="CY241" s="769"/>
      <c r="CZ241" s="769"/>
      <c r="DA241" s="769"/>
      <c r="DB241" s="769"/>
      <c r="DC241" s="769"/>
      <c r="DD241" s="769"/>
      <c r="DE241" s="769"/>
      <c r="DF241" s="769"/>
      <c r="DG241" s="769"/>
      <c r="DH241" s="769"/>
      <c r="DI241" s="769"/>
      <c r="DJ241" s="769"/>
      <c r="DK241" s="769"/>
      <c r="DL241" s="769"/>
      <c r="DM241" s="769"/>
      <c r="DN241" s="769"/>
      <c r="DO241" s="769"/>
      <c r="DP241" s="769"/>
      <c r="DQ241" s="769"/>
      <c r="DR241" s="769"/>
      <c r="DS241" s="769"/>
      <c r="DT241" s="769"/>
      <c r="DU241" s="769"/>
      <c r="DV241" s="769"/>
      <c r="DW241" s="769"/>
      <c r="DX241" s="769"/>
      <c r="DY241" s="769"/>
      <c r="DZ241" s="769"/>
      <c r="EA241" s="769"/>
      <c r="EB241" s="769"/>
      <c r="EC241" s="769"/>
    </row>
    <row r="242" spans="1:133" s="768" customFormat="1" ht="16.7" customHeight="1" x14ac:dyDescent="0.5">
      <c r="B242" s="450" t="s">
        <v>663</v>
      </c>
      <c r="C242" s="577" t="s">
        <v>860</v>
      </c>
      <c r="D242" s="741" t="s">
        <v>1118</v>
      </c>
      <c r="E242" s="204">
        <v>2</v>
      </c>
      <c r="F242" s="603" t="s">
        <v>390</v>
      </c>
      <c r="G242" s="465">
        <v>4</v>
      </c>
      <c r="H242" s="465">
        <f>G242+G243</f>
        <v>12</v>
      </c>
      <c r="I242" s="454">
        <v>1</v>
      </c>
      <c r="J242" s="454">
        <v>1</v>
      </c>
      <c r="K242" s="454">
        <v>1</v>
      </c>
      <c r="L242" s="454">
        <v>1</v>
      </c>
      <c r="M242" s="705">
        <f>SUM(H242:L242)</f>
        <v>16</v>
      </c>
      <c r="N242" s="1498" t="s">
        <v>1045</v>
      </c>
      <c r="O242" s="744" t="s">
        <v>1118</v>
      </c>
      <c r="P242" s="204">
        <v>2</v>
      </c>
      <c r="Q242" s="603" t="s">
        <v>941</v>
      </c>
      <c r="R242" s="465">
        <v>6</v>
      </c>
      <c r="S242" s="465">
        <f>R242+R243</f>
        <v>14</v>
      </c>
      <c r="T242" s="454">
        <v>1</v>
      </c>
      <c r="U242" s="454">
        <v>1</v>
      </c>
      <c r="V242" s="454">
        <v>1</v>
      </c>
      <c r="W242" s="454">
        <v>1</v>
      </c>
      <c r="X242" s="705">
        <f>SUM(S242:W242)</f>
        <v>18</v>
      </c>
      <c r="Y242" s="1503" t="s">
        <v>1045</v>
      </c>
      <c r="Z242" s="769"/>
      <c r="AA242" s="769"/>
      <c r="AB242" s="769"/>
      <c r="AC242" s="769"/>
      <c r="AD242" s="769"/>
      <c r="AE242" s="769"/>
      <c r="AF242" s="769"/>
      <c r="AG242" s="769"/>
      <c r="AH242" s="769"/>
      <c r="AI242" s="769"/>
      <c r="AJ242" s="769"/>
      <c r="AK242" s="769"/>
      <c r="AL242" s="769"/>
      <c r="AM242" s="769"/>
      <c r="AN242" s="769"/>
      <c r="AO242" s="769"/>
      <c r="AP242" s="769"/>
      <c r="AQ242" s="769"/>
      <c r="AR242" s="769"/>
      <c r="AS242" s="769"/>
      <c r="AT242" s="769"/>
      <c r="AU242" s="769"/>
      <c r="AV242" s="769"/>
      <c r="AW242" s="769"/>
      <c r="AX242" s="769"/>
      <c r="AY242" s="769"/>
      <c r="AZ242" s="769"/>
      <c r="BA242" s="769"/>
      <c r="BB242" s="769"/>
      <c r="BC242" s="769"/>
      <c r="BD242" s="769"/>
      <c r="BE242" s="769"/>
      <c r="BF242" s="769"/>
      <c r="BG242" s="769"/>
      <c r="BH242" s="769"/>
      <c r="BI242" s="769"/>
      <c r="BJ242" s="769"/>
      <c r="BK242" s="769"/>
      <c r="BL242" s="769"/>
      <c r="BM242" s="769"/>
      <c r="BN242" s="769"/>
      <c r="BO242" s="769"/>
      <c r="BP242" s="769"/>
      <c r="BQ242" s="769"/>
      <c r="BR242" s="769"/>
      <c r="BS242" s="769"/>
      <c r="BT242" s="769"/>
      <c r="BU242" s="769"/>
      <c r="BV242" s="769"/>
      <c r="BW242" s="769"/>
      <c r="BX242" s="769"/>
      <c r="BY242" s="769"/>
      <c r="BZ242" s="769"/>
      <c r="CA242" s="769"/>
      <c r="CB242" s="769"/>
      <c r="CC242" s="769"/>
      <c r="CD242" s="769"/>
      <c r="CE242" s="769"/>
      <c r="CF242" s="769"/>
      <c r="CG242" s="769"/>
      <c r="CH242" s="769"/>
      <c r="CI242" s="769"/>
      <c r="CJ242" s="769"/>
      <c r="CK242" s="769"/>
      <c r="CL242" s="769"/>
      <c r="CM242" s="769"/>
      <c r="CN242" s="769"/>
      <c r="CO242" s="769"/>
      <c r="CP242" s="769"/>
      <c r="CQ242" s="769"/>
      <c r="CR242" s="769"/>
      <c r="CS242" s="769"/>
      <c r="CT242" s="769"/>
      <c r="CU242" s="769"/>
      <c r="CV242" s="769"/>
      <c r="CW242" s="769"/>
      <c r="CX242" s="769"/>
      <c r="CY242" s="769"/>
      <c r="CZ242" s="769"/>
      <c r="DA242" s="769"/>
      <c r="DB242" s="769"/>
      <c r="DC242" s="769"/>
      <c r="DD242" s="769"/>
      <c r="DE242" s="769"/>
      <c r="DF242" s="769"/>
      <c r="DG242" s="769"/>
      <c r="DH242" s="769"/>
      <c r="DI242" s="769"/>
      <c r="DJ242" s="769"/>
      <c r="DK242" s="769"/>
      <c r="DL242" s="769"/>
      <c r="DM242" s="769"/>
      <c r="DN242" s="769"/>
      <c r="DO242" s="769"/>
      <c r="DP242" s="769"/>
      <c r="DQ242" s="769"/>
      <c r="DR242" s="769"/>
      <c r="DS242" s="769"/>
      <c r="DT242" s="769"/>
      <c r="DU242" s="769"/>
      <c r="DV242" s="769"/>
      <c r="DW242" s="769"/>
      <c r="DX242" s="769"/>
      <c r="DY242" s="769"/>
      <c r="DZ242" s="769"/>
      <c r="EA242" s="769"/>
      <c r="EB242" s="769"/>
      <c r="EC242" s="769"/>
    </row>
    <row r="243" spans="1:133" s="768" customFormat="1" ht="16.7" customHeight="1" x14ac:dyDescent="0.5">
      <c r="B243" s="449" t="s">
        <v>1027</v>
      </c>
      <c r="C243" s="579"/>
      <c r="D243" s="745" t="s">
        <v>1121</v>
      </c>
      <c r="E243" s="185">
        <v>2</v>
      </c>
      <c r="F243" s="601" t="s">
        <v>399</v>
      </c>
      <c r="G243" s="373">
        <v>8</v>
      </c>
      <c r="H243" s="373"/>
      <c r="I243" s="376"/>
      <c r="J243" s="376"/>
      <c r="K243" s="376"/>
      <c r="L243" s="376"/>
      <c r="M243" s="373"/>
      <c r="N243" s="1500"/>
      <c r="O243" s="746" t="s">
        <v>1121</v>
      </c>
      <c r="P243" s="196">
        <v>2</v>
      </c>
      <c r="Q243" s="601" t="s">
        <v>398</v>
      </c>
      <c r="R243" s="373">
        <v>8</v>
      </c>
      <c r="S243" s="373"/>
      <c r="T243" s="376"/>
      <c r="U243" s="376"/>
      <c r="V243" s="376"/>
      <c r="W243" s="376"/>
      <c r="X243" s="373"/>
      <c r="Y243" s="1504"/>
      <c r="Z243" s="769"/>
      <c r="AA243" s="769"/>
      <c r="AB243" s="769"/>
      <c r="AC243" s="769"/>
      <c r="AD243" s="769"/>
      <c r="AE243" s="769"/>
      <c r="AF243" s="769"/>
      <c r="AG243" s="769"/>
      <c r="AH243" s="769"/>
      <c r="AI243" s="769"/>
      <c r="AJ243" s="769"/>
      <c r="AK243" s="769"/>
      <c r="AL243" s="769"/>
      <c r="AM243" s="769"/>
      <c r="AN243" s="769"/>
      <c r="AO243" s="769"/>
      <c r="AP243" s="769"/>
      <c r="AQ243" s="769"/>
      <c r="AR243" s="769"/>
      <c r="AS243" s="769"/>
      <c r="AT243" s="769"/>
      <c r="AU243" s="769"/>
      <c r="AV243" s="769"/>
      <c r="AW243" s="769"/>
      <c r="AX243" s="769"/>
      <c r="AY243" s="769"/>
      <c r="AZ243" s="769"/>
      <c r="BA243" s="769"/>
      <c r="BB243" s="769"/>
      <c r="BC243" s="769"/>
      <c r="BD243" s="769"/>
      <c r="BE243" s="769"/>
      <c r="BF243" s="769"/>
      <c r="BG243" s="769"/>
      <c r="BH243" s="769"/>
      <c r="BI243" s="769"/>
      <c r="BJ243" s="769"/>
      <c r="BK243" s="769"/>
      <c r="BL243" s="769"/>
      <c r="BM243" s="769"/>
      <c r="BN243" s="769"/>
      <c r="BO243" s="769"/>
      <c r="BP243" s="769"/>
      <c r="BQ243" s="769"/>
      <c r="BR243" s="769"/>
      <c r="BS243" s="769"/>
      <c r="BT243" s="769"/>
      <c r="BU243" s="769"/>
      <c r="BV243" s="769"/>
      <c r="BW243" s="769"/>
      <c r="BX243" s="769"/>
      <c r="BY243" s="769"/>
      <c r="BZ243" s="769"/>
      <c r="CA243" s="769"/>
      <c r="CB243" s="769"/>
      <c r="CC243" s="769"/>
      <c r="CD243" s="769"/>
      <c r="CE243" s="769"/>
      <c r="CF243" s="769"/>
      <c r="CG243" s="769"/>
      <c r="CH243" s="769"/>
      <c r="CI243" s="769"/>
      <c r="CJ243" s="769"/>
      <c r="CK243" s="769"/>
      <c r="CL243" s="769"/>
      <c r="CM243" s="769"/>
      <c r="CN243" s="769"/>
      <c r="CO243" s="769"/>
      <c r="CP243" s="769"/>
      <c r="CQ243" s="769"/>
      <c r="CR243" s="769"/>
      <c r="CS243" s="769"/>
      <c r="CT243" s="769"/>
      <c r="CU243" s="769"/>
      <c r="CV243" s="769"/>
      <c r="CW243" s="769"/>
      <c r="CX243" s="769"/>
      <c r="CY243" s="769"/>
      <c r="CZ243" s="769"/>
      <c r="DA243" s="769"/>
      <c r="DB243" s="769"/>
      <c r="DC243" s="769"/>
      <c r="DD243" s="769"/>
      <c r="DE243" s="769"/>
      <c r="DF243" s="769"/>
      <c r="DG243" s="769"/>
      <c r="DH243" s="769"/>
      <c r="DI243" s="769"/>
      <c r="DJ243" s="769"/>
      <c r="DK243" s="769"/>
      <c r="DL243" s="769"/>
      <c r="DM243" s="769"/>
      <c r="DN243" s="769"/>
      <c r="DO243" s="769"/>
      <c r="DP243" s="769"/>
      <c r="DQ243" s="769"/>
      <c r="DR243" s="769"/>
      <c r="DS243" s="769"/>
      <c r="DT243" s="769"/>
      <c r="DU243" s="769"/>
      <c r="DV243" s="769"/>
      <c r="DW243" s="769"/>
      <c r="DX243" s="769"/>
      <c r="DY243" s="769"/>
      <c r="DZ243" s="769"/>
      <c r="EA243" s="769"/>
      <c r="EB243" s="769"/>
      <c r="EC243" s="769"/>
    </row>
    <row r="244" spans="1:133" s="503" customFormat="1" ht="15.95" customHeight="1" x14ac:dyDescent="0.5">
      <c r="A244" s="768"/>
      <c r="B244" s="865" t="s">
        <v>664</v>
      </c>
      <c r="C244" s="445" t="s">
        <v>1129</v>
      </c>
      <c r="D244" s="827" t="s">
        <v>121</v>
      </c>
      <c r="E244" s="917">
        <v>1</v>
      </c>
      <c r="F244" s="825" t="s">
        <v>443</v>
      </c>
      <c r="G244" s="509">
        <v>2</v>
      </c>
      <c r="H244" s="509"/>
      <c r="I244" s="831"/>
      <c r="J244" s="831"/>
      <c r="K244" s="831"/>
      <c r="L244" s="831"/>
      <c r="M244" s="509"/>
      <c r="N244" s="831"/>
      <c r="O244" s="508" t="s">
        <v>127</v>
      </c>
      <c r="P244" s="507">
        <v>1</v>
      </c>
      <c r="Q244" s="826" t="s">
        <v>443</v>
      </c>
      <c r="R244" s="509">
        <v>2</v>
      </c>
      <c r="S244" s="509"/>
      <c r="T244" s="831"/>
      <c r="U244" s="831"/>
      <c r="V244" s="831"/>
      <c r="W244" s="831"/>
      <c r="X244" s="509"/>
      <c r="Y244" s="831"/>
    </row>
    <row r="245" spans="1:133" ht="20.25" customHeight="1" x14ac:dyDescent="0.5">
      <c r="B245" s="1524" t="s">
        <v>975</v>
      </c>
      <c r="C245" s="1525"/>
      <c r="D245" s="1525"/>
      <c r="E245" s="1525"/>
      <c r="F245" s="1525"/>
      <c r="G245" s="1526"/>
      <c r="H245" s="952">
        <f>SUM(H239:H244)</f>
        <v>28</v>
      </c>
      <c r="I245" s="922"/>
      <c r="J245" s="922"/>
      <c r="K245" s="922"/>
      <c r="L245" s="922"/>
      <c r="M245" s="923"/>
      <c r="N245" s="924"/>
      <c r="O245" s="925"/>
      <c r="P245" s="922"/>
      <c r="Q245" s="926"/>
      <c r="R245" s="927"/>
      <c r="S245" s="952">
        <f>SUM(S239:S244)</f>
        <v>30</v>
      </c>
      <c r="T245" s="922"/>
      <c r="U245" s="922"/>
      <c r="V245" s="922"/>
      <c r="W245" s="922"/>
      <c r="X245" s="923"/>
      <c r="Y245" s="928"/>
    </row>
    <row r="246" spans="1:133" ht="20.25" customHeight="1" x14ac:dyDescent="0.5">
      <c r="B246" s="1521" t="s">
        <v>1143</v>
      </c>
      <c r="C246" s="1522"/>
      <c r="D246" s="1522"/>
      <c r="E246" s="1522"/>
      <c r="F246" s="1522"/>
      <c r="G246" s="1523"/>
      <c r="H246" s="477">
        <f>H245/2</f>
        <v>14</v>
      </c>
      <c r="I246" s="196"/>
      <c r="J246" s="196"/>
      <c r="K246" s="196"/>
      <c r="L246" s="196"/>
      <c r="M246" s="757"/>
      <c r="N246" s="673"/>
      <c r="O246" s="185"/>
      <c r="P246" s="196"/>
      <c r="Q246" s="623"/>
      <c r="R246" s="395"/>
      <c r="S246" s="477">
        <f>S245/2</f>
        <v>15</v>
      </c>
      <c r="T246" s="196"/>
      <c r="U246" s="196"/>
      <c r="V246" s="196"/>
      <c r="W246" s="196"/>
      <c r="X246" s="757"/>
      <c r="Y246" s="702"/>
    </row>
    <row r="247" spans="1:133" ht="20.25" customHeight="1" x14ac:dyDescent="0.5">
      <c r="B247" s="519"/>
      <c r="C247" s="519"/>
      <c r="D247" s="519"/>
      <c r="E247" s="519"/>
      <c r="F247" s="519"/>
      <c r="G247" s="519"/>
      <c r="H247" s="918"/>
      <c r="I247" s="519"/>
      <c r="J247" s="519"/>
      <c r="K247" s="519"/>
      <c r="L247" s="519"/>
      <c r="M247" s="918"/>
      <c r="N247" s="920"/>
      <c r="O247" s="519"/>
      <c r="P247" s="519"/>
      <c r="Q247" s="919"/>
      <c r="R247" s="519"/>
      <c r="S247" s="918"/>
      <c r="T247" s="519"/>
      <c r="U247" s="519"/>
      <c r="V247" s="519"/>
      <c r="W247" s="519"/>
      <c r="X247" s="918"/>
      <c r="Y247" s="920"/>
    </row>
    <row r="248" spans="1:133" ht="20.25" customHeight="1" x14ac:dyDescent="0.5">
      <c r="B248" s="519"/>
      <c r="C248" s="519"/>
      <c r="D248" s="519"/>
      <c r="E248" s="519"/>
      <c r="F248" s="519"/>
      <c r="G248" s="519"/>
      <c r="H248" s="918"/>
      <c r="I248" s="519"/>
      <c r="J248" s="519"/>
      <c r="K248" s="519"/>
      <c r="L248" s="519"/>
      <c r="M248" s="918"/>
      <c r="N248" s="920"/>
      <c r="O248" s="519"/>
      <c r="P248" s="519"/>
      <c r="Q248" s="919"/>
      <c r="R248" s="519"/>
      <c r="S248" s="918"/>
      <c r="T248" s="519"/>
      <c r="U248" s="519"/>
      <c r="V248" s="519"/>
      <c r="W248" s="519"/>
      <c r="X248" s="918"/>
      <c r="Y248" s="920"/>
    </row>
    <row r="249" spans="1:133" ht="20.25" customHeight="1" x14ac:dyDescent="0.5">
      <c r="B249" s="519"/>
      <c r="C249" s="519"/>
      <c r="D249" s="519"/>
      <c r="E249" s="519"/>
      <c r="F249" s="519"/>
      <c r="G249" s="519"/>
      <c r="H249" s="918"/>
      <c r="I249" s="519"/>
      <c r="J249" s="519"/>
      <c r="K249" s="519"/>
      <c r="L249" s="519"/>
      <c r="M249" s="918"/>
      <c r="N249" s="920"/>
      <c r="O249" s="519"/>
      <c r="P249" s="519"/>
      <c r="Q249" s="919"/>
      <c r="R249" s="519"/>
      <c r="S249" s="918"/>
      <c r="T249" s="519"/>
      <c r="U249" s="519"/>
      <c r="V249" s="519"/>
      <c r="W249" s="519"/>
      <c r="X249" s="918"/>
      <c r="Y249" s="920"/>
    </row>
    <row r="250" spans="1:133" ht="20.25" customHeight="1" x14ac:dyDescent="0.5">
      <c r="B250" s="519"/>
      <c r="C250" s="519"/>
      <c r="D250" s="519"/>
      <c r="E250" s="519"/>
      <c r="F250" s="519"/>
      <c r="G250" s="519"/>
      <c r="H250" s="918"/>
      <c r="I250" s="519"/>
      <c r="J250" s="519"/>
      <c r="K250" s="519"/>
      <c r="L250" s="519"/>
      <c r="M250" s="918"/>
      <c r="N250" s="920"/>
      <c r="O250" s="519"/>
      <c r="P250" s="519"/>
      <c r="Q250" s="919"/>
      <c r="R250" s="519"/>
      <c r="S250" s="918"/>
      <c r="T250" s="519"/>
      <c r="U250" s="519"/>
      <c r="V250" s="519"/>
      <c r="W250" s="519"/>
      <c r="X250" s="918"/>
      <c r="Y250" s="920"/>
    </row>
    <row r="251" spans="1:133" ht="20.25" customHeight="1" x14ac:dyDescent="0.5">
      <c r="B251" s="519"/>
      <c r="C251" s="519"/>
      <c r="D251" s="519"/>
      <c r="E251" s="519"/>
      <c r="F251" s="519"/>
      <c r="G251" s="519"/>
      <c r="H251" s="918"/>
      <c r="I251" s="519"/>
      <c r="J251" s="519"/>
      <c r="K251" s="519"/>
      <c r="L251" s="519"/>
      <c r="M251" s="918"/>
      <c r="N251" s="920"/>
      <c r="O251" s="519"/>
      <c r="P251" s="519"/>
      <c r="Q251" s="919"/>
      <c r="R251" s="519"/>
      <c r="S251" s="918"/>
      <c r="T251" s="519"/>
      <c r="U251" s="519"/>
      <c r="V251" s="519"/>
      <c r="W251" s="519"/>
      <c r="X251" s="918"/>
      <c r="Y251" s="920"/>
    </row>
    <row r="252" spans="1:133" ht="20.25" customHeight="1" x14ac:dyDescent="0.5">
      <c r="B252" s="519"/>
      <c r="C252" s="519"/>
      <c r="D252" s="519"/>
      <c r="E252" s="519"/>
      <c r="F252" s="519"/>
      <c r="G252" s="519"/>
      <c r="H252" s="918"/>
      <c r="I252" s="519"/>
      <c r="J252" s="519"/>
      <c r="K252" s="519"/>
      <c r="L252" s="519"/>
      <c r="M252" s="918"/>
      <c r="N252" s="920"/>
      <c r="O252" s="519"/>
      <c r="P252" s="519"/>
      <c r="Q252" s="919"/>
      <c r="R252" s="519"/>
      <c r="S252" s="918"/>
      <c r="T252" s="519"/>
      <c r="U252" s="519"/>
      <c r="V252" s="519"/>
      <c r="W252" s="519"/>
      <c r="X252" s="918"/>
      <c r="Y252" s="920"/>
    </row>
    <row r="253" spans="1:133" ht="20.25" customHeight="1" x14ac:dyDescent="0.5">
      <c r="B253" s="519"/>
      <c r="C253" s="519"/>
      <c r="D253" s="519"/>
      <c r="E253" s="519"/>
      <c r="F253" s="519"/>
      <c r="G253" s="519"/>
      <c r="H253" s="918"/>
      <c r="I253" s="519"/>
      <c r="J253" s="519"/>
      <c r="K253" s="519"/>
      <c r="L253" s="519"/>
      <c r="M253" s="918"/>
      <c r="N253" s="920"/>
      <c r="O253" s="519"/>
      <c r="P253" s="519"/>
      <c r="Q253" s="919"/>
      <c r="R253" s="519"/>
      <c r="S253" s="918"/>
      <c r="T253" s="519"/>
      <c r="U253" s="519"/>
      <c r="V253" s="519"/>
      <c r="W253" s="519"/>
      <c r="X253" s="918"/>
      <c r="Y253" s="920"/>
    </row>
    <row r="254" spans="1:133" ht="20.25" customHeight="1" x14ac:dyDescent="0.5">
      <c r="B254" s="519"/>
      <c r="C254" s="519"/>
      <c r="D254" s="519"/>
      <c r="E254" s="519"/>
      <c r="F254" s="519"/>
      <c r="G254" s="519"/>
      <c r="H254" s="918"/>
      <c r="I254" s="519"/>
      <c r="J254" s="519"/>
      <c r="K254" s="519"/>
      <c r="L254" s="519"/>
      <c r="M254" s="918"/>
      <c r="N254" s="920"/>
      <c r="O254" s="519"/>
      <c r="P254" s="519"/>
      <c r="Q254" s="919"/>
      <c r="R254" s="519"/>
      <c r="S254" s="918"/>
      <c r="T254" s="519"/>
      <c r="U254" s="519"/>
      <c r="V254" s="519"/>
      <c r="W254" s="519"/>
      <c r="X254" s="918"/>
      <c r="Y254" s="920"/>
    </row>
    <row r="255" spans="1:133" ht="20.25" customHeight="1" x14ac:dyDescent="0.5">
      <c r="B255" s="519"/>
      <c r="C255" s="519"/>
      <c r="D255" s="519"/>
      <c r="E255" s="519"/>
      <c r="F255" s="519"/>
      <c r="G255" s="519"/>
      <c r="H255" s="918"/>
      <c r="I255" s="519"/>
      <c r="J255" s="519"/>
      <c r="K255" s="519"/>
      <c r="L255" s="519"/>
      <c r="M255" s="918"/>
      <c r="N255" s="920"/>
      <c r="O255" s="519"/>
      <c r="P255" s="519"/>
      <c r="Q255" s="919"/>
      <c r="R255" s="519"/>
      <c r="S255" s="918"/>
      <c r="T255" s="519"/>
      <c r="U255" s="519"/>
      <c r="V255" s="519"/>
      <c r="W255" s="519"/>
      <c r="X255" s="918"/>
      <c r="Y255" s="920"/>
    </row>
    <row r="256" spans="1:133" ht="20.25" customHeight="1" x14ac:dyDescent="0.5">
      <c r="B256" s="519"/>
      <c r="C256" s="519"/>
      <c r="D256" s="519"/>
      <c r="E256" s="519"/>
      <c r="F256" s="519"/>
      <c r="G256" s="519"/>
      <c r="H256" s="918"/>
      <c r="I256" s="519"/>
      <c r="J256" s="519"/>
      <c r="K256" s="519"/>
      <c r="L256" s="519"/>
      <c r="M256" s="918"/>
      <c r="N256" s="920"/>
      <c r="O256" s="519"/>
      <c r="P256" s="519"/>
      <c r="Q256" s="919"/>
      <c r="R256" s="519"/>
      <c r="S256" s="918"/>
      <c r="T256" s="519"/>
      <c r="U256" s="519"/>
      <c r="V256" s="519"/>
      <c r="W256" s="519"/>
      <c r="X256" s="918"/>
      <c r="Y256" s="920"/>
    </row>
    <row r="257" spans="1:158" ht="20.25" customHeight="1" x14ac:dyDescent="0.5">
      <c r="B257" s="519"/>
      <c r="C257" s="519"/>
      <c r="D257" s="519"/>
      <c r="E257" s="519"/>
      <c r="F257" s="519"/>
      <c r="G257" s="519"/>
      <c r="H257" s="918"/>
      <c r="I257" s="519"/>
      <c r="J257" s="519"/>
      <c r="K257" s="519"/>
      <c r="L257" s="519"/>
      <c r="M257" s="918"/>
      <c r="N257" s="920"/>
      <c r="O257" s="519"/>
      <c r="P257" s="519"/>
      <c r="Q257" s="919"/>
      <c r="R257" s="519"/>
      <c r="S257" s="918"/>
      <c r="T257" s="519"/>
      <c r="U257" s="519"/>
      <c r="V257" s="519"/>
      <c r="W257" s="519"/>
      <c r="X257" s="918"/>
      <c r="Y257" s="920"/>
    </row>
    <row r="258" spans="1:158" ht="20.25" customHeight="1" x14ac:dyDescent="0.5">
      <c r="B258" s="519"/>
      <c r="C258" s="519"/>
      <c r="D258" s="519"/>
      <c r="E258" s="519"/>
      <c r="F258" s="519"/>
      <c r="G258" s="519"/>
      <c r="H258" s="918"/>
      <c r="I258" s="519"/>
      <c r="J258" s="519"/>
      <c r="K258" s="519"/>
      <c r="L258" s="519"/>
      <c r="M258" s="918"/>
      <c r="N258" s="920"/>
      <c r="O258" s="519"/>
      <c r="P258" s="519"/>
      <c r="Q258" s="919"/>
      <c r="R258" s="519"/>
      <c r="S258" s="918"/>
      <c r="T258" s="519"/>
      <c r="U258" s="519"/>
      <c r="V258" s="519"/>
      <c r="W258" s="519"/>
      <c r="X258" s="918"/>
      <c r="Y258" s="920"/>
    </row>
    <row r="259" spans="1:158" ht="20.25" customHeight="1" x14ac:dyDescent="0.5">
      <c r="B259" s="519"/>
      <c r="C259" s="519"/>
      <c r="D259" s="519"/>
      <c r="E259" s="519"/>
      <c r="F259" s="519"/>
      <c r="G259" s="519"/>
      <c r="H259" s="918"/>
      <c r="I259" s="519"/>
      <c r="J259" s="519"/>
      <c r="K259" s="519"/>
      <c r="L259" s="519"/>
      <c r="M259" s="918"/>
      <c r="N259" s="920"/>
      <c r="O259" s="519"/>
      <c r="P259" s="519"/>
      <c r="Q259" s="919"/>
      <c r="R259" s="519"/>
      <c r="S259" s="918"/>
      <c r="T259" s="519"/>
      <c r="U259" s="519"/>
      <c r="V259" s="519"/>
      <c r="W259" s="519"/>
      <c r="X259" s="918"/>
      <c r="Y259" s="920"/>
    </row>
    <row r="260" spans="1:158" ht="20.25" customHeight="1" x14ac:dyDescent="0.5">
      <c r="B260" s="519"/>
      <c r="C260" s="519"/>
      <c r="D260" s="519"/>
      <c r="E260" s="519"/>
      <c r="F260" s="519"/>
      <c r="G260" s="519"/>
      <c r="H260" s="918"/>
      <c r="I260" s="519"/>
      <c r="J260" s="519"/>
      <c r="K260" s="519"/>
      <c r="L260" s="519"/>
      <c r="M260" s="918"/>
      <c r="N260" s="920"/>
      <c r="O260" s="519"/>
      <c r="P260" s="519"/>
      <c r="Q260" s="919"/>
      <c r="R260" s="519"/>
      <c r="S260" s="918"/>
      <c r="T260" s="519"/>
      <c r="U260" s="519"/>
      <c r="V260" s="519"/>
      <c r="W260" s="519"/>
      <c r="X260" s="918"/>
      <c r="Y260" s="920"/>
    </row>
    <row r="261" spans="1:158" ht="20.25" customHeight="1" x14ac:dyDescent="0.5">
      <c r="B261" s="519"/>
      <c r="C261" s="519"/>
      <c r="D261" s="519"/>
      <c r="E261" s="519"/>
      <c r="F261" s="519"/>
      <c r="G261" s="519"/>
      <c r="H261" s="918"/>
      <c r="I261" s="519"/>
      <c r="J261" s="519"/>
      <c r="K261" s="519"/>
      <c r="L261" s="519"/>
      <c r="M261" s="918"/>
      <c r="N261" s="920"/>
      <c r="O261" s="519"/>
      <c r="P261" s="519"/>
      <c r="Q261" s="919"/>
      <c r="R261" s="519"/>
      <c r="S261" s="918"/>
      <c r="T261" s="519"/>
      <c r="U261" s="519"/>
      <c r="V261" s="519"/>
      <c r="W261" s="519"/>
      <c r="X261" s="918"/>
      <c r="Y261" s="920"/>
    </row>
    <row r="262" spans="1:158" ht="20.25" customHeight="1" x14ac:dyDescent="0.5">
      <c r="B262" s="519"/>
      <c r="C262" s="519"/>
      <c r="D262" s="519"/>
      <c r="E262" s="519"/>
      <c r="F262" s="519"/>
      <c r="G262" s="519"/>
      <c r="H262" s="918"/>
      <c r="I262" s="519"/>
      <c r="J262" s="519"/>
      <c r="K262" s="519"/>
      <c r="L262" s="519"/>
      <c r="M262" s="918"/>
      <c r="N262" s="920"/>
      <c r="O262" s="519"/>
      <c r="P262" s="519"/>
      <c r="Q262" s="919"/>
      <c r="R262" s="519"/>
      <c r="S262" s="918"/>
      <c r="T262" s="519"/>
      <c r="U262" s="519"/>
      <c r="V262" s="519"/>
      <c r="W262" s="519"/>
      <c r="X262" s="918"/>
      <c r="Y262" s="920"/>
    </row>
    <row r="263" spans="1:158" ht="20.25" customHeight="1" x14ac:dyDescent="0.5">
      <c r="B263" s="519"/>
      <c r="C263" s="519"/>
      <c r="D263" s="519"/>
      <c r="E263" s="519"/>
      <c r="F263" s="519"/>
      <c r="G263" s="519"/>
      <c r="H263" s="918"/>
      <c r="I263" s="519"/>
      <c r="J263" s="519"/>
      <c r="K263" s="519"/>
      <c r="L263" s="519"/>
      <c r="M263" s="918"/>
      <c r="N263" s="920"/>
      <c r="O263" s="519"/>
      <c r="P263" s="519"/>
      <c r="Q263" s="919"/>
      <c r="R263" s="519"/>
      <c r="S263" s="918"/>
      <c r="T263" s="519"/>
      <c r="U263" s="519"/>
      <c r="V263" s="519"/>
      <c r="W263" s="519"/>
      <c r="X263" s="918"/>
      <c r="Y263" s="920"/>
    </row>
    <row r="264" spans="1:158" s="503" customFormat="1" ht="15.95" customHeight="1" x14ac:dyDescent="0.5">
      <c r="A264" s="931"/>
      <c r="B264" s="1515" t="s">
        <v>1138</v>
      </c>
      <c r="C264" s="1515"/>
      <c r="D264" s="1515"/>
      <c r="E264" s="1516"/>
      <c r="F264" s="1516"/>
      <c r="G264" s="1516"/>
      <c r="H264" s="1516"/>
      <c r="I264" s="1516"/>
      <c r="J264" s="1516"/>
      <c r="K264" s="1516"/>
      <c r="L264" s="1516"/>
      <c r="M264" s="1516"/>
      <c r="N264" s="1516"/>
      <c r="O264" s="1516"/>
      <c r="P264" s="1516"/>
      <c r="Q264" s="1516"/>
      <c r="R264" s="1516"/>
      <c r="S264" s="1516"/>
      <c r="T264" s="1516"/>
      <c r="U264" s="1516"/>
      <c r="V264" s="1516"/>
      <c r="W264" s="1516"/>
      <c r="X264" s="1516"/>
      <c r="Y264" s="1516"/>
    </row>
    <row r="265" spans="1:158" ht="15.95" customHeight="1" x14ac:dyDescent="0.5">
      <c r="B265" s="1482" t="s">
        <v>506</v>
      </c>
      <c r="C265" s="1483"/>
      <c r="D265" s="1488" t="s">
        <v>5</v>
      </c>
      <c r="E265" s="1489"/>
      <c r="F265" s="1489"/>
      <c r="G265" s="1489"/>
      <c r="H265" s="1489"/>
      <c r="I265" s="1489"/>
      <c r="J265" s="1489"/>
      <c r="K265" s="1489"/>
      <c r="L265" s="1489"/>
      <c r="M265" s="1489"/>
      <c r="N265" s="1490"/>
      <c r="O265" s="1489" t="s">
        <v>6</v>
      </c>
      <c r="P265" s="1489"/>
      <c r="Q265" s="1489"/>
      <c r="R265" s="1489"/>
      <c r="S265" s="1489"/>
      <c r="T265" s="1489"/>
      <c r="U265" s="1489"/>
      <c r="V265" s="1489"/>
      <c r="W265" s="1489"/>
      <c r="X265" s="1489"/>
      <c r="Y265" s="1491"/>
    </row>
    <row r="266" spans="1:158" ht="16.7" customHeight="1" x14ac:dyDescent="0.5">
      <c r="B266" s="1484"/>
      <c r="C266" s="1485"/>
      <c r="D266" s="1492" t="s">
        <v>7</v>
      </c>
      <c r="E266" s="1494" t="s">
        <v>504</v>
      </c>
      <c r="F266" s="1496" t="s">
        <v>974</v>
      </c>
      <c r="G266" s="1494" t="s">
        <v>975</v>
      </c>
      <c r="H266" s="1507" t="s">
        <v>976</v>
      </c>
      <c r="I266" s="1517" t="s">
        <v>1115</v>
      </c>
      <c r="J266" s="1519" t="s">
        <v>1068</v>
      </c>
      <c r="K266" s="1505" t="s">
        <v>977</v>
      </c>
      <c r="L266" s="1505" t="s">
        <v>1069</v>
      </c>
      <c r="M266" s="1507" t="s">
        <v>978</v>
      </c>
      <c r="N266" s="1511" t="s">
        <v>508</v>
      </c>
      <c r="O266" s="1513" t="s">
        <v>7</v>
      </c>
      <c r="P266" s="1494" t="s">
        <v>504</v>
      </c>
      <c r="Q266" s="1496" t="s">
        <v>974</v>
      </c>
      <c r="R266" s="1494" t="s">
        <v>975</v>
      </c>
      <c r="S266" s="1507" t="s">
        <v>976</v>
      </c>
      <c r="T266" s="1517" t="s">
        <v>1115</v>
      </c>
      <c r="U266" s="1519" t="s">
        <v>1068</v>
      </c>
      <c r="V266" s="1505" t="s">
        <v>977</v>
      </c>
      <c r="W266" s="1505" t="s">
        <v>1069</v>
      </c>
      <c r="X266" s="1507" t="s">
        <v>978</v>
      </c>
      <c r="Y266" s="1509" t="s">
        <v>508</v>
      </c>
    </row>
    <row r="267" spans="1:158" s="768" customFormat="1" ht="16.7" customHeight="1" x14ac:dyDescent="0.5">
      <c r="B267" s="1486"/>
      <c r="C267" s="1487"/>
      <c r="D267" s="1493"/>
      <c r="E267" s="1495"/>
      <c r="F267" s="1497"/>
      <c r="G267" s="1495"/>
      <c r="H267" s="1508"/>
      <c r="I267" s="1518"/>
      <c r="J267" s="1520"/>
      <c r="K267" s="1506"/>
      <c r="L267" s="1506"/>
      <c r="M267" s="1508"/>
      <c r="N267" s="1512"/>
      <c r="O267" s="1514"/>
      <c r="P267" s="1495"/>
      <c r="Q267" s="1497"/>
      <c r="R267" s="1495"/>
      <c r="S267" s="1508"/>
      <c r="T267" s="1518"/>
      <c r="U267" s="1520"/>
      <c r="V267" s="1506"/>
      <c r="W267" s="1506"/>
      <c r="X267" s="1508"/>
      <c r="Y267" s="1510"/>
      <c r="Z267" s="769"/>
      <c r="AA267" s="769"/>
      <c r="AB267" s="769"/>
      <c r="AC267" s="769"/>
      <c r="AD267" s="769"/>
      <c r="AE267" s="769"/>
      <c r="AF267" s="769"/>
      <c r="AG267" s="769"/>
      <c r="AH267" s="769"/>
      <c r="AI267" s="769"/>
      <c r="AJ267" s="769"/>
      <c r="AK267" s="769"/>
      <c r="AL267" s="769"/>
      <c r="AM267" s="769"/>
      <c r="AN267" s="769"/>
      <c r="AO267" s="769"/>
      <c r="AP267" s="769"/>
      <c r="AQ267" s="769"/>
      <c r="AR267" s="769"/>
      <c r="AS267" s="769"/>
      <c r="AT267" s="769"/>
      <c r="AU267" s="769"/>
      <c r="AV267" s="769"/>
      <c r="AW267" s="769"/>
      <c r="AX267" s="769"/>
      <c r="AY267" s="769"/>
      <c r="AZ267" s="769"/>
      <c r="BA267" s="769"/>
      <c r="BB267" s="769"/>
      <c r="BC267" s="769"/>
      <c r="BD267" s="769"/>
      <c r="BE267" s="769"/>
      <c r="BF267" s="769"/>
      <c r="BG267" s="769"/>
      <c r="BH267" s="769"/>
      <c r="BI267" s="769"/>
      <c r="BJ267" s="769"/>
      <c r="BK267" s="769"/>
      <c r="BL267" s="769"/>
      <c r="BM267" s="769"/>
      <c r="BN267" s="769"/>
      <c r="BO267" s="769"/>
      <c r="BP267" s="769"/>
      <c r="BQ267" s="769"/>
      <c r="BR267" s="769"/>
      <c r="BS267" s="769"/>
      <c r="BT267" s="769"/>
      <c r="BU267" s="769"/>
      <c r="BV267" s="769"/>
      <c r="BW267" s="769"/>
      <c r="BX267" s="769"/>
      <c r="BY267" s="769"/>
      <c r="BZ267" s="769"/>
      <c r="CA267" s="769"/>
      <c r="CB267" s="769"/>
      <c r="CC267" s="769"/>
      <c r="CD267" s="769"/>
      <c r="CE267" s="769"/>
      <c r="CF267" s="769"/>
      <c r="CG267" s="769"/>
      <c r="CH267" s="769"/>
      <c r="CI267" s="769"/>
      <c r="CJ267" s="769"/>
      <c r="CK267" s="769"/>
      <c r="CL267" s="769"/>
      <c r="CM267" s="769"/>
      <c r="CN267" s="769"/>
      <c r="CO267" s="769"/>
      <c r="CP267" s="769"/>
      <c r="CQ267" s="769"/>
      <c r="CR267" s="769"/>
      <c r="CS267" s="769"/>
      <c r="CT267" s="769"/>
      <c r="CU267" s="769"/>
      <c r="CV267" s="769"/>
      <c r="CW267" s="769"/>
      <c r="CX267" s="769"/>
      <c r="CY267" s="769"/>
      <c r="CZ267" s="769"/>
      <c r="DA267" s="769"/>
      <c r="DB267" s="769"/>
      <c r="DC267" s="769"/>
      <c r="DD267" s="769"/>
      <c r="DE267" s="769"/>
      <c r="DF267" s="769"/>
      <c r="DG267" s="769"/>
      <c r="DH267" s="769"/>
      <c r="DI267" s="769"/>
      <c r="DJ267" s="769"/>
      <c r="DK267" s="769"/>
      <c r="DL267" s="769"/>
      <c r="DM267" s="769"/>
      <c r="DN267" s="769"/>
      <c r="DO267" s="769"/>
      <c r="DP267" s="769"/>
      <c r="DQ267" s="769"/>
      <c r="DR267" s="769"/>
      <c r="DS267" s="769"/>
      <c r="DT267" s="769"/>
      <c r="DU267" s="769"/>
      <c r="DV267" s="769"/>
      <c r="DW267" s="769"/>
      <c r="DX267" s="769"/>
      <c r="DY267" s="769"/>
      <c r="DZ267" s="769"/>
      <c r="EA267" s="769"/>
      <c r="EB267" s="769"/>
      <c r="EC267" s="769"/>
    </row>
    <row r="268" spans="1:158" s="768" customFormat="1" ht="16.7" customHeight="1" x14ac:dyDescent="0.5">
      <c r="A268" s="768">
        <v>1</v>
      </c>
      <c r="B268" s="1342" t="s">
        <v>1173</v>
      </c>
      <c r="C268" s="1343"/>
      <c r="D268" s="580" t="s">
        <v>670</v>
      </c>
      <c r="E268" s="458" t="s">
        <v>483</v>
      </c>
      <c r="F268" s="603" t="s">
        <v>960</v>
      </c>
      <c r="G268" s="465">
        <f>6*2</f>
        <v>12</v>
      </c>
      <c r="H268" s="465">
        <f>G268+G269</f>
        <v>18</v>
      </c>
      <c r="I268" s="465">
        <v>1</v>
      </c>
      <c r="J268" s="465">
        <v>1</v>
      </c>
      <c r="K268" s="465">
        <v>1</v>
      </c>
      <c r="L268" s="705" t="s">
        <v>114</v>
      </c>
      <c r="M268" s="465">
        <f>SUM(H268:L268)</f>
        <v>21</v>
      </c>
      <c r="N268" s="660"/>
      <c r="O268" s="204" t="s">
        <v>453</v>
      </c>
      <c r="P268" s="458" t="s">
        <v>483</v>
      </c>
      <c r="Q268" s="603" t="s">
        <v>960</v>
      </c>
      <c r="R268" s="465">
        <f>6*2</f>
        <v>12</v>
      </c>
      <c r="S268" s="465">
        <f>R268+R269</f>
        <v>18</v>
      </c>
      <c r="T268" s="465">
        <v>1</v>
      </c>
      <c r="U268" s="465">
        <v>1</v>
      </c>
      <c r="V268" s="465">
        <v>1</v>
      </c>
      <c r="W268" s="705" t="s">
        <v>114</v>
      </c>
      <c r="X268" s="465">
        <f>SUM(S268:W268)</f>
        <v>21</v>
      </c>
      <c r="Y268" s="685"/>
      <c r="Z268" s="769" t="s">
        <v>1171</v>
      </c>
      <c r="AA268" s="769"/>
      <c r="AB268" s="769"/>
      <c r="AC268" s="769"/>
      <c r="AD268" s="769"/>
      <c r="AE268" s="769"/>
      <c r="AF268" s="769"/>
      <c r="AG268" s="769"/>
      <c r="AH268" s="769"/>
      <c r="AI268" s="769"/>
      <c r="AJ268" s="769"/>
      <c r="AK268" s="769"/>
      <c r="AL268" s="769"/>
      <c r="AM268" s="769"/>
      <c r="AN268" s="769"/>
      <c r="AO268" s="769"/>
      <c r="AP268" s="769"/>
      <c r="AQ268" s="769"/>
      <c r="AR268" s="769"/>
      <c r="AS268" s="769"/>
      <c r="AT268" s="769"/>
      <c r="AU268" s="769"/>
      <c r="AV268" s="769"/>
      <c r="AW268" s="769"/>
      <c r="AX268" s="769"/>
      <c r="AY268" s="769"/>
      <c r="AZ268" s="769"/>
      <c r="BA268" s="769"/>
      <c r="BB268" s="769"/>
      <c r="BC268" s="769"/>
      <c r="BD268" s="769"/>
      <c r="BE268" s="769"/>
      <c r="BF268" s="769"/>
      <c r="BG268" s="769"/>
      <c r="BH268" s="769"/>
      <c r="BI268" s="769"/>
      <c r="BJ268" s="769"/>
      <c r="BK268" s="769"/>
      <c r="BL268" s="769"/>
      <c r="BM268" s="769"/>
      <c r="BN268" s="769"/>
      <c r="BO268" s="769"/>
      <c r="BP268" s="769"/>
      <c r="BQ268" s="769"/>
      <c r="BR268" s="769"/>
      <c r="BS268" s="769"/>
      <c r="BT268" s="769"/>
      <c r="BU268" s="769"/>
      <c r="BV268" s="769"/>
      <c r="BW268" s="769"/>
      <c r="BX268" s="769"/>
      <c r="BY268" s="769"/>
      <c r="BZ268" s="769"/>
      <c r="CA268" s="769"/>
      <c r="CB268" s="769"/>
      <c r="CC268" s="769"/>
      <c r="CD268" s="769"/>
      <c r="CE268" s="769"/>
      <c r="CF268" s="769"/>
      <c r="CG268" s="769"/>
      <c r="CH268" s="769"/>
      <c r="CI268" s="769"/>
      <c r="CJ268" s="769"/>
      <c r="CK268" s="769"/>
      <c r="CL268" s="769"/>
      <c r="CM268" s="769"/>
      <c r="CN268" s="769"/>
      <c r="CO268" s="769"/>
      <c r="CP268" s="769"/>
      <c r="CQ268" s="769"/>
      <c r="CR268" s="769"/>
      <c r="CS268" s="769"/>
      <c r="CT268" s="769"/>
      <c r="CU268" s="769"/>
      <c r="CV268" s="769"/>
      <c r="CW268" s="769"/>
      <c r="CX268" s="769"/>
      <c r="CY268" s="769"/>
      <c r="CZ268" s="769"/>
      <c r="DA268" s="769"/>
      <c r="DB268" s="769"/>
      <c r="DC268" s="769"/>
      <c r="DD268" s="769"/>
      <c r="DE268" s="769"/>
      <c r="DF268" s="769"/>
      <c r="DG268" s="769"/>
      <c r="DH268" s="769"/>
      <c r="DI268" s="769"/>
      <c r="DJ268" s="769"/>
      <c r="DK268" s="769"/>
      <c r="DL268" s="769"/>
      <c r="DM268" s="769"/>
      <c r="DN268" s="769"/>
      <c r="DO268" s="769"/>
      <c r="DP268" s="769"/>
      <c r="DQ268" s="769"/>
      <c r="DR268" s="769"/>
      <c r="DS268" s="769"/>
      <c r="DT268" s="769"/>
      <c r="DU268" s="769"/>
      <c r="DV268" s="769"/>
      <c r="DW268" s="769"/>
      <c r="DX268" s="769"/>
      <c r="DY268" s="769"/>
      <c r="DZ268" s="769"/>
      <c r="EA268" s="769"/>
      <c r="EB268" s="769"/>
      <c r="EC268" s="769"/>
    </row>
    <row r="269" spans="1:158" s="768" customFormat="1" ht="16.7" customHeight="1" x14ac:dyDescent="0.5">
      <c r="B269" s="709" t="s">
        <v>1009</v>
      </c>
      <c r="C269" s="592"/>
      <c r="D269" s="582" t="s">
        <v>670</v>
      </c>
      <c r="E269" s="459" t="s">
        <v>452</v>
      </c>
      <c r="F269" s="601" t="s">
        <v>961</v>
      </c>
      <c r="G269" s="373">
        <f>2*3</f>
        <v>6</v>
      </c>
      <c r="H269" s="373"/>
      <c r="I269" s="373"/>
      <c r="J269" s="373"/>
      <c r="K269" s="373"/>
      <c r="L269" s="373"/>
      <c r="M269" s="373"/>
      <c r="N269" s="657"/>
      <c r="O269" s="185" t="s">
        <v>453</v>
      </c>
      <c r="P269" s="459" t="s">
        <v>452</v>
      </c>
      <c r="Q269" s="601" t="s">
        <v>961</v>
      </c>
      <c r="R269" s="373">
        <f>2*3</f>
        <v>6</v>
      </c>
      <c r="S269" s="373"/>
      <c r="T269" s="373"/>
      <c r="U269" s="373"/>
      <c r="V269" s="373"/>
      <c r="W269" s="373"/>
      <c r="X269" s="373"/>
      <c r="Y269" s="682"/>
      <c r="Z269" s="769"/>
      <c r="AA269" s="769"/>
      <c r="AB269" s="769"/>
      <c r="AC269" s="769"/>
      <c r="AD269" s="769"/>
      <c r="AE269" s="769"/>
      <c r="AF269" s="769"/>
      <c r="AG269" s="769"/>
      <c r="AH269" s="769"/>
      <c r="AI269" s="769"/>
      <c r="AJ269" s="769"/>
      <c r="AK269" s="769"/>
      <c r="AL269" s="769"/>
      <c r="AM269" s="769"/>
      <c r="AN269" s="769"/>
      <c r="AO269" s="769"/>
      <c r="AP269" s="769"/>
      <c r="AQ269" s="769"/>
      <c r="AR269" s="769"/>
      <c r="AS269" s="769"/>
      <c r="AT269" s="769"/>
      <c r="AU269" s="769"/>
      <c r="AV269" s="769"/>
      <c r="AW269" s="769"/>
      <c r="AX269" s="769"/>
      <c r="AY269" s="769"/>
      <c r="AZ269" s="769"/>
      <c r="BA269" s="769"/>
      <c r="BB269" s="769"/>
      <c r="BC269" s="769"/>
      <c r="BD269" s="769"/>
      <c r="BE269" s="769"/>
      <c r="BF269" s="769"/>
      <c r="BG269" s="769"/>
      <c r="BH269" s="769"/>
      <c r="BI269" s="769"/>
      <c r="BJ269" s="769"/>
      <c r="BK269" s="769"/>
      <c r="BL269" s="769"/>
      <c r="BM269" s="769"/>
      <c r="BN269" s="769"/>
      <c r="BO269" s="769"/>
      <c r="BP269" s="769"/>
      <c r="BQ269" s="769"/>
      <c r="BR269" s="769"/>
      <c r="BS269" s="769"/>
      <c r="BT269" s="769"/>
      <c r="BU269" s="769"/>
      <c r="BV269" s="769"/>
      <c r="BW269" s="769"/>
      <c r="BX269" s="769"/>
      <c r="BY269" s="769"/>
      <c r="BZ269" s="769"/>
      <c r="CA269" s="769"/>
      <c r="CB269" s="769"/>
      <c r="CC269" s="769"/>
      <c r="CD269" s="769"/>
      <c r="CE269" s="769"/>
      <c r="CF269" s="769"/>
      <c r="CG269" s="769"/>
      <c r="CH269" s="769"/>
      <c r="CI269" s="769"/>
      <c r="CJ269" s="769"/>
      <c r="CK269" s="769"/>
      <c r="CL269" s="769"/>
      <c r="CM269" s="769"/>
      <c r="CN269" s="769"/>
      <c r="CO269" s="769"/>
      <c r="CP269" s="769"/>
      <c r="CQ269" s="769"/>
      <c r="CR269" s="769"/>
      <c r="CS269" s="769"/>
      <c r="CT269" s="769"/>
      <c r="CU269" s="769"/>
      <c r="CV269" s="769"/>
      <c r="CW269" s="769"/>
      <c r="CX269" s="769"/>
      <c r="CY269" s="769"/>
      <c r="CZ269" s="769"/>
      <c r="DA269" s="769"/>
      <c r="DB269" s="769"/>
      <c r="DC269" s="769"/>
      <c r="DD269" s="769"/>
      <c r="DE269" s="769"/>
      <c r="DF269" s="769"/>
      <c r="DG269" s="769"/>
      <c r="DH269" s="769"/>
      <c r="DI269" s="769"/>
      <c r="DJ269" s="769"/>
      <c r="DK269" s="769"/>
      <c r="DL269" s="769"/>
      <c r="DM269" s="769"/>
      <c r="DN269" s="769"/>
      <c r="DO269" s="769"/>
      <c r="DP269" s="769"/>
      <c r="DQ269" s="769"/>
      <c r="DR269" s="769"/>
      <c r="DS269" s="769"/>
      <c r="DT269" s="769"/>
      <c r="DU269" s="769"/>
      <c r="DV269" s="769"/>
      <c r="DW269" s="769"/>
      <c r="DX269" s="769"/>
      <c r="DY269" s="769"/>
      <c r="DZ269" s="769"/>
      <c r="EA269" s="769"/>
      <c r="EB269" s="769"/>
      <c r="EC269" s="769"/>
    </row>
    <row r="270" spans="1:158" s="768" customFormat="1" ht="16.7" customHeight="1" x14ac:dyDescent="0.5">
      <c r="A270" s="768">
        <v>2</v>
      </c>
      <c r="B270" s="502" t="s">
        <v>674</v>
      </c>
      <c r="C270" s="589" t="s">
        <v>679</v>
      </c>
      <c r="D270" s="580" t="s">
        <v>670</v>
      </c>
      <c r="E270" s="458" t="s">
        <v>114</v>
      </c>
      <c r="F270" s="603" t="s">
        <v>390</v>
      </c>
      <c r="G270" s="465">
        <f>2*1</f>
        <v>2</v>
      </c>
      <c r="H270" s="338">
        <f>G270+G271</f>
        <v>18</v>
      </c>
      <c r="I270" s="338">
        <v>1</v>
      </c>
      <c r="J270" s="338">
        <v>1</v>
      </c>
      <c r="K270" s="338">
        <v>1</v>
      </c>
      <c r="L270" s="466" t="s">
        <v>114</v>
      </c>
      <c r="M270" s="465">
        <f>SUM(H270:L270)</f>
        <v>21</v>
      </c>
      <c r="N270" s="660"/>
      <c r="O270" s="204" t="s">
        <v>453</v>
      </c>
      <c r="P270" s="458" t="s">
        <v>114</v>
      </c>
      <c r="Q270" s="603" t="s">
        <v>390</v>
      </c>
      <c r="R270" s="465">
        <f>2*1</f>
        <v>2</v>
      </c>
      <c r="S270" s="338">
        <f>R270+R271</f>
        <v>18</v>
      </c>
      <c r="T270" s="338">
        <v>1</v>
      </c>
      <c r="U270" s="338">
        <v>1</v>
      </c>
      <c r="V270" s="338">
        <v>1</v>
      </c>
      <c r="W270" s="466" t="s">
        <v>114</v>
      </c>
      <c r="X270" s="465">
        <f>SUM(S270:W270)</f>
        <v>21</v>
      </c>
      <c r="Y270" s="685"/>
      <c r="Z270" s="769"/>
      <c r="AA270" s="769"/>
      <c r="AB270" s="769"/>
      <c r="AC270" s="769"/>
      <c r="AD270" s="769"/>
      <c r="AE270" s="769"/>
      <c r="AF270" s="769"/>
      <c r="AG270" s="769"/>
      <c r="AH270" s="769"/>
      <c r="AI270" s="769"/>
      <c r="AJ270" s="769"/>
      <c r="AK270" s="769"/>
      <c r="AL270" s="769"/>
      <c r="AM270" s="769"/>
      <c r="AN270" s="769"/>
      <c r="AO270" s="769"/>
      <c r="AP270" s="769"/>
      <c r="AQ270" s="769"/>
      <c r="AR270" s="769"/>
      <c r="AS270" s="769"/>
      <c r="AT270" s="769"/>
      <c r="AU270" s="769"/>
      <c r="AV270" s="769"/>
      <c r="AW270" s="769"/>
      <c r="AX270" s="769"/>
      <c r="AY270" s="769"/>
      <c r="AZ270" s="769"/>
      <c r="BA270" s="769"/>
      <c r="BB270" s="769"/>
      <c r="BC270" s="769"/>
      <c r="BD270" s="769"/>
      <c r="BE270" s="769"/>
      <c r="BF270" s="769"/>
      <c r="BG270" s="769"/>
      <c r="BH270" s="769"/>
      <c r="BI270" s="769"/>
      <c r="BJ270" s="769"/>
      <c r="BK270" s="769"/>
      <c r="BL270" s="769"/>
      <c r="BM270" s="769"/>
      <c r="BN270" s="769"/>
      <c r="BO270" s="769"/>
      <c r="BP270" s="769"/>
      <c r="BQ270" s="769"/>
      <c r="BR270" s="769"/>
      <c r="BS270" s="769"/>
      <c r="BT270" s="769"/>
      <c r="BU270" s="769"/>
      <c r="BV270" s="769"/>
      <c r="BW270" s="769"/>
      <c r="BX270" s="769"/>
      <c r="BY270" s="769"/>
      <c r="BZ270" s="769"/>
      <c r="CA270" s="769"/>
      <c r="CB270" s="769"/>
      <c r="CC270" s="769"/>
      <c r="CD270" s="769"/>
      <c r="CE270" s="769"/>
      <c r="CF270" s="769"/>
      <c r="CG270" s="769"/>
      <c r="CH270" s="769"/>
      <c r="CI270" s="769"/>
      <c r="CJ270" s="769"/>
      <c r="CK270" s="769"/>
      <c r="CL270" s="769"/>
      <c r="CM270" s="769"/>
      <c r="CN270" s="769"/>
      <c r="CO270" s="769"/>
      <c r="CP270" s="769"/>
      <c r="CQ270" s="769"/>
      <c r="CR270" s="769"/>
      <c r="CS270" s="769"/>
      <c r="CT270" s="769"/>
      <c r="CU270" s="769"/>
      <c r="CV270" s="769"/>
      <c r="CW270" s="769"/>
      <c r="CX270" s="769"/>
      <c r="CY270" s="769"/>
      <c r="CZ270" s="769"/>
      <c r="DA270" s="769"/>
      <c r="DB270" s="769"/>
      <c r="DC270" s="769"/>
      <c r="DD270" s="769"/>
      <c r="DE270" s="769"/>
      <c r="DF270" s="769"/>
      <c r="DG270" s="769"/>
      <c r="DH270" s="769"/>
      <c r="DI270" s="769"/>
      <c r="DJ270" s="769"/>
      <c r="DK270" s="769"/>
      <c r="DL270" s="769"/>
      <c r="DM270" s="769"/>
      <c r="DN270" s="769"/>
      <c r="DO270" s="769"/>
      <c r="DP270" s="769"/>
      <c r="DQ270" s="769"/>
      <c r="DR270" s="769"/>
      <c r="DS270" s="769"/>
      <c r="DT270" s="769"/>
      <c r="DU270" s="769"/>
      <c r="DV270" s="769"/>
      <c r="DW270" s="769"/>
      <c r="DX270" s="769"/>
      <c r="DY270" s="769"/>
      <c r="DZ270" s="769"/>
      <c r="EA270" s="769"/>
      <c r="EB270" s="769"/>
      <c r="EC270" s="769"/>
    </row>
    <row r="271" spans="1:158" s="768" customFormat="1" ht="16.7" customHeight="1" x14ac:dyDescent="0.5">
      <c r="B271" s="449" t="s">
        <v>1018</v>
      </c>
      <c r="C271" s="592"/>
      <c r="D271" s="582" t="s">
        <v>454</v>
      </c>
      <c r="E271" s="459" t="s">
        <v>483</v>
      </c>
      <c r="F271" s="601" t="s">
        <v>409</v>
      </c>
      <c r="G271" s="373">
        <f>8*2</f>
        <v>16</v>
      </c>
      <c r="H271" s="373"/>
      <c r="I271" s="373"/>
      <c r="J271" s="373"/>
      <c r="K271" s="373"/>
      <c r="L271" s="373"/>
      <c r="M271" s="373"/>
      <c r="N271" s="657"/>
      <c r="O271" s="185" t="s">
        <v>456</v>
      </c>
      <c r="P271" s="459" t="s">
        <v>483</v>
      </c>
      <c r="Q271" s="601" t="s">
        <v>409</v>
      </c>
      <c r="R271" s="373">
        <f>8*2</f>
        <v>16</v>
      </c>
      <c r="S271" s="373"/>
      <c r="T271" s="373"/>
      <c r="U271" s="373"/>
      <c r="V271" s="373"/>
      <c r="W271" s="373"/>
      <c r="X271" s="373"/>
      <c r="Y271" s="682"/>
      <c r="Z271" s="769"/>
      <c r="AA271" s="769"/>
      <c r="AB271" s="769"/>
      <c r="AC271" s="769"/>
      <c r="AD271" s="769"/>
      <c r="AE271" s="769"/>
      <c r="AF271" s="769"/>
      <c r="AG271" s="769"/>
      <c r="AH271" s="769"/>
      <c r="AI271" s="769"/>
      <c r="AJ271" s="769"/>
      <c r="AK271" s="769"/>
      <c r="AL271" s="769"/>
      <c r="AM271" s="769"/>
      <c r="AN271" s="769"/>
      <c r="AO271" s="769"/>
      <c r="AP271" s="769"/>
      <c r="AQ271" s="769"/>
      <c r="AR271" s="769"/>
      <c r="AS271" s="769"/>
      <c r="AT271" s="769"/>
      <c r="AU271" s="769"/>
      <c r="AV271" s="769"/>
      <c r="AW271" s="769"/>
      <c r="AX271" s="769"/>
      <c r="AY271" s="769"/>
      <c r="AZ271" s="769"/>
      <c r="BA271" s="769"/>
      <c r="BB271" s="769"/>
      <c r="BC271" s="769"/>
      <c r="BD271" s="769"/>
      <c r="BE271" s="769"/>
      <c r="BF271" s="769"/>
      <c r="BG271" s="769"/>
      <c r="BH271" s="769"/>
      <c r="BI271" s="769"/>
      <c r="BJ271" s="769"/>
      <c r="BK271" s="769"/>
      <c r="BL271" s="769"/>
      <c r="BM271" s="769"/>
      <c r="BN271" s="769"/>
      <c r="BO271" s="769"/>
      <c r="BP271" s="769"/>
      <c r="BQ271" s="769"/>
      <c r="BR271" s="769"/>
      <c r="BS271" s="769"/>
      <c r="BT271" s="769"/>
      <c r="BU271" s="769"/>
      <c r="BV271" s="769"/>
      <c r="BW271" s="769"/>
      <c r="BX271" s="769"/>
      <c r="BY271" s="769"/>
      <c r="BZ271" s="769"/>
      <c r="CA271" s="769"/>
      <c r="CB271" s="769"/>
      <c r="CC271" s="769"/>
      <c r="CD271" s="769"/>
      <c r="CE271" s="769"/>
      <c r="CF271" s="769"/>
      <c r="CG271" s="769"/>
      <c r="CH271" s="769"/>
      <c r="CI271" s="769"/>
      <c r="CJ271" s="769"/>
      <c r="CK271" s="769"/>
      <c r="CL271" s="769"/>
      <c r="CM271" s="769"/>
      <c r="CN271" s="769"/>
      <c r="CO271" s="769"/>
      <c r="CP271" s="769"/>
      <c r="CQ271" s="769"/>
      <c r="CR271" s="769"/>
      <c r="CS271" s="769"/>
      <c r="CT271" s="769"/>
      <c r="CU271" s="769"/>
      <c r="CV271" s="769"/>
      <c r="CW271" s="769"/>
      <c r="CX271" s="769"/>
      <c r="CY271" s="769"/>
      <c r="CZ271" s="769"/>
      <c r="DA271" s="769"/>
      <c r="DB271" s="769"/>
      <c r="DC271" s="769"/>
      <c r="DD271" s="769"/>
      <c r="DE271" s="769"/>
      <c r="DF271" s="769"/>
      <c r="DG271" s="769"/>
      <c r="DH271" s="769"/>
      <c r="DI271" s="769"/>
      <c r="DJ271" s="769"/>
      <c r="DK271" s="769"/>
      <c r="DL271" s="769"/>
      <c r="DM271" s="769"/>
      <c r="DN271" s="769"/>
      <c r="DO271" s="769"/>
      <c r="DP271" s="769"/>
      <c r="DQ271" s="769"/>
      <c r="DR271" s="769"/>
      <c r="DS271" s="769"/>
      <c r="DT271" s="769"/>
      <c r="DU271" s="769"/>
      <c r="DV271" s="769"/>
      <c r="DW271" s="769"/>
      <c r="DX271" s="769"/>
      <c r="DY271" s="769"/>
      <c r="DZ271" s="769"/>
      <c r="EA271" s="769"/>
      <c r="EB271" s="769"/>
      <c r="EC271" s="769"/>
    </row>
    <row r="272" spans="1:158" s="768" customFormat="1" ht="16.7" customHeight="1" x14ac:dyDescent="0.5">
      <c r="A272" s="768">
        <v>3</v>
      </c>
      <c r="B272" s="585" t="s">
        <v>673</v>
      </c>
      <c r="C272" s="586" t="s">
        <v>682</v>
      </c>
      <c r="D272" s="580" t="s">
        <v>457</v>
      </c>
      <c r="E272" s="747" t="s">
        <v>483</v>
      </c>
      <c r="F272" s="603" t="s">
        <v>1172</v>
      </c>
      <c r="G272" s="748">
        <v>14</v>
      </c>
      <c r="H272" s="465">
        <f>G272+G273</f>
        <v>17</v>
      </c>
      <c r="I272" s="465">
        <v>1</v>
      </c>
      <c r="J272" s="465">
        <v>1</v>
      </c>
      <c r="K272" s="465">
        <v>1</v>
      </c>
      <c r="L272" s="705" t="s">
        <v>114</v>
      </c>
      <c r="M272" s="465">
        <f>SUM(H272:L272)</f>
        <v>20</v>
      </c>
      <c r="N272" s="660"/>
      <c r="O272" s="204" t="s">
        <v>458</v>
      </c>
      <c r="P272" s="747" t="s">
        <v>483</v>
      </c>
      <c r="Q272" s="603" t="s">
        <v>1172</v>
      </c>
      <c r="R272" s="748">
        <v>14</v>
      </c>
      <c r="S272" s="465">
        <f>R272+R273</f>
        <v>17</v>
      </c>
      <c r="T272" s="465">
        <v>1</v>
      </c>
      <c r="U272" s="465">
        <v>1</v>
      </c>
      <c r="V272" s="465">
        <v>1</v>
      </c>
      <c r="W272" s="705" t="s">
        <v>114</v>
      </c>
      <c r="X272" s="465">
        <f>SUM(S272:W272)</f>
        <v>20</v>
      </c>
      <c r="Y272" s="685"/>
      <c r="Z272" s="769"/>
      <c r="AA272" s="769"/>
      <c r="AB272" s="769"/>
      <c r="AC272" s="769"/>
      <c r="AD272" s="769"/>
      <c r="AE272" s="769"/>
      <c r="AF272" s="769"/>
      <c r="AG272" s="769"/>
      <c r="AH272" s="769"/>
      <c r="AI272" s="769"/>
      <c r="AJ272" s="769"/>
      <c r="AK272" s="769"/>
      <c r="AL272" s="769"/>
      <c r="AM272" s="769"/>
      <c r="AN272" s="769"/>
      <c r="AO272" s="769"/>
      <c r="AP272" s="769"/>
      <c r="AQ272" s="769"/>
      <c r="AR272" s="769"/>
      <c r="AS272" s="769"/>
      <c r="AT272" s="769"/>
      <c r="AU272" s="769"/>
      <c r="AV272" s="769"/>
      <c r="AW272" s="769"/>
      <c r="AX272" s="769"/>
      <c r="AY272" s="769"/>
      <c r="AZ272" s="769"/>
      <c r="BA272" s="769"/>
      <c r="BB272" s="769"/>
      <c r="BC272" s="769"/>
      <c r="BD272" s="769"/>
      <c r="BE272" s="769"/>
      <c r="BF272" s="769"/>
      <c r="BG272" s="769"/>
      <c r="BH272" s="769"/>
      <c r="BI272" s="769"/>
      <c r="BJ272" s="769"/>
      <c r="BK272" s="769"/>
      <c r="BL272" s="769"/>
      <c r="BM272" s="769"/>
      <c r="BN272" s="769"/>
      <c r="BO272" s="769"/>
      <c r="BP272" s="769"/>
      <c r="BQ272" s="769"/>
      <c r="BR272" s="769"/>
      <c r="BS272" s="769"/>
      <c r="BT272" s="769"/>
      <c r="BU272" s="769"/>
      <c r="BV272" s="769"/>
      <c r="BW272" s="769"/>
      <c r="BX272" s="769"/>
      <c r="BY272" s="769"/>
      <c r="BZ272" s="769"/>
      <c r="CA272" s="769"/>
      <c r="CB272" s="769"/>
      <c r="CC272" s="769"/>
      <c r="CD272" s="769"/>
      <c r="CE272" s="769"/>
      <c r="CF272" s="769"/>
      <c r="CG272" s="769"/>
      <c r="CH272" s="769"/>
      <c r="CI272" s="769"/>
      <c r="CJ272" s="769"/>
      <c r="CK272" s="769"/>
      <c r="CL272" s="769"/>
      <c r="CM272" s="769"/>
      <c r="CN272" s="769"/>
      <c r="CO272" s="769"/>
      <c r="CP272" s="769"/>
      <c r="CQ272" s="769"/>
      <c r="CR272" s="769"/>
      <c r="CS272" s="769"/>
      <c r="CT272" s="769"/>
      <c r="CU272" s="769"/>
      <c r="CV272" s="769"/>
      <c r="CW272" s="769"/>
      <c r="CX272" s="769"/>
      <c r="CY272" s="769"/>
      <c r="CZ272" s="769"/>
      <c r="DA272" s="769"/>
      <c r="DB272" s="769"/>
      <c r="DC272" s="769"/>
      <c r="DD272" s="769"/>
      <c r="DE272" s="769"/>
      <c r="DF272" s="769"/>
      <c r="DG272" s="769"/>
      <c r="DH272" s="769"/>
      <c r="DI272" s="769"/>
      <c r="DJ272" s="769"/>
      <c r="DK272" s="769"/>
      <c r="DL272" s="769"/>
      <c r="DM272" s="769"/>
      <c r="DN272" s="769"/>
      <c r="DO272" s="769"/>
      <c r="DP272" s="769"/>
      <c r="DQ272" s="769"/>
      <c r="DR272" s="769"/>
      <c r="DS272" s="769"/>
      <c r="DT272" s="769"/>
      <c r="DU272" s="769"/>
      <c r="DV272" s="769"/>
      <c r="DW272" s="769"/>
      <c r="DX272" s="769"/>
      <c r="DY272" s="769"/>
      <c r="DZ272" s="769"/>
      <c r="EA272" s="769"/>
      <c r="EB272" s="769"/>
      <c r="EC272" s="769"/>
      <c r="ED272" s="769"/>
      <c r="EE272" s="769"/>
      <c r="EF272" s="769"/>
      <c r="EG272" s="769"/>
      <c r="EH272" s="769"/>
      <c r="EI272" s="769"/>
      <c r="EJ272" s="769"/>
      <c r="EK272" s="769"/>
      <c r="EL272" s="769"/>
      <c r="EM272" s="769"/>
      <c r="EN272" s="769"/>
      <c r="EO272" s="769"/>
      <c r="EP272" s="769"/>
      <c r="EQ272" s="769"/>
      <c r="ER272" s="769"/>
      <c r="ES272" s="769"/>
      <c r="ET272" s="769"/>
      <c r="EU272" s="769"/>
      <c r="EV272" s="769"/>
      <c r="EW272" s="769"/>
      <c r="EX272" s="769"/>
      <c r="EY272" s="769"/>
      <c r="EZ272" s="769"/>
      <c r="FA272" s="769"/>
      <c r="FB272" s="769"/>
    </row>
    <row r="273" spans="1:158" s="768" customFormat="1" ht="15.95" customHeight="1" x14ac:dyDescent="0.5">
      <c r="B273" s="449" t="s">
        <v>1030</v>
      </c>
      <c r="C273" s="592"/>
      <c r="D273" s="582"/>
      <c r="E273" s="1344" t="s">
        <v>452</v>
      </c>
      <c r="F273" s="967" t="s">
        <v>754</v>
      </c>
      <c r="G273" s="1345">
        <v>3</v>
      </c>
      <c r="H273" s="373"/>
      <c r="I273" s="373"/>
      <c r="J273" s="373"/>
      <c r="K273" s="373"/>
      <c r="L273" s="373"/>
      <c r="M273" s="373"/>
      <c r="N273" s="657"/>
      <c r="O273" s="185"/>
      <c r="P273" s="1344" t="s">
        <v>452</v>
      </c>
      <c r="Q273" s="967" t="s">
        <v>754</v>
      </c>
      <c r="R273" s="1345">
        <v>3</v>
      </c>
      <c r="S273" s="373"/>
      <c r="T273" s="373"/>
      <c r="U273" s="373"/>
      <c r="V273" s="373"/>
      <c r="W273" s="373"/>
      <c r="X273" s="373"/>
      <c r="Y273" s="682"/>
      <c r="Z273" s="769"/>
      <c r="AA273" s="769"/>
      <c r="AB273" s="769"/>
      <c r="AC273" s="769"/>
      <c r="AD273" s="769"/>
      <c r="AE273" s="769"/>
      <c r="AF273" s="769"/>
      <c r="AG273" s="769"/>
      <c r="AH273" s="769"/>
      <c r="AI273" s="769"/>
      <c r="AJ273" s="769"/>
      <c r="AK273" s="769"/>
      <c r="AL273" s="769"/>
      <c r="AM273" s="769"/>
      <c r="AN273" s="769"/>
      <c r="AO273" s="769"/>
      <c r="AP273" s="769"/>
      <c r="AQ273" s="769"/>
      <c r="AR273" s="769"/>
      <c r="AS273" s="769"/>
      <c r="AT273" s="769"/>
      <c r="AU273" s="769"/>
      <c r="AV273" s="769"/>
      <c r="AW273" s="769"/>
      <c r="AX273" s="769"/>
      <c r="AY273" s="769"/>
      <c r="AZ273" s="769"/>
      <c r="BA273" s="769"/>
      <c r="BB273" s="769"/>
      <c r="BC273" s="769"/>
      <c r="BD273" s="769"/>
      <c r="BE273" s="769"/>
      <c r="BF273" s="769"/>
      <c r="BG273" s="769"/>
      <c r="BH273" s="769"/>
      <c r="BI273" s="769"/>
      <c r="BJ273" s="769"/>
      <c r="BK273" s="769"/>
      <c r="BL273" s="769"/>
      <c r="BM273" s="769"/>
      <c r="BN273" s="769"/>
      <c r="BO273" s="769"/>
      <c r="BP273" s="769"/>
      <c r="BQ273" s="769"/>
      <c r="BR273" s="769"/>
      <c r="BS273" s="769"/>
      <c r="BT273" s="769"/>
      <c r="BU273" s="769"/>
      <c r="BV273" s="769"/>
      <c r="BW273" s="769"/>
      <c r="BX273" s="769"/>
      <c r="BY273" s="769"/>
      <c r="BZ273" s="769"/>
      <c r="CA273" s="769"/>
      <c r="CB273" s="769"/>
      <c r="CC273" s="769"/>
      <c r="CD273" s="769"/>
      <c r="CE273" s="769"/>
      <c r="CF273" s="769"/>
      <c r="CG273" s="769"/>
      <c r="CH273" s="769"/>
      <c r="CI273" s="769"/>
      <c r="CJ273" s="769"/>
      <c r="CK273" s="769"/>
      <c r="CL273" s="769"/>
      <c r="CM273" s="769"/>
      <c r="CN273" s="769"/>
      <c r="CO273" s="769"/>
      <c r="CP273" s="769"/>
      <c r="CQ273" s="769"/>
      <c r="CR273" s="769"/>
      <c r="CS273" s="769"/>
      <c r="CT273" s="769"/>
      <c r="CU273" s="769"/>
      <c r="CV273" s="769"/>
      <c r="CW273" s="769"/>
      <c r="CX273" s="769"/>
      <c r="CY273" s="769"/>
      <c r="CZ273" s="769"/>
      <c r="DA273" s="769"/>
      <c r="DB273" s="769"/>
      <c r="DC273" s="769"/>
      <c r="DD273" s="769"/>
      <c r="DE273" s="769"/>
      <c r="DF273" s="769"/>
      <c r="DG273" s="769"/>
      <c r="DH273" s="769"/>
      <c r="DI273" s="769"/>
      <c r="DJ273" s="769"/>
      <c r="DK273" s="769"/>
      <c r="DL273" s="769"/>
      <c r="DM273" s="769"/>
      <c r="DN273" s="769"/>
      <c r="DO273" s="769"/>
      <c r="DP273" s="769"/>
      <c r="DQ273" s="769"/>
      <c r="DR273" s="769"/>
      <c r="DS273" s="769"/>
      <c r="DT273" s="769"/>
      <c r="DU273" s="769"/>
      <c r="DV273" s="769"/>
      <c r="DW273" s="769"/>
      <c r="DX273" s="769"/>
      <c r="DY273" s="769"/>
      <c r="DZ273" s="769"/>
      <c r="EA273" s="769"/>
      <c r="EB273" s="769"/>
      <c r="EC273" s="769"/>
      <c r="ED273" s="769"/>
      <c r="EE273" s="769"/>
      <c r="EF273" s="769"/>
      <c r="EG273" s="769"/>
      <c r="EH273" s="769"/>
      <c r="EI273" s="769"/>
      <c r="EJ273" s="769"/>
      <c r="EK273" s="769"/>
      <c r="EL273" s="769"/>
      <c r="EM273" s="769"/>
      <c r="EN273" s="769"/>
      <c r="EO273" s="769"/>
      <c r="EP273" s="769"/>
      <c r="EQ273" s="769"/>
      <c r="ER273" s="769"/>
      <c r="ES273" s="769"/>
      <c r="ET273" s="769"/>
      <c r="EU273" s="769"/>
      <c r="EV273" s="769"/>
      <c r="EW273" s="769"/>
      <c r="EX273" s="769"/>
      <c r="EY273" s="769"/>
      <c r="EZ273" s="769"/>
      <c r="FA273" s="769"/>
      <c r="FB273" s="769"/>
    </row>
    <row r="274" spans="1:158" s="768" customFormat="1" ht="16.7" customHeight="1" x14ac:dyDescent="0.5">
      <c r="A274" s="768">
        <v>4</v>
      </c>
      <c r="B274" s="585" t="s">
        <v>680</v>
      </c>
      <c r="C274" s="586" t="s">
        <v>681</v>
      </c>
      <c r="D274" s="580" t="s">
        <v>457</v>
      </c>
      <c r="E274" s="747" t="s">
        <v>114</v>
      </c>
      <c r="F274" s="1360" t="s">
        <v>399</v>
      </c>
      <c r="G274" s="465">
        <v>4</v>
      </c>
      <c r="H274" s="465">
        <f>G274+G275</f>
        <v>13</v>
      </c>
      <c r="I274" s="465">
        <v>1</v>
      </c>
      <c r="J274" s="465">
        <v>1</v>
      </c>
      <c r="K274" s="465">
        <v>1</v>
      </c>
      <c r="L274" s="705" t="s">
        <v>114</v>
      </c>
      <c r="M274" s="465">
        <f>SUM(H274:L274)</f>
        <v>16</v>
      </c>
      <c r="N274" s="660"/>
      <c r="O274" s="204" t="s">
        <v>458</v>
      </c>
      <c r="P274" s="747" t="s">
        <v>114</v>
      </c>
      <c r="Q274" s="1360" t="s">
        <v>399</v>
      </c>
      <c r="R274" s="465">
        <v>4</v>
      </c>
      <c r="S274" s="465">
        <f>R274+R275</f>
        <v>13</v>
      </c>
      <c r="T274" s="465">
        <v>1</v>
      </c>
      <c r="U274" s="465">
        <v>1</v>
      </c>
      <c r="V274" s="465">
        <v>1</v>
      </c>
      <c r="W274" s="705" t="s">
        <v>114</v>
      </c>
      <c r="X274" s="465">
        <f>SUM(S274:W274)</f>
        <v>16</v>
      </c>
      <c r="Y274" s="685"/>
      <c r="Z274" s="769"/>
      <c r="AA274" s="769"/>
      <c r="AB274" s="769"/>
      <c r="AC274" s="769"/>
      <c r="AD274" s="769"/>
      <c r="AE274" s="769"/>
      <c r="AF274" s="769"/>
      <c r="AG274" s="769"/>
      <c r="AH274" s="769"/>
      <c r="AI274" s="769"/>
      <c r="AJ274" s="769"/>
      <c r="AK274" s="769"/>
      <c r="AL274" s="769"/>
      <c r="AM274" s="769"/>
      <c r="AN274" s="769"/>
      <c r="AO274" s="769"/>
      <c r="AP274" s="769"/>
      <c r="AQ274" s="769"/>
      <c r="AR274" s="769"/>
      <c r="AS274" s="769"/>
      <c r="AT274" s="769"/>
      <c r="AU274" s="769"/>
      <c r="AV274" s="769"/>
      <c r="AW274" s="769"/>
      <c r="AX274" s="769"/>
      <c r="AY274" s="769"/>
      <c r="AZ274" s="769"/>
      <c r="BA274" s="769"/>
      <c r="BB274" s="769"/>
      <c r="BC274" s="769"/>
      <c r="BD274" s="769"/>
      <c r="BE274" s="769"/>
      <c r="BF274" s="769"/>
      <c r="BG274" s="769"/>
      <c r="BH274" s="769"/>
      <c r="BI274" s="769"/>
      <c r="BJ274" s="769"/>
      <c r="BK274" s="769"/>
      <c r="BL274" s="769"/>
      <c r="BM274" s="769"/>
      <c r="BN274" s="769"/>
      <c r="BO274" s="769"/>
      <c r="BP274" s="769"/>
      <c r="BQ274" s="769"/>
      <c r="BR274" s="769"/>
      <c r="BS274" s="769"/>
      <c r="BT274" s="769"/>
      <c r="BU274" s="769"/>
      <c r="BV274" s="769"/>
      <c r="BW274" s="769"/>
      <c r="BX274" s="769"/>
      <c r="BY274" s="769"/>
      <c r="BZ274" s="769"/>
      <c r="CA274" s="769"/>
      <c r="CB274" s="769"/>
      <c r="CC274" s="769"/>
      <c r="CD274" s="769"/>
      <c r="CE274" s="769"/>
      <c r="CF274" s="769"/>
      <c r="CG274" s="769"/>
      <c r="CH274" s="769"/>
      <c r="CI274" s="769"/>
      <c r="CJ274" s="769"/>
      <c r="CK274" s="769"/>
      <c r="CL274" s="769"/>
      <c r="CM274" s="769"/>
      <c r="CN274" s="769"/>
      <c r="CO274" s="769"/>
      <c r="CP274" s="769"/>
      <c r="CQ274" s="769"/>
      <c r="CR274" s="769"/>
      <c r="CS274" s="769"/>
      <c r="CT274" s="769"/>
      <c r="CU274" s="769"/>
      <c r="CV274" s="769"/>
      <c r="CW274" s="769"/>
      <c r="CX274" s="769"/>
      <c r="CY274" s="769"/>
      <c r="CZ274" s="769"/>
      <c r="DA274" s="769"/>
      <c r="DB274" s="769"/>
      <c r="DC274" s="769"/>
      <c r="DD274" s="769"/>
      <c r="DE274" s="769"/>
      <c r="DF274" s="769"/>
      <c r="DG274" s="769"/>
      <c r="DH274" s="769"/>
      <c r="DI274" s="769"/>
      <c r="DJ274" s="769"/>
      <c r="DK274" s="769"/>
      <c r="DL274" s="769"/>
      <c r="DM274" s="769"/>
      <c r="DN274" s="769"/>
      <c r="DO274" s="769"/>
      <c r="DP274" s="769"/>
      <c r="DQ274" s="769"/>
      <c r="DR274" s="769"/>
      <c r="DS274" s="769"/>
      <c r="DT274" s="769"/>
      <c r="DU274" s="769"/>
      <c r="DV274" s="769"/>
      <c r="DW274" s="769"/>
      <c r="DX274" s="769"/>
      <c r="DY274" s="769"/>
      <c r="DZ274" s="769"/>
      <c r="EA274" s="769"/>
      <c r="EB274" s="769"/>
      <c r="EC274" s="769"/>
    </row>
    <row r="275" spans="1:158" s="768" customFormat="1" ht="16.7" customHeight="1" x14ac:dyDescent="0.5">
      <c r="B275" s="449" t="s">
        <v>1036</v>
      </c>
      <c r="C275" s="592"/>
      <c r="D275" s="582" t="s">
        <v>890</v>
      </c>
      <c r="E275" s="460" t="s">
        <v>114</v>
      </c>
      <c r="F275" s="967" t="s">
        <v>1175</v>
      </c>
      <c r="G275" s="373">
        <v>9</v>
      </c>
      <c r="H275" s="373"/>
      <c r="I275" s="373"/>
      <c r="J275" s="373"/>
      <c r="K275" s="373"/>
      <c r="L275" s="373"/>
      <c r="M275" s="373"/>
      <c r="N275" s="657"/>
      <c r="O275" s="185" t="s">
        <v>891</v>
      </c>
      <c r="P275" s="460" t="s">
        <v>114</v>
      </c>
      <c r="Q275" s="967" t="s">
        <v>1175</v>
      </c>
      <c r="R275" s="373">
        <v>9</v>
      </c>
      <c r="S275" s="373"/>
      <c r="T275" s="373"/>
      <c r="U275" s="373"/>
      <c r="V275" s="373"/>
      <c r="W275" s="373"/>
      <c r="X275" s="373"/>
      <c r="Y275" s="682"/>
      <c r="Z275" s="769"/>
      <c r="AA275" s="769"/>
      <c r="AB275" s="769"/>
      <c r="AC275" s="769"/>
      <c r="AD275" s="769"/>
      <c r="AE275" s="769"/>
      <c r="AF275" s="769"/>
      <c r="AG275" s="769"/>
      <c r="AH275" s="769"/>
      <c r="AI275" s="769"/>
      <c r="AJ275" s="769"/>
      <c r="AK275" s="769"/>
      <c r="AL275" s="769"/>
      <c r="AM275" s="769"/>
      <c r="AN275" s="769"/>
      <c r="AO275" s="769"/>
      <c r="AP275" s="769"/>
      <c r="AQ275" s="769"/>
      <c r="AR275" s="769"/>
      <c r="AS275" s="769"/>
      <c r="AT275" s="769"/>
      <c r="AU275" s="769"/>
      <c r="AV275" s="769"/>
      <c r="AW275" s="769"/>
      <c r="AX275" s="769"/>
      <c r="AY275" s="769"/>
      <c r="AZ275" s="769"/>
      <c r="BA275" s="769"/>
      <c r="BB275" s="769"/>
      <c r="BC275" s="769"/>
      <c r="BD275" s="769"/>
      <c r="BE275" s="769"/>
      <c r="BF275" s="769"/>
      <c r="BG275" s="769"/>
      <c r="BH275" s="769"/>
      <c r="BI275" s="769"/>
      <c r="BJ275" s="769"/>
      <c r="BK275" s="769"/>
      <c r="BL275" s="769"/>
      <c r="BM275" s="769"/>
      <c r="BN275" s="769"/>
      <c r="BO275" s="769"/>
      <c r="BP275" s="769"/>
      <c r="BQ275" s="769"/>
      <c r="BR275" s="769"/>
      <c r="BS275" s="769"/>
      <c r="BT275" s="769"/>
      <c r="BU275" s="769"/>
      <c r="BV275" s="769"/>
      <c r="BW275" s="769"/>
      <c r="BX275" s="769"/>
      <c r="BY275" s="769"/>
      <c r="BZ275" s="769"/>
      <c r="CA275" s="769"/>
      <c r="CB275" s="769"/>
      <c r="CC275" s="769"/>
      <c r="CD275" s="769"/>
      <c r="CE275" s="769"/>
      <c r="CF275" s="769"/>
      <c r="CG275" s="769"/>
      <c r="CH275" s="769"/>
      <c r="CI275" s="769"/>
      <c r="CJ275" s="769"/>
      <c r="CK275" s="769"/>
      <c r="CL275" s="769"/>
      <c r="CM275" s="769"/>
      <c r="CN275" s="769"/>
      <c r="CO275" s="769"/>
      <c r="CP275" s="769"/>
      <c r="CQ275" s="769"/>
      <c r="CR275" s="769"/>
      <c r="CS275" s="769"/>
      <c r="CT275" s="769"/>
      <c r="CU275" s="769"/>
      <c r="CV275" s="769"/>
      <c r="CW275" s="769"/>
      <c r="CX275" s="769"/>
      <c r="CY275" s="769"/>
      <c r="CZ275" s="769"/>
      <c r="DA275" s="769"/>
      <c r="DB275" s="769"/>
      <c r="DC275" s="769"/>
      <c r="DD275" s="769"/>
      <c r="DE275" s="769"/>
      <c r="DF275" s="769"/>
      <c r="DG275" s="769"/>
      <c r="DH275" s="769"/>
      <c r="DI275" s="769"/>
      <c r="DJ275" s="769"/>
      <c r="DK275" s="769"/>
      <c r="DL275" s="769"/>
      <c r="DM275" s="769"/>
      <c r="DN275" s="769"/>
      <c r="DO275" s="769"/>
      <c r="DP275" s="769"/>
      <c r="DQ275" s="769"/>
      <c r="DR275" s="769"/>
      <c r="DS275" s="769"/>
      <c r="DT275" s="769"/>
      <c r="DU275" s="769"/>
      <c r="DV275" s="769"/>
      <c r="DW275" s="769"/>
      <c r="DX275" s="769"/>
      <c r="DY275" s="769"/>
      <c r="DZ275" s="769"/>
      <c r="EA275" s="769"/>
      <c r="EB275" s="769"/>
      <c r="EC275" s="769"/>
    </row>
    <row r="276" spans="1:158" s="768" customFormat="1" ht="16.7" customHeight="1" x14ac:dyDescent="0.5">
      <c r="B276" s="984" t="s">
        <v>1147</v>
      </c>
      <c r="C276" s="985" t="s">
        <v>672</v>
      </c>
      <c r="D276" s="986" t="s">
        <v>670</v>
      </c>
      <c r="E276" s="1346" t="s">
        <v>114</v>
      </c>
      <c r="F276" s="1347" t="s">
        <v>1148</v>
      </c>
      <c r="G276" s="500">
        <v>4</v>
      </c>
      <c r="H276" s="500"/>
      <c r="I276" s="500"/>
      <c r="J276" s="500"/>
      <c r="K276" s="500"/>
      <c r="L276" s="1348"/>
      <c r="M276" s="500"/>
      <c r="N276" s="988"/>
      <c r="O276" s="986" t="s">
        <v>453</v>
      </c>
      <c r="P276" s="1346" t="s">
        <v>114</v>
      </c>
      <c r="Q276" s="1347" t="s">
        <v>1148</v>
      </c>
      <c r="R276" s="500">
        <v>4</v>
      </c>
      <c r="S276" s="500"/>
      <c r="T276" s="500"/>
      <c r="U276" s="500"/>
      <c r="V276" s="500"/>
      <c r="W276" s="1348"/>
      <c r="X276" s="500"/>
      <c r="Y276" s="989"/>
      <c r="Z276" s="769"/>
      <c r="AA276" s="769"/>
      <c r="AB276" s="769"/>
      <c r="AC276" s="769"/>
      <c r="AD276" s="769"/>
      <c r="AE276" s="769"/>
      <c r="AF276" s="769"/>
      <c r="AG276" s="769"/>
      <c r="AH276" s="769"/>
      <c r="AI276" s="769"/>
      <c r="AJ276" s="769"/>
      <c r="AK276" s="769"/>
      <c r="AL276" s="769"/>
      <c r="AM276" s="769"/>
      <c r="AN276" s="769"/>
      <c r="AO276" s="769"/>
      <c r="AP276" s="769"/>
      <c r="AQ276" s="769"/>
      <c r="AR276" s="769"/>
      <c r="AS276" s="769"/>
      <c r="AT276" s="769"/>
      <c r="AU276" s="769"/>
      <c r="AV276" s="769"/>
      <c r="AW276" s="769"/>
      <c r="AX276" s="769"/>
      <c r="AY276" s="769"/>
      <c r="AZ276" s="769"/>
      <c r="BA276" s="769"/>
      <c r="BB276" s="769"/>
      <c r="BC276" s="769"/>
      <c r="BD276" s="769"/>
      <c r="BE276" s="769"/>
      <c r="BF276" s="769"/>
      <c r="BG276" s="769"/>
      <c r="BH276" s="769"/>
      <c r="BI276" s="769"/>
      <c r="BJ276" s="769"/>
      <c r="BK276" s="769"/>
      <c r="BL276" s="769"/>
      <c r="BM276" s="769"/>
      <c r="BN276" s="769"/>
      <c r="BO276" s="769"/>
      <c r="BP276" s="769"/>
      <c r="BQ276" s="769"/>
      <c r="BR276" s="769"/>
      <c r="BS276" s="769"/>
      <c r="BT276" s="769"/>
      <c r="BU276" s="769"/>
      <c r="BV276" s="769"/>
      <c r="BW276" s="769"/>
      <c r="BX276" s="769"/>
      <c r="BY276" s="769"/>
      <c r="BZ276" s="769"/>
      <c r="CA276" s="769"/>
      <c r="CB276" s="769"/>
      <c r="CC276" s="769"/>
      <c r="CD276" s="769"/>
      <c r="CE276" s="769"/>
      <c r="CF276" s="769"/>
      <c r="CG276" s="769"/>
      <c r="CH276" s="769"/>
      <c r="CI276" s="769"/>
      <c r="CJ276" s="769"/>
      <c r="CK276" s="769"/>
      <c r="CL276" s="769"/>
      <c r="CM276" s="769"/>
      <c r="CN276" s="769"/>
      <c r="CO276" s="769"/>
      <c r="CP276" s="769"/>
      <c r="CQ276" s="769"/>
      <c r="CR276" s="769"/>
      <c r="CS276" s="769"/>
      <c r="CT276" s="769"/>
      <c r="CU276" s="769"/>
      <c r="CV276" s="769"/>
      <c r="CW276" s="769"/>
      <c r="CX276" s="769"/>
      <c r="CY276" s="769"/>
      <c r="CZ276" s="769"/>
      <c r="DA276" s="769"/>
      <c r="DB276" s="769"/>
      <c r="DC276" s="769"/>
      <c r="DD276" s="769"/>
      <c r="DE276" s="769"/>
      <c r="DF276" s="769"/>
      <c r="DG276" s="769"/>
      <c r="DH276" s="769"/>
      <c r="DI276" s="769"/>
      <c r="DJ276" s="769"/>
      <c r="DK276" s="769"/>
      <c r="DL276" s="769"/>
      <c r="DM276" s="769"/>
      <c r="DN276" s="769"/>
      <c r="DO276" s="769"/>
      <c r="DP276" s="769"/>
      <c r="DQ276" s="769"/>
      <c r="DR276" s="769"/>
      <c r="DS276" s="769"/>
      <c r="DT276" s="769"/>
      <c r="DU276" s="769"/>
      <c r="DV276" s="769"/>
      <c r="DW276" s="769"/>
      <c r="DX276" s="769"/>
      <c r="DY276" s="769"/>
      <c r="DZ276" s="769"/>
      <c r="EA276" s="769"/>
      <c r="EB276" s="769"/>
      <c r="EC276" s="769"/>
    </row>
    <row r="277" spans="1:158" s="1349" customFormat="1" ht="16.7" customHeight="1" x14ac:dyDescent="0.5">
      <c r="B277" s="1350" t="s">
        <v>1174</v>
      </c>
      <c r="C277" s="1351"/>
      <c r="D277" s="1352" t="s">
        <v>457</v>
      </c>
      <c r="E277" s="1353" t="s">
        <v>114</v>
      </c>
      <c r="F277" s="1354" t="s">
        <v>401</v>
      </c>
      <c r="G277" s="1355">
        <v>3</v>
      </c>
      <c r="H277" s="1355"/>
      <c r="I277" s="1355"/>
      <c r="J277" s="1355"/>
      <c r="K277" s="1355"/>
      <c r="L277" s="1356"/>
      <c r="M277" s="1355"/>
      <c r="N277" s="1357"/>
      <c r="O277" s="1352" t="s">
        <v>458</v>
      </c>
      <c r="P277" s="1353" t="s">
        <v>114</v>
      </c>
      <c r="Q277" s="1354" t="s">
        <v>401</v>
      </c>
      <c r="R277" s="1355">
        <v>3</v>
      </c>
      <c r="S277" s="1355"/>
      <c r="T277" s="1355"/>
      <c r="U277" s="1355"/>
      <c r="V277" s="1355"/>
      <c r="W277" s="1356"/>
      <c r="X277" s="1355"/>
      <c r="Y277" s="1358"/>
      <c r="Z277" s="1359"/>
      <c r="AA277" s="1359"/>
      <c r="AB277" s="1359"/>
      <c r="AC277" s="1359"/>
      <c r="AD277" s="1359"/>
      <c r="AE277" s="1359"/>
      <c r="AF277" s="1359"/>
      <c r="AG277" s="1359"/>
      <c r="AH277" s="1359"/>
      <c r="AI277" s="1359"/>
      <c r="AJ277" s="1359"/>
      <c r="AK277" s="1359"/>
      <c r="AL277" s="1359"/>
      <c r="AM277" s="1359"/>
      <c r="AN277" s="1359"/>
      <c r="AO277" s="1359"/>
      <c r="AP277" s="1359"/>
      <c r="AQ277" s="1359"/>
      <c r="AR277" s="1359"/>
      <c r="AS277" s="1359"/>
      <c r="AT277" s="1359"/>
      <c r="AU277" s="1359"/>
      <c r="AV277" s="1359"/>
      <c r="AW277" s="1359"/>
      <c r="AX277" s="1359"/>
      <c r="AY277" s="1359"/>
      <c r="AZ277" s="1359"/>
      <c r="BA277" s="1359"/>
      <c r="BB277" s="1359"/>
      <c r="BC277" s="1359"/>
      <c r="BD277" s="1359"/>
      <c r="BE277" s="1359"/>
      <c r="BF277" s="1359"/>
      <c r="BG277" s="1359"/>
      <c r="BH277" s="1359"/>
      <c r="BI277" s="1359"/>
      <c r="BJ277" s="1359"/>
      <c r="BK277" s="1359"/>
      <c r="BL277" s="1359"/>
      <c r="BM277" s="1359"/>
      <c r="BN277" s="1359"/>
      <c r="BO277" s="1359"/>
      <c r="BP277" s="1359"/>
      <c r="BQ277" s="1359"/>
      <c r="BR277" s="1359"/>
      <c r="BS277" s="1359"/>
      <c r="BT277" s="1359"/>
      <c r="BU277" s="1359"/>
      <c r="BV277" s="1359"/>
      <c r="BW277" s="1359"/>
      <c r="BX277" s="1359"/>
      <c r="BY277" s="1359"/>
      <c r="BZ277" s="1359"/>
      <c r="CA277" s="1359"/>
      <c r="CB277" s="1359"/>
      <c r="CC277" s="1359"/>
      <c r="CD277" s="1359"/>
      <c r="CE277" s="1359"/>
      <c r="CF277" s="1359"/>
      <c r="CG277" s="1359"/>
      <c r="CH277" s="1359"/>
      <c r="CI277" s="1359"/>
      <c r="CJ277" s="1359"/>
      <c r="CK277" s="1359"/>
      <c r="CL277" s="1359"/>
      <c r="CM277" s="1359"/>
      <c r="CN277" s="1359"/>
      <c r="CO277" s="1359"/>
      <c r="CP277" s="1359"/>
      <c r="CQ277" s="1359"/>
      <c r="CR277" s="1359"/>
      <c r="CS277" s="1359"/>
      <c r="CT277" s="1359"/>
      <c r="CU277" s="1359"/>
      <c r="CV277" s="1359"/>
      <c r="CW277" s="1359"/>
      <c r="CX277" s="1359"/>
      <c r="CY277" s="1359"/>
      <c r="CZ277" s="1359"/>
      <c r="DA277" s="1359"/>
      <c r="DB277" s="1359"/>
      <c r="DC277" s="1359"/>
      <c r="DD277" s="1359"/>
      <c r="DE277" s="1359"/>
      <c r="DF277" s="1359"/>
      <c r="DG277" s="1359"/>
      <c r="DH277" s="1359"/>
      <c r="DI277" s="1359"/>
      <c r="DJ277" s="1359"/>
      <c r="DK277" s="1359"/>
      <c r="DL277" s="1359"/>
      <c r="DM277" s="1359"/>
      <c r="DN277" s="1359"/>
      <c r="DO277" s="1359"/>
      <c r="DP277" s="1359"/>
      <c r="DQ277" s="1359"/>
      <c r="DR277" s="1359"/>
      <c r="DS277" s="1359"/>
      <c r="DT277" s="1359"/>
      <c r="DU277" s="1359"/>
      <c r="DV277" s="1359"/>
      <c r="DW277" s="1359"/>
      <c r="DX277" s="1359"/>
      <c r="DY277" s="1359"/>
      <c r="DZ277" s="1359"/>
      <c r="EA277" s="1359"/>
      <c r="EB277" s="1359"/>
      <c r="EC277" s="1359"/>
    </row>
    <row r="278" spans="1:158" s="768" customFormat="1" ht="16.7" customHeight="1" x14ac:dyDescent="0.5">
      <c r="B278" s="968" t="s">
        <v>677</v>
      </c>
      <c r="C278" s="969" t="s">
        <v>678</v>
      </c>
      <c r="D278" s="970" t="s">
        <v>454</v>
      </c>
      <c r="E278" s="971" t="s">
        <v>114</v>
      </c>
      <c r="F278" s="972" t="s">
        <v>409</v>
      </c>
      <c r="G278" s="973">
        <v>8</v>
      </c>
      <c r="H278" s="973"/>
      <c r="I278" s="973"/>
      <c r="J278" s="973"/>
      <c r="K278" s="973"/>
      <c r="L278" s="974"/>
      <c r="M278" s="973"/>
      <c r="N278" s="975"/>
      <c r="O278" s="970" t="s">
        <v>456</v>
      </c>
      <c r="P278" s="971" t="s">
        <v>114</v>
      </c>
      <c r="Q278" s="972" t="s">
        <v>409</v>
      </c>
      <c r="R278" s="973">
        <v>8</v>
      </c>
      <c r="S278" s="973"/>
      <c r="T278" s="973"/>
      <c r="U278" s="973"/>
      <c r="V278" s="973"/>
      <c r="W278" s="974"/>
      <c r="X278" s="973"/>
      <c r="Y278" s="976"/>
      <c r="Z278" s="769"/>
      <c r="AA278" s="769"/>
      <c r="AB278" s="769"/>
      <c r="AC278" s="769"/>
      <c r="AD278" s="769"/>
      <c r="AE278" s="769"/>
      <c r="AF278" s="769"/>
      <c r="AG278" s="769"/>
      <c r="AH278" s="769"/>
      <c r="AI278" s="769"/>
      <c r="AJ278" s="769"/>
      <c r="AK278" s="769"/>
      <c r="AL278" s="769"/>
      <c r="AM278" s="769"/>
      <c r="AN278" s="769"/>
      <c r="AO278" s="769"/>
      <c r="AP278" s="769"/>
      <c r="AQ278" s="769"/>
      <c r="AR278" s="769"/>
      <c r="AS278" s="769"/>
      <c r="AT278" s="769"/>
      <c r="AU278" s="769"/>
      <c r="AV278" s="769"/>
      <c r="AW278" s="769"/>
      <c r="AX278" s="769"/>
      <c r="AY278" s="769"/>
      <c r="AZ278" s="769"/>
      <c r="BA278" s="769"/>
      <c r="BB278" s="769"/>
      <c r="BC278" s="769"/>
      <c r="BD278" s="769"/>
      <c r="BE278" s="769"/>
      <c r="BF278" s="769"/>
      <c r="BG278" s="769"/>
      <c r="BH278" s="769"/>
      <c r="BI278" s="769"/>
      <c r="BJ278" s="769"/>
      <c r="BK278" s="769"/>
      <c r="BL278" s="769"/>
      <c r="BM278" s="769"/>
      <c r="BN278" s="769"/>
      <c r="BO278" s="769"/>
      <c r="BP278" s="769"/>
      <c r="BQ278" s="769"/>
      <c r="BR278" s="769"/>
      <c r="BS278" s="769"/>
      <c r="BT278" s="769"/>
      <c r="BU278" s="769"/>
      <c r="BV278" s="769"/>
      <c r="BW278" s="769"/>
      <c r="BX278" s="769"/>
      <c r="BY278" s="769"/>
      <c r="BZ278" s="769"/>
      <c r="CA278" s="769"/>
      <c r="CB278" s="769"/>
      <c r="CC278" s="769"/>
      <c r="CD278" s="769"/>
      <c r="CE278" s="769"/>
      <c r="CF278" s="769"/>
      <c r="CG278" s="769"/>
      <c r="CH278" s="769"/>
      <c r="CI278" s="769"/>
      <c r="CJ278" s="769"/>
      <c r="CK278" s="769"/>
      <c r="CL278" s="769"/>
      <c r="CM278" s="769"/>
      <c r="CN278" s="769"/>
      <c r="CO278" s="769"/>
      <c r="CP278" s="769"/>
      <c r="CQ278" s="769"/>
      <c r="CR278" s="769"/>
      <c r="CS278" s="769"/>
      <c r="CT278" s="769"/>
      <c r="CU278" s="769"/>
      <c r="CV278" s="769"/>
      <c r="CW278" s="769"/>
      <c r="CX278" s="769"/>
      <c r="CY278" s="769"/>
      <c r="CZ278" s="769"/>
      <c r="DA278" s="769"/>
      <c r="DB278" s="769"/>
      <c r="DC278" s="769"/>
      <c r="DD278" s="769"/>
      <c r="DE278" s="769"/>
      <c r="DF278" s="769"/>
      <c r="DG278" s="769"/>
      <c r="DH278" s="769"/>
      <c r="DI278" s="769"/>
      <c r="DJ278" s="769"/>
      <c r="DK278" s="769"/>
      <c r="DL278" s="769"/>
      <c r="DM278" s="769"/>
      <c r="DN278" s="769"/>
      <c r="DO278" s="769"/>
      <c r="DP278" s="769"/>
      <c r="DQ278" s="769"/>
      <c r="DR278" s="769"/>
      <c r="DS278" s="769"/>
      <c r="DT278" s="769"/>
      <c r="DU278" s="769"/>
      <c r="DV278" s="769"/>
      <c r="DW278" s="769"/>
      <c r="DX278" s="769"/>
      <c r="DY278" s="769"/>
      <c r="DZ278" s="769"/>
      <c r="EA278" s="769"/>
      <c r="EB278" s="769"/>
      <c r="EC278" s="769"/>
    </row>
    <row r="279" spans="1:158" ht="20.25" customHeight="1" x14ac:dyDescent="0.5">
      <c r="B279" s="1524" t="s">
        <v>975</v>
      </c>
      <c r="C279" s="1525"/>
      <c r="D279" s="1525"/>
      <c r="E279" s="1525"/>
      <c r="F279" s="1525"/>
      <c r="G279" s="1526"/>
      <c r="H279" s="930">
        <f>SUM(H268:H275)</f>
        <v>66</v>
      </c>
      <c r="I279" s="922"/>
      <c r="J279" s="922"/>
      <c r="K279" s="922"/>
      <c r="L279" s="922"/>
      <c r="M279" s="923"/>
      <c r="N279" s="924"/>
      <c r="O279" s="925"/>
      <c r="P279" s="922"/>
      <c r="Q279" s="926"/>
      <c r="R279" s="927"/>
      <c r="S279" s="930">
        <f>SUM(S268:S275)</f>
        <v>66</v>
      </c>
      <c r="T279" s="922"/>
      <c r="U279" s="922"/>
      <c r="V279" s="922"/>
      <c r="W279" s="922"/>
      <c r="X279" s="923"/>
      <c r="Y279" s="928"/>
    </row>
    <row r="280" spans="1:158" ht="20.25" customHeight="1" x14ac:dyDescent="0.5">
      <c r="B280" s="1521" t="s">
        <v>1143</v>
      </c>
      <c r="C280" s="1522"/>
      <c r="D280" s="1522"/>
      <c r="E280" s="1522"/>
      <c r="F280" s="1522"/>
      <c r="G280" s="1523"/>
      <c r="H280" s="933">
        <f>H279/4</f>
        <v>16.5</v>
      </c>
      <c r="I280" s="196"/>
      <c r="J280" s="196"/>
      <c r="K280" s="196"/>
      <c r="L280" s="196"/>
      <c r="M280" s="757"/>
      <c r="N280" s="673"/>
      <c r="O280" s="185"/>
      <c r="P280" s="196"/>
      <c r="Q280" s="623"/>
      <c r="R280" s="395"/>
      <c r="S280" s="933">
        <f>S279/4</f>
        <v>16.5</v>
      </c>
      <c r="T280" s="196"/>
      <c r="U280" s="196"/>
      <c r="V280" s="196"/>
      <c r="W280" s="196"/>
      <c r="X280" s="757"/>
      <c r="Y280" s="702"/>
    </row>
    <row r="281" spans="1:158" ht="20.25" customHeight="1" x14ac:dyDescent="0.5">
      <c r="B281" s="519"/>
      <c r="C281" s="519"/>
      <c r="D281" s="519"/>
      <c r="E281" s="519"/>
      <c r="F281" s="519"/>
      <c r="G281" s="519"/>
      <c r="H281" s="951"/>
      <c r="I281" s="519"/>
      <c r="J281" s="519"/>
      <c r="K281" s="519"/>
      <c r="L281" s="519"/>
      <c r="M281" s="918"/>
      <c r="N281" s="920"/>
      <c r="O281" s="519"/>
      <c r="P281" s="519"/>
      <c r="Q281" s="919"/>
      <c r="R281" s="519"/>
      <c r="S281" s="951"/>
      <c r="T281" s="519"/>
      <c r="U281" s="519"/>
      <c r="V281" s="519"/>
      <c r="W281" s="519"/>
      <c r="X281" s="918"/>
      <c r="Y281" s="920"/>
    </row>
    <row r="282" spans="1:158" ht="20.25" customHeight="1" x14ac:dyDescent="0.5">
      <c r="B282" s="519"/>
      <c r="C282" s="519"/>
      <c r="D282" s="519"/>
      <c r="E282" s="519"/>
      <c r="F282" s="519"/>
      <c r="G282" s="519"/>
      <c r="H282" s="951"/>
      <c r="I282" s="519"/>
      <c r="J282" s="519"/>
      <c r="K282" s="519"/>
      <c r="L282" s="519"/>
      <c r="M282" s="918"/>
      <c r="N282" s="920"/>
      <c r="O282" s="519"/>
      <c r="P282" s="519"/>
      <c r="Q282" s="919"/>
      <c r="R282" s="519"/>
      <c r="S282" s="951"/>
      <c r="T282" s="519"/>
      <c r="U282" s="519"/>
      <c r="V282" s="519"/>
      <c r="W282" s="519"/>
      <c r="X282" s="918"/>
      <c r="Y282" s="920"/>
    </row>
    <row r="283" spans="1:158" ht="20.25" customHeight="1" x14ac:dyDescent="0.5">
      <c r="B283" s="519"/>
      <c r="C283" s="519"/>
      <c r="D283" s="519"/>
      <c r="E283" s="519"/>
      <c r="F283" s="519"/>
      <c r="G283" s="519"/>
      <c r="H283" s="951"/>
      <c r="I283" s="519"/>
      <c r="J283" s="519"/>
      <c r="K283" s="519"/>
      <c r="L283" s="519"/>
      <c r="M283" s="918"/>
      <c r="N283" s="920"/>
      <c r="O283" s="519"/>
      <c r="P283" s="519"/>
      <c r="Q283" s="919"/>
      <c r="R283" s="519"/>
      <c r="S283" s="951"/>
      <c r="T283" s="519"/>
      <c r="U283" s="519"/>
      <c r="V283" s="519"/>
      <c r="W283" s="519"/>
      <c r="X283" s="918"/>
      <c r="Y283" s="920"/>
    </row>
    <row r="284" spans="1:158" s="503" customFormat="1" ht="15.95" customHeight="1" x14ac:dyDescent="0.5">
      <c r="A284" s="931"/>
      <c r="B284" s="1515" t="s">
        <v>1144</v>
      </c>
      <c r="C284" s="1515"/>
      <c r="D284" s="1515"/>
      <c r="E284" s="1516"/>
      <c r="F284" s="1516"/>
      <c r="G284" s="1516"/>
      <c r="H284" s="1516"/>
      <c r="I284" s="1516"/>
      <c r="J284" s="1516"/>
      <c r="K284" s="1516"/>
      <c r="L284" s="1516"/>
      <c r="M284" s="1516"/>
      <c r="N284" s="1516"/>
      <c r="O284" s="1516"/>
      <c r="P284" s="1516"/>
      <c r="Q284" s="1516"/>
      <c r="R284" s="1516"/>
      <c r="S284" s="1516"/>
      <c r="T284" s="1516"/>
      <c r="U284" s="1516"/>
      <c r="V284" s="1516"/>
      <c r="W284" s="1516"/>
      <c r="X284" s="1516"/>
      <c r="Y284" s="1516"/>
    </row>
    <row r="285" spans="1:158" ht="15.95" customHeight="1" x14ac:dyDescent="0.5">
      <c r="B285" s="1482" t="s">
        <v>506</v>
      </c>
      <c r="C285" s="1483"/>
      <c r="D285" s="1488" t="s">
        <v>5</v>
      </c>
      <c r="E285" s="1489"/>
      <c r="F285" s="1489"/>
      <c r="G285" s="1489"/>
      <c r="H285" s="1489"/>
      <c r="I285" s="1489"/>
      <c r="J285" s="1489"/>
      <c r="K285" s="1489"/>
      <c r="L285" s="1489"/>
      <c r="M285" s="1489"/>
      <c r="N285" s="1490"/>
      <c r="O285" s="1489" t="s">
        <v>6</v>
      </c>
      <c r="P285" s="1489"/>
      <c r="Q285" s="1489"/>
      <c r="R285" s="1489"/>
      <c r="S285" s="1489"/>
      <c r="T285" s="1489"/>
      <c r="U285" s="1489"/>
      <c r="V285" s="1489"/>
      <c r="W285" s="1489"/>
      <c r="X285" s="1489"/>
      <c r="Y285" s="1491"/>
    </row>
    <row r="286" spans="1:158" ht="16.7" customHeight="1" x14ac:dyDescent="0.5">
      <c r="B286" s="1484"/>
      <c r="C286" s="1485"/>
      <c r="D286" s="1492" t="s">
        <v>7</v>
      </c>
      <c r="E286" s="1494" t="s">
        <v>504</v>
      </c>
      <c r="F286" s="1496" t="s">
        <v>974</v>
      </c>
      <c r="G286" s="1494" t="s">
        <v>975</v>
      </c>
      <c r="H286" s="1507" t="s">
        <v>976</v>
      </c>
      <c r="I286" s="1517" t="s">
        <v>1115</v>
      </c>
      <c r="J286" s="1519" t="s">
        <v>1068</v>
      </c>
      <c r="K286" s="1505" t="s">
        <v>977</v>
      </c>
      <c r="L286" s="1505" t="s">
        <v>1069</v>
      </c>
      <c r="M286" s="1507" t="s">
        <v>978</v>
      </c>
      <c r="N286" s="1511" t="s">
        <v>508</v>
      </c>
      <c r="O286" s="1513" t="s">
        <v>7</v>
      </c>
      <c r="P286" s="1494" t="s">
        <v>504</v>
      </c>
      <c r="Q286" s="1496" t="s">
        <v>974</v>
      </c>
      <c r="R286" s="1494" t="s">
        <v>975</v>
      </c>
      <c r="S286" s="1507" t="s">
        <v>976</v>
      </c>
      <c r="T286" s="1517" t="s">
        <v>1115</v>
      </c>
      <c r="U286" s="1519" t="s">
        <v>1068</v>
      </c>
      <c r="V286" s="1505" t="s">
        <v>977</v>
      </c>
      <c r="W286" s="1505" t="s">
        <v>1069</v>
      </c>
      <c r="X286" s="1507" t="s">
        <v>978</v>
      </c>
      <c r="Y286" s="1509" t="s">
        <v>508</v>
      </c>
    </row>
    <row r="287" spans="1:158" s="768" customFormat="1" ht="16.7" customHeight="1" x14ac:dyDescent="0.5">
      <c r="B287" s="1486"/>
      <c r="C287" s="1487"/>
      <c r="D287" s="1493"/>
      <c r="E287" s="1495"/>
      <c r="F287" s="1497"/>
      <c r="G287" s="1495"/>
      <c r="H287" s="1508"/>
      <c r="I287" s="1518"/>
      <c r="J287" s="1520"/>
      <c r="K287" s="1506"/>
      <c r="L287" s="1506"/>
      <c r="M287" s="1508"/>
      <c r="N287" s="1512"/>
      <c r="O287" s="1514"/>
      <c r="P287" s="1495"/>
      <c r="Q287" s="1497"/>
      <c r="R287" s="1495"/>
      <c r="S287" s="1508"/>
      <c r="T287" s="1518"/>
      <c r="U287" s="1520"/>
      <c r="V287" s="1506"/>
      <c r="W287" s="1506"/>
      <c r="X287" s="1508"/>
      <c r="Y287" s="1510"/>
      <c r="Z287" s="769"/>
      <c r="AA287" s="769"/>
      <c r="AB287" s="769"/>
      <c r="AC287" s="769"/>
      <c r="AD287" s="769"/>
      <c r="AE287" s="769"/>
      <c r="AF287" s="769"/>
      <c r="AG287" s="769"/>
      <c r="AH287" s="769"/>
      <c r="AI287" s="769"/>
      <c r="AJ287" s="769"/>
      <c r="AK287" s="769"/>
      <c r="AL287" s="769"/>
      <c r="AM287" s="769"/>
      <c r="AN287" s="769"/>
      <c r="AO287" s="769"/>
      <c r="AP287" s="769"/>
      <c r="AQ287" s="769"/>
      <c r="AR287" s="769"/>
      <c r="AS287" s="769"/>
      <c r="AT287" s="769"/>
      <c r="AU287" s="769"/>
      <c r="AV287" s="769"/>
      <c r="AW287" s="769"/>
      <c r="AX287" s="769"/>
      <c r="AY287" s="769"/>
      <c r="AZ287" s="769"/>
      <c r="BA287" s="769"/>
      <c r="BB287" s="769"/>
      <c r="BC287" s="769"/>
      <c r="BD287" s="769"/>
      <c r="BE287" s="769"/>
      <c r="BF287" s="769"/>
      <c r="BG287" s="769"/>
      <c r="BH287" s="769"/>
      <c r="BI287" s="769"/>
      <c r="BJ287" s="769"/>
      <c r="BK287" s="769"/>
      <c r="BL287" s="769"/>
      <c r="BM287" s="769"/>
      <c r="BN287" s="769"/>
      <c r="BO287" s="769"/>
      <c r="BP287" s="769"/>
      <c r="BQ287" s="769"/>
      <c r="BR287" s="769"/>
      <c r="BS287" s="769"/>
      <c r="BT287" s="769"/>
      <c r="BU287" s="769"/>
      <c r="BV287" s="769"/>
      <c r="BW287" s="769"/>
      <c r="BX287" s="769"/>
      <c r="BY287" s="769"/>
      <c r="BZ287" s="769"/>
      <c r="CA287" s="769"/>
      <c r="CB287" s="769"/>
      <c r="CC287" s="769"/>
      <c r="CD287" s="769"/>
      <c r="CE287" s="769"/>
      <c r="CF287" s="769"/>
      <c r="CG287" s="769"/>
      <c r="CH287" s="769"/>
      <c r="CI287" s="769"/>
      <c r="CJ287" s="769"/>
      <c r="CK287" s="769"/>
      <c r="CL287" s="769"/>
      <c r="CM287" s="769"/>
      <c r="CN287" s="769"/>
      <c r="CO287" s="769"/>
      <c r="CP287" s="769"/>
      <c r="CQ287" s="769"/>
      <c r="CR287" s="769"/>
      <c r="CS287" s="769"/>
      <c r="CT287" s="769"/>
      <c r="CU287" s="769"/>
      <c r="CV287" s="769"/>
      <c r="CW287" s="769"/>
      <c r="CX287" s="769"/>
      <c r="CY287" s="769"/>
      <c r="CZ287" s="769"/>
      <c r="DA287" s="769"/>
      <c r="DB287" s="769"/>
      <c r="DC287" s="769"/>
      <c r="DD287" s="769"/>
      <c r="DE287" s="769"/>
      <c r="DF287" s="769"/>
      <c r="DG287" s="769"/>
      <c r="DH287" s="769"/>
      <c r="DI287" s="769"/>
      <c r="DJ287" s="769"/>
      <c r="DK287" s="769"/>
      <c r="DL287" s="769"/>
      <c r="DM287" s="769"/>
      <c r="DN287" s="769"/>
      <c r="DO287" s="769"/>
      <c r="DP287" s="769"/>
      <c r="DQ287" s="769"/>
      <c r="DR287" s="769"/>
      <c r="DS287" s="769"/>
      <c r="DT287" s="769"/>
      <c r="DU287" s="769"/>
      <c r="DV287" s="769"/>
      <c r="DW287" s="769"/>
      <c r="DX287" s="769"/>
      <c r="DY287" s="769"/>
      <c r="DZ287" s="769"/>
      <c r="EA287" s="769"/>
      <c r="EB287" s="769"/>
      <c r="EC287" s="769"/>
    </row>
    <row r="288" spans="1:158" ht="16.7" customHeight="1" x14ac:dyDescent="0.5">
      <c r="B288" s="794" t="s">
        <v>687</v>
      </c>
      <c r="C288" s="795" t="s">
        <v>688</v>
      </c>
      <c r="D288" s="796" t="s">
        <v>481</v>
      </c>
      <c r="E288" s="797" t="s">
        <v>114</v>
      </c>
      <c r="F288" s="798" t="s">
        <v>887</v>
      </c>
      <c r="G288" s="799">
        <f>10*1</f>
        <v>10</v>
      </c>
      <c r="H288" s="780">
        <f>G288+G289+G290</f>
        <v>16</v>
      </c>
      <c r="I288" s="780">
        <v>1</v>
      </c>
      <c r="J288" s="780">
        <v>1</v>
      </c>
      <c r="K288" s="780">
        <v>1</v>
      </c>
      <c r="L288" s="780">
        <v>1</v>
      </c>
      <c r="M288" s="776">
        <f>SUM(H288:L288)</f>
        <v>20</v>
      </c>
      <c r="N288" s="800"/>
      <c r="O288" s="801" t="s">
        <v>482</v>
      </c>
      <c r="P288" s="797" t="s">
        <v>114</v>
      </c>
      <c r="Q288" s="798" t="s">
        <v>887</v>
      </c>
      <c r="R288" s="799">
        <f>10*1</f>
        <v>10</v>
      </c>
      <c r="S288" s="780">
        <f>R288+R289+R290</f>
        <v>16</v>
      </c>
      <c r="T288" s="780">
        <v>1</v>
      </c>
      <c r="U288" s="780">
        <v>1</v>
      </c>
      <c r="V288" s="780">
        <v>1</v>
      </c>
      <c r="W288" s="780">
        <v>1</v>
      </c>
      <c r="X288" s="776">
        <f>SUM(S288:W288)</f>
        <v>20</v>
      </c>
      <c r="Y288" s="802"/>
    </row>
    <row r="289" spans="1:133" ht="16.7" customHeight="1" x14ac:dyDescent="0.5">
      <c r="B289" s="785" t="s">
        <v>1002</v>
      </c>
      <c r="C289" s="778"/>
      <c r="D289" s="779" t="s">
        <v>224</v>
      </c>
      <c r="E289" s="789" t="s">
        <v>114</v>
      </c>
      <c r="F289" s="803" t="s">
        <v>524</v>
      </c>
      <c r="G289" s="780">
        <v>3</v>
      </c>
      <c r="H289" s="780"/>
      <c r="I289" s="780"/>
      <c r="J289" s="780"/>
      <c r="K289" s="780"/>
      <c r="L289" s="780"/>
      <c r="M289" s="780"/>
      <c r="N289" s="790"/>
      <c r="O289" s="786" t="s">
        <v>226</v>
      </c>
      <c r="P289" s="789" t="s">
        <v>114</v>
      </c>
      <c r="Q289" s="803" t="s">
        <v>524</v>
      </c>
      <c r="R289" s="780">
        <v>3</v>
      </c>
      <c r="S289" s="780"/>
      <c r="T289" s="780"/>
      <c r="U289" s="780"/>
      <c r="V289" s="780"/>
      <c r="W289" s="780"/>
      <c r="X289" s="780"/>
      <c r="Y289" s="791"/>
    </row>
    <row r="290" spans="1:133" s="768" customFormat="1" ht="16.7" customHeight="1" x14ac:dyDescent="0.5">
      <c r="B290" s="781"/>
      <c r="C290" s="782"/>
      <c r="D290" s="142" t="s">
        <v>484</v>
      </c>
      <c r="E290" s="462" t="s">
        <v>315</v>
      </c>
      <c r="F290" s="819" t="s">
        <v>485</v>
      </c>
      <c r="G290" s="373">
        <v>3</v>
      </c>
      <c r="H290" s="784"/>
      <c r="I290" s="784"/>
      <c r="J290" s="784"/>
      <c r="K290" s="784"/>
      <c r="L290" s="784"/>
      <c r="M290" s="784"/>
      <c r="N290" s="787"/>
      <c r="O290" s="783" t="s">
        <v>486</v>
      </c>
      <c r="P290" s="462" t="s">
        <v>315</v>
      </c>
      <c r="Q290" s="819" t="s">
        <v>485</v>
      </c>
      <c r="R290" s="373">
        <v>3</v>
      </c>
      <c r="S290" s="784"/>
      <c r="T290" s="784"/>
      <c r="U290" s="784"/>
      <c r="V290" s="784"/>
      <c r="W290" s="784"/>
      <c r="X290" s="784"/>
      <c r="Y290" s="788"/>
      <c r="Z290" s="769"/>
      <c r="AA290" s="769"/>
      <c r="AB290" s="769"/>
      <c r="AC290" s="769"/>
      <c r="AD290" s="769"/>
      <c r="AE290" s="769"/>
      <c r="AF290" s="769"/>
      <c r="AG290" s="769"/>
      <c r="AH290" s="769"/>
      <c r="AI290" s="769"/>
      <c r="AJ290" s="769"/>
      <c r="AK290" s="769"/>
      <c r="AL290" s="769"/>
      <c r="AM290" s="769"/>
      <c r="AN290" s="769"/>
      <c r="AO290" s="769"/>
      <c r="AP290" s="769"/>
      <c r="AQ290" s="769"/>
      <c r="AR290" s="769"/>
      <c r="AS290" s="769"/>
      <c r="AT290" s="769"/>
      <c r="AU290" s="769"/>
      <c r="AV290" s="769"/>
      <c r="AW290" s="769"/>
      <c r="AX290" s="769"/>
      <c r="AY290" s="769"/>
      <c r="AZ290" s="769"/>
      <c r="BA290" s="769"/>
      <c r="BB290" s="769"/>
      <c r="BC290" s="769"/>
      <c r="BD290" s="769"/>
      <c r="BE290" s="769"/>
      <c r="BF290" s="769"/>
      <c r="BG290" s="769"/>
      <c r="BH290" s="769"/>
      <c r="BI290" s="769"/>
      <c r="BJ290" s="769"/>
      <c r="BK290" s="769"/>
      <c r="BL290" s="769"/>
      <c r="BM290" s="769"/>
      <c r="BN290" s="769"/>
      <c r="BO290" s="769"/>
      <c r="BP290" s="769"/>
      <c r="BQ290" s="769"/>
      <c r="BR290" s="769"/>
      <c r="BS290" s="769"/>
      <c r="BT290" s="769"/>
      <c r="BU290" s="769"/>
      <c r="BV290" s="769"/>
      <c r="BW290" s="769"/>
      <c r="BX290" s="769"/>
      <c r="BY290" s="769"/>
      <c r="BZ290" s="769"/>
      <c r="CA290" s="769"/>
      <c r="CB290" s="769"/>
      <c r="CC290" s="769"/>
      <c r="CD290" s="769"/>
      <c r="CE290" s="769"/>
      <c r="CF290" s="769"/>
      <c r="CG290" s="769"/>
      <c r="CH290" s="769"/>
      <c r="CI290" s="769"/>
      <c r="CJ290" s="769"/>
      <c r="CK290" s="769"/>
      <c r="CL290" s="769"/>
      <c r="CM290" s="769"/>
      <c r="CN290" s="769"/>
      <c r="CO290" s="769"/>
      <c r="CP290" s="769"/>
      <c r="CQ290" s="769"/>
      <c r="CR290" s="769"/>
      <c r="CS290" s="769"/>
      <c r="CT290" s="769"/>
      <c r="CU290" s="769"/>
      <c r="CV290" s="769"/>
      <c r="CW290" s="769"/>
      <c r="CX290" s="769"/>
      <c r="CY290" s="769"/>
      <c r="CZ290" s="769"/>
      <c r="DA290" s="769"/>
      <c r="DB290" s="769"/>
      <c r="DC290" s="769"/>
      <c r="DD290" s="769"/>
      <c r="DE290" s="769"/>
      <c r="DF290" s="769"/>
      <c r="DG290" s="769"/>
      <c r="DH290" s="769"/>
      <c r="DI290" s="769"/>
      <c r="DJ290" s="769"/>
      <c r="DK290" s="769"/>
      <c r="DL290" s="769"/>
      <c r="DM290" s="769"/>
      <c r="DN290" s="769"/>
      <c r="DO290" s="769"/>
      <c r="DP290" s="769"/>
      <c r="DQ290" s="769"/>
      <c r="DR290" s="769"/>
      <c r="DS290" s="769"/>
      <c r="DT290" s="769"/>
      <c r="DU290" s="769"/>
      <c r="DV290" s="769"/>
      <c r="DW290" s="769"/>
      <c r="DX290" s="769"/>
      <c r="DY290" s="769"/>
      <c r="DZ290" s="769"/>
      <c r="EA290" s="769"/>
      <c r="EB290" s="769"/>
      <c r="EC290" s="769"/>
    </row>
    <row r="291" spans="1:133" s="768" customFormat="1" ht="16.7" customHeight="1" x14ac:dyDescent="0.5">
      <c r="B291" s="502" t="s">
        <v>692</v>
      </c>
      <c r="C291" s="589" t="s">
        <v>693</v>
      </c>
      <c r="D291" s="590" t="s">
        <v>489</v>
      </c>
      <c r="E291" s="419" t="s">
        <v>315</v>
      </c>
      <c r="F291" s="615" t="s">
        <v>491</v>
      </c>
      <c r="G291" s="338">
        <v>3</v>
      </c>
      <c r="H291" s="338">
        <f>G291+G292+G293</f>
        <v>16</v>
      </c>
      <c r="I291" s="338">
        <v>1</v>
      </c>
      <c r="J291" s="338">
        <v>1</v>
      </c>
      <c r="K291" s="338">
        <v>1</v>
      </c>
      <c r="L291" s="338">
        <v>1</v>
      </c>
      <c r="M291" s="337">
        <f>SUM(H291:L291)</f>
        <v>20</v>
      </c>
      <c r="N291" s="664"/>
      <c r="O291" s="137" t="s">
        <v>492</v>
      </c>
      <c r="P291" s="419" t="s">
        <v>315</v>
      </c>
      <c r="Q291" s="615" t="s">
        <v>491</v>
      </c>
      <c r="R291" s="338">
        <v>3</v>
      </c>
      <c r="S291" s="338">
        <f>R291+R292+R293</f>
        <v>16</v>
      </c>
      <c r="T291" s="338">
        <v>1</v>
      </c>
      <c r="U291" s="338">
        <v>1</v>
      </c>
      <c r="V291" s="338">
        <v>1</v>
      </c>
      <c r="W291" s="338">
        <v>1</v>
      </c>
      <c r="X291" s="337">
        <f>SUM(S291:W291)</f>
        <v>20</v>
      </c>
      <c r="Y291" s="689"/>
      <c r="Z291" s="769"/>
      <c r="AA291" s="769"/>
      <c r="AB291" s="769"/>
      <c r="AC291" s="769"/>
      <c r="AD291" s="769"/>
      <c r="AE291" s="769"/>
      <c r="AF291" s="769"/>
      <c r="AG291" s="769"/>
      <c r="AH291" s="769"/>
      <c r="AI291" s="769"/>
      <c r="AJ291" s="769"/>
      <c r="AK291" s="769"/>
      <c r="AL291" s="769"/>
      <c r="AM291" s="769"/>
      <c r="AN291" s="769"/>
      <c r="AO291" s="769"/>
      <c r="AP291" s="769"/>
      <c r="AQ291" s="769"/>
      <c r="AR291" s="769"/>
      <c r="AS291" s="769"/>
      <c r="AT291" s="769"/>
      <c r="AU291" s="769"/>
      <c r="AV291" s="769"/>
      <c r="AW291" s="769"/>
      <c r="AX291" s="769"/>
      <c r="AY291" s="769"/>
      <c r="AZ291" s="769"/>
      <c r="BA291" s="769"/>
      <c r="BB291" s="769"/>
      <c r="BC291" s="769"/>
      <c r="BD291" s="769"/>
      <c r="BE291" s="769"/>
      <c r="BF291" s="769"/>
      <c r="BG291" s="769"/>
      <c r="BH291" s="769"/>
      <c r="BI291" s="769"/>
      <c r="BJ291" s="769"/>
      <c r="BK291" s="769"/>
      <c r="BL291" s="769"/>
      <c r="BM291" s="769"/>
      <c r="BN291" s="769"/>
      <c r="BO291" s="769"/>
      <c r="BP291" s="769"/>
      <c r="BQ291" s="769"/>
      <c r="BR291" s="769"/>
      <c r="BS291" s="769"/>
      <c r="BT291" s="769"/>
      <c r="BU291" s="769"/>
      <c r="BV291" s="769"/>
      <c r="BW291" s="769"/>
      <c r="BX291" s="769"/>
      <c r="BY291" s="769"/>
      <c r="BZ291" s="769"/>
      <c r="CA291" s="769"/>
      <c r="CB291" s="769"/>
      <c r="CC291" s="769"/>
      <c r="CD291" s="769"/>
      <c r="CE291" s="769"/>
      <c r="CF291" s="769"/>
      <c r="CG291" s="769"/>
      <c r="CH291" s="769"/>
      <c r="CI291" s="769"/>
      <c r="CJ291" s="769"/>
      <c r="CK291" s="769"/>
      <c r="CL291" s="769"/>
      <c r="CM291" s="769"/>
      <c r="CN291" s="769"/>
      <c r="CO291" s="769"/>
      <c r="CP291" s="769"/>
      <c r="CQ291" s="769"/>
      <c r="CR291" s="769"/>
      <c r="CS291" s="769"/>
      <c r="CT291" s="769"/>
      <c r="CU291" s="769"/>
      <c r="CV291" s="769"/>
      <c r="CW291" s="769"/>
      <c r="CX291" s="769"/>
      <c r="CY291" s="769"/>
      <c r="CZ291" s="769"/>
      <c r="DA291" s="769"/>
      <c r="DB291" s="769"/>
      <c r="DC291" s="769"/>
      <c r="DD291" s="769"/>
      <c r="DE291" s="769"/>
      <c r="DF291" s="769"/>
      <c r="DG291" s="769"/>
      <c r="DH291" s="769"/>
      <c r="DI291" s="769"/>
      <c r="DJ291" s="769"/>
      <c r="DK291" s="769"/>
      <c r="DL291" s="769"/>
      <c r="DM291" s="769"/>
      <c r="DN291" s="769"/>
      <c r="DO291" s="769"/>
      <c r="DP291" s="769"/>
      <c r="DQ291" s="769"/>
      <c r="DR291" s="769"/>
      <c r="DS291" s="769"/>
      <c r="DT291" s="769"/>
      <c r="DU291" s="769"/>
      <c r="DV291" s="769"/>
      <c r="DW291" s="769"/>
      <c r="DX291" s="769"/>
      <c r="DY291" s="769"/>
      <c r="DZ291" s="769"/>
      <c r="EA291" s="769"/>
      <c r="EB291" s="769"/>
      <c r="EC291" s="769"/>
    </row>
    <row r="292" spans="1:133" s="768" customFormat="1" ht="16.7" customHeight="1" x14ac:dyDescent="0.5">
      <c r="B292" s="502" t="s">
        <v>1038</v>
      </c>
      <c r="C292" s="589"/>
      <c r="D292" s="590" t="s">
        <v>228</v>
      </c>
      <c r="E292" s="419" t="s">
        <v>114</v>
      </c>
      <c r="F292" s="615" t="s">
        <v>1124</v>
      </c>
      <c r="G292" s="338">
        <f>8+3</f>
        <v>11</v>
      </c>
      <c r="H292" s="338"/>
      <c r="I292" s="338"/>
      <c r="J292" s="338"/>
      <c r="K292" s="338"/>
      <c r="L292" s="338"/>
      <c r="M292" s="338"/>
      <c r="N292" s="664"/>
      <c r="O292" s="137" t="s">
        <v>230</v>
      </c>
      <c r="P292" s="419" t="s">
        <v>114</v>
      </c>
      <c r="Q292" s="615" t="s">
        <v>1124</v>
      </c>
      <c r="R292" s="338">
        <f>8+3</f>
        <v>11</v>
      </c>
      <c r="S292" s="338"/>
      <c r="T292" s="338"/>
      <c r="U292" s="338"/>
      <c r="V292" s="338"/>
      <c r="W292" s="338"/>
      <c r="X292" s="338"/>
      <c r="Y292" s="689"/>
      <c r="Z292" s="769"/>
      <c r="AA292" s="769"/>
      <c r="AB292" s="769"/>
      <c r="AC292" s="769"/>
      <c r="AD292" s="769"/>
      <c r="AE292" s="769"/>
      <c r="AF292" s="769"/>
      <c r="AG292" s="769"/>
      <c r="AH292" s="769"/>
      <c r="AI292" s="769"/>
      <c r="AJ292" s="769"/>
      <c r="AK292" s="769"/>
      <c r="AL292" s="769"/>
      <c r="AM292" s="769"/>
      <c r="AN292" s="769"/>
      <c r="AO292" s="769"/>
      <c r="AP292" s="769"/>
      <c r="AQ292" s="769"/>
      <c r="AR292" s="769"/>
      <c r="AS292" s="769"/>
      <c r="AT292" s="769"/>
      <c r="AU292" s="769"/>
      <c r="AV292" s="769"/>
      <c r="AW292" s="769"/>
      <c r="AX292" s="769"/>
      <c r="AY292" s="769"/>
      <c r="AZ292" s="769"/>
      <c r="BA292" s="769"/>
      <c r="BB292" s="769"/>
      <c r="BC292" s="769"/>
      <c r="BD292" s="769"/>
      <c r="BE292" s="769"/>
      <c r="BF292" s="769"/>
      <c r="BG292" s="769"/>
      <c r="BH292" s="769"/>
      <c r="BI292" s="769"/>
      <c r="BJ292" s="769"/>
      <c r="BK292" s="769"/>
      <c r="BL292" s="769"/>
      <c r="BM292" s="769"/>
      <c r="BN292" s="769"/>
      <c r="BO292" s="769"/>
      <c r="BP292" s="769"/>
      <c r="BQ292" s="769"/>
      <c r="BR292" s="769"/>
      <c r="BS292" s="769"/>
      <c r="BT292" s="769"/>
      <c r="BU292" s="769"/>
      <c r="BV292" s="769"/>
      <c r="BW292" s="769"/>
      <c r="BX292" s="769"/>
      <c r="BY292" s="769"/>
      <c r="BZ292" s="769"/>
      <c r="CA292" s="769"/>
      <c r="CB292" s="769"/>
      <c r="CC292" s="769"/>
      <c r="CD292" s="769"/>
      <c r="CE292" s="769"/>
      <c r="CF292" s="769"/>
      <c r="CG292" s="769"/>
      <c r="CH292" s="769"/>
      <c r="CI292" s="769"/>
      <c r="CJ292" s="769"/>
      <c r="CK292" s="769"/>
      <c r="CL292" s="769"/>
      <c r="CM292" s="769"/>
      <c r="CN292" s="769"/>
      <c r="CO292" s="769"/>
      <c r="CP292" s="769"/>
      <c r="CQ292" s="769"/>
      <c r="CR292" s="769"/>
      <c r="CS292" s="769"/>
      <c r="CT292" s="769"/>
      <c r="CU292" s="769"/>
      <c r="CV292" s="769"/>
      <c r="CW292" s="769"/>
      <c r="CX292" s="769"/>
      <c r="CY292" s="769"/>
      <c r="CZ292" s="769"/>
      <c r="DA292" s="769"/>
      <c r="DB292" s="769"/>
      <c r="DC292" s="769"/>
      <c r="DD292" s="769"/>
      <c r="DE292" s="769"/>
      <c r="DF292" s="769"/>
      <c r="DG292" s="769"/>
      <c r="DH292" s="769"/>
      <c r="DI292" s="769"/>
      <c r="DJ292" s="769"/>
      <c r="DK292" s="769"/>
      <c r="DL292" s="769"/>
      <c r="DM292" s="769"/>
      <c r="DN292" s="769"/>
      <c r="DO292" s="769"/>
      <c r="DP292" s="769"/>
      <c r="DQ292" s="769"/>
      <c r="DR292" s="769"/>
      <c r="DS292" s="769"/>
      <c r="DT292" s="769"/>
      <c r="DU292" s="769"/>
      <c r="DV292" s="769"/>
      <c r="DW292" s="769"/>
      <c r="DX292" s="769"/>
      <c r="DY292" s="769"/>
      <c r="DZ292" s="769"/>
      <c r="EA292" s="769"/>
      <c r="EB292" s="769"/>
      <c r="EC292" s="769"/>
    </row>
    <row r="293" spans="1:133" s="768" customFormat="1" ht="16.7" customHeight="1" x14ac:dyDescent="0.5">
      <c r="B293" s="709"/>
      <c r="C293" s="592"/>
      <c r="D293" s="593" t="s">
        <v>1071</v>
      </c>
      <c r="E293" s="462" t="s">
        <v>483</v>
      </c>
      <c r="F293" s="616" t="s">
        <v>893</v>
      </c>
      <c r="G293" s="373">
        <v>2</v>
      </c>
      <c r="H293" s="373"/>
      <c r="I293" s="373"/>
      <c r="J293" s="373"/>
      <c r="K293" s="373"/>
      <c r="L293" s="373"/>
      <c r="M293" s="373"/>
      <c r="N293" s="657"/>
      <c r="O293" s="142" t="s">
        <v>892</v>
      </c>
      <c r="P293" s="462" t="s">
        <v>483</v>
      </c>
      <c r="Q293" s="616" t="s">
        <v>893</v>
      </c>
      <c r="R293" s="373">
        <v>2</v>
      </c>
      <c r="S293" s="373"/>
      <c r="T293" s="373"/>
      <c r="U293" s="373"/>
      <c r="V293" s="373"/>
      <c r="W293" s="373"/>
      <c r="X293" s="373"/>
      <c r="Y293" s="682"/>
      <c r="Z293" s="769"/>
      <c r="AA293" s="769"/>
      <c r="AB293" s="769"/>
      <c r="AC293" s="769"/>
      <c r="AD293" s="769"/>
      <c r="AE293" s="769"/>
      <c r="AF293" s="769"/>
      <c r="AG293" s="769"/>
      <c r="AH293" s="769"/>
      <c r="AI293" s="769"/>
      <c r="AJ293" s="769"/>
      <c r="AK293" s="769"/>
      <c r="AL293" s="769"/>
      <c r="AM293" s="769"/>
      <c r="AN293" s="769"/>
      <c r="AO293" s="769"/>
      <c r="AP293" s="769"/>
      <c r="AQ293" s="769"/>
      <c r="AR293" s="769"/>
      <c r="AS293" s="769"/>
      <c r="AT293" s="769"/>
      <c r="AU293" s="769"/>
      <c r="AV293" s="769"/>
      <c r="AW293" s="769"/>
      <c r="AX293" s="769"/>
      <c r="AY293" s="769"/>
      <c r="AZ293" s="769"/>
      <c r="BA293" s="769"/>
      <c r="BB293" s="769"/>
      <c r="BC293" s="769"/>
      <c r="BD293" s="769"/>
      <c r="BE293" s="769"/>
      <c r="BF293" s="769"/>
      <c r="BG293" s="769"/>
      <c r="BH293" s="769"/>
      <c r="BI293" s="769"/>
      <c r="BJ293" s="769"/>
      <c r="BK293" s="769"/>
      <c r="BL293" s="769"/>
      <c r="BM293" s="769"/>
      <c r="BN293" s="769"/>
      <c r="BO293" s="769"/>
      <c r="BP293" s="769"/>
      <c r="BQ293" s="769"/>
      <c r="BR293" s="769"/>
      <c r="BS293" s="769"/>
      <c r="BT293" s="769"/>
      <c r="BU293" s="769"/>
      <c r="BV293" s="769"/>
      <c r="BW293" s="769"/>
      <c r="BX293" s="769"/>
      <c r="BY293" s="769"/>
      <c r="BZ293" s="769"/>
      <c r="CA293" s="769"/>
      <c r="CB293" s="769"/>
      <c r="CC293" s="769"/>
      <c r="CD293" s="769"/>
      <c r="CE293" s="769"/>
      <c r="CF293" s="769"/>
      <c r="CG293" s="769"/>
      <c r="CH293" s="769"/>
      <c r="CI293" s="769"/>
      <c r="CJ293" s="769"/>
      <c r="CK293" s="769"/>
      <c r="CL293" s="769"/>
      <c r="CM293" s="769"/>
      <c r="CN293" s="769"/>
      <c r="CO293" s="769"/>
      <c r="CP293" s="769"/>
      <c r="CQ293" s="769"/>
      <c r="CR293" s="769"/>
      <c r="CS293" s="769"/>
      <c r="CT293" s="769"/>
      <c r="CU293" s="769"/>
      <c r="CV293" s="769"/>
      <c r="CW293" s="769"/>
      <c r="CX293" s="769"/>
      <c r="CY293" s="769"/>
      <c r="CZ293" s="769"/>
      <c r="DA293" s="769"/>
      <c r="DB293" s="769"/>
      <c r="DC293" s="769"/>
      <c r="DD293" s="769"/>
      <c r="DE293" s="769"/>
      <c r="DF293" s="769"/>
      <c r="DG293" s="769"/>
      <c r="DH293" s="769"/>
      <c r="DI293" s="769"/>
      <c r="DJ293" s="769"/>
      <c r="DK293" s="769"/>
      <c r="DL293" s="769"/>
      <c r="DM293" s="769"/>
      <c r="DN293" s="769"/>
      <c r="DO293" s="769"/>
      <c r="DP293" s="769"/>
      <c r="DQ293" s="769"/>
      <c r="DR293" s="769"/>
      <c r="DS293" s="769"/>
      <c r="DT293" s="769"/>
      <c r="DU293" s="769"/>
      <c r="DV293" s="769"/>
      <c r="DW293" s="769"/>
      <c r="DX293" s="769"/>
      <c r="DY293" s="769"/>
      <c r="DZ293" s="769"/>
      <c r="EA293" s="769"/>
      <c r="EB293" s="769"/>
      <c r="EC293" s="769"/>
    </row>
    <row r="294" spans="1:133" s="768" customFormat="1" ht="16.7" customHeight="1" x14ac:dyDescent="0.5">
      <c r="B294" s="502" t="s">
        <v>689</v>
      </c>
      <c r="C294" s="589" t="s">
        <v>690</v>
      </c>
      <c r="D294" s="590" t="s">
        <v>224</v>
      </c>
      <c r="E294" s="419" t="s">
        <v>114</v>
      </c>
      <c r="F294" s="615" t="s">
        <v>1149</v>
      </c>
      <c r="G294" s="338">
        <v>7</v>
      </c>
      <c r="H294" s="338"/>
      <c r="I294" s="338"/>
      <c r="J294" s="338"/>
      <c r="K294" s="338"/>
      <c r="L294" s="338"/>
      <c r="M294" s="337"/>
      <c r="N294" s="664"/>
      <c r="O294" s="590" t="s">
        <v>226</v>
      </c>
      <c r="P294" s="419" t="s">
        <v>114</v>
      </c>
      <c r="Q294" s="615" t="s">
        <v>1149</v>
      </c>
      <c r="R294" s="338">
        <v>7</v>
      </c>
      <c r="S294" s="338"/>
      <c r="T294" s="338"/>
      <c r="U294" s="338"/>
      <c r="V294" s="338"/>
      <c r="W294" s="338"/>
      <c r="X294" s="337"/>
      <c r="Y294" s="689"/>
      <c r="Z294" s="769"/>
      <c r="AA294" s="769"/>
      <c r="AB294" s="769"/>
      <c r="AC294" s="769"/>
      <c r="AD294" s="769"/>
      <c r="AE294" s="769"/>
      <c r="AF294" s="769"/>
      <c r="AG294" s="769"/>
      <c r="AH294" s="769"/>
      <c r="AI294" s="769"/>
      <c r="AJ294" s="769"/>
      <c r="AK294" s="769"/>
      <c r="AL294" s="769"/>
      <c r="AM294" s="769"/>
      <c r="AN294" s="769"/>
      <c r="AO294" s="769"/>
      <c r="AP294" s="769"/>
      <c r="AQ294" s="769"/>
      <c r="AR294" s="769"/>
      <c r="AS294" s="769"/>
      <c r="AT294" s="769"/>
      <c r="AU294" s="769"/>
      <c r="AV294" s="769"/>
      <c r="AW294" s="769"/>
      <c r="AX294" s="769"/>
      <c r="AY294" s="769"/>
      <c r="AZ294" s="769"/>
      <c r="BA294" s="769"/>
      <c r="BB294" s="769"/>
      <c r="BC294" s="769"/>
      <c r="BD294" s="769"/>
      <c r="BE294" s="769"/>
      <c r="BF294" s="769"/>
      <c r="BG294" s="769"/>
      <c r="BH294" s="769"/>
      <c r="BI294" s="769"/>
      <c r="BJ294" s="769"/>
      <c r="BK294" s="769"/>
      <c r="BL294" s="769"/>
      <c r="BM294" s="769"/>
      <c r="BN294" s="769"/>
      <c r="BO294" s="769"/>
      <c r="BP294" s="769"/>
      <c r="BQ294" s="769"/>
      <c r="BR294" s="769"/>
      <c r="BS294" s="769"/>
      <c r="BT294" s="769"/>
      <c r="BU294" s="769"/>
      <c r="BV294" s="769"/>
      <c r="BW294" s="769"/>
      <c r="BX294" s="769"/>
      <c r="BY294" s="769"/>
      <c r="BZ294" s="769"/>
      <c r="CA294" s="769"/>
      <c r="CB294" s="769"/>
      <c r="CC294" s="769"/>
      <c r="CD294" s="769"/>
      <c r="CE294" s="769"/>
      <c r="CF294" s="769"/>
      <c r="CG294" s="769"/>
      <c r="CH294" s="769"/>
      <c r="CI294" s="769"/>
      <c r="CJ294" s="769"/>
      <c r="CK294" s="769"/>
      <c r="CL294" s="769"/>
      <c r="CM294" s="769"/>
      <c r="CN294" s="769"/>
      <c r="CO294" s="769"/>
      <c r="CP294" s="769"/>
      <c r="CQ294" s="769"/>
      <c r="CR294" s="769"/>
      <c r="CS294" s="769"/>
      <c r="CT294" s="769"/>
      <c r="CU294" s="769"/>
      <c r="CV294" s="769"/>
      <c r="CW294" s="769"/>
      <c r="CX294" s="769"/>
      <c r="CY294" s="769"/>
      <c r="CZ294" s="769"/>
      <c r="DA294" s="769"/>
      <c r="DB294" s="769"/>
      <c r="DC294" s="769"/>
      <c r="DD294" s="769"/>
      <c r="DE294" s="769"/>
      <c r="DF294" s="769"/>
      <c r="DG294" s="769"/>
      <c r="DH294" s="769"/>
      <c r="DI294" s="769"/>
      <c r="DJ294" s="769"/>
      <c r="DK294" s="769"/>
      <c r="DL294" s="769"/>
      <c r="DM294" s="769"/>
      <c r="DN294" s="769"/>
      <c r="DO294" s="769"/>
      <c r="DP294" s="769"/>
      <c r="DQ294" s="769"/>
      <c r="DR294" s="769"/>
      <c r="DS294" s="769"/>
      <c r="DT294" s="769"/>
      <c r="DU294" s="769"/>
      <c r="DV294" s="769"/>
      <c r="DW294" s="769"/>
      <c r="DX294" s="769"/>
      <c r="DY294" s="769"/>
      <c r="DZ294" s="769"/>
      <c r="EA294" s="769"/>
      <c r="EB294" s="769"/>
      <c r="EC294" s="769"/>
    </row>
    <row r="295" spans="1:133" ht="20.25" customHeight="1" x14ac:dyDescent="0.5">
      <c r="B295" s="1524" t="s">
        <v>975</v>
      </c>
      <c r="C295" s="1525"/>
      <c r="D295" s="1525"/>
      <c r="E295" s="1525"/>
      <c r="F295" s="1525"/>
      <c r="G295" s="1526"/>
      <c r="H295" s="921">
        <f>SUM(H288:H293)</f>
        <v>32</v>
      </c>
      <c r="I295" s="922"/>
      <c r="J295" s="922"/>
      <c r="K295" s="922"/>
      <c r="L295" s="922"/>
      <c r="M295" s="923"/>
      <c r="N295" s="924"/>
      <c r="O295" s="925"/>
      <c r="P295" s="922"/>
      <c r="Q295" s="926"/>
      <c r="R295" s="927"/>
      <c r="S295" s="930">
        <f>SUM(S286:S293)</f>
        <v>32</v>
      </c>
      <c r="T295" s="922"/>
      <c r="U295" s="922"/>
      <c r="V295" s="922"/>
      <c r="W295" s="922"/>
      <c r="X295" s="923"/>
      <c r="Y295" s="928"/>
    </row>
    <row r="296" spans="1:133" ht="20.25" customHeight="1" x14ac:dyDescent="0.5">
      <c r="B296" s="1521" t="s">
        <v>1143</v>
      </c>
      <c r="C296" s="1522"/>
      <c r="D296" s="1522"/>
      <c r="E296" s="1522"/>
      <c r="F296" s="1522"/>
      <c r="G296" s="1523"/>
      <c r="H296" s="477">
        <f>H295/2</f>
        <v>16</v>
      </c>
      <c r="I296" s="196"/>
      <c r="J296" s="196"/>
      <c r="K296" s="196"/>
      <c r="L296" s="196"/>
      <c r="M296" s="757"/>
      <c r="N296" s="673"/>
      <c r="O296" s="185"/>
      <c r="P296" s="196"/>
      <c r="Q296" s="623"/>
      <c r="R296" s="395"/>
      <c r="S296" s="933">
        <f>S295/4</f>
        <v>8</v>
      </c>
      <c r="T296" s="196"/>
      <c r="U296" s="196"/>
      <c r="V296" s="196"/>
      <c r="W296" s="196"/>
      <c r="X296" s="757"/>
      <c r="Y296" s="702"/>
    </row>
    <row r="297" spans="1:133" s="503" customFormat="1" ht="15.95" customHeight="1" x14ac:dyDescent="0.5">
      <c r="A297" s="768"/>
      <c r="B297" s="1515" t="s">
        <v>1145</v>
      </c>
      <c r="C297" s="1515"/>
      <c r="D297" s="1515"/>
      <c r="E297" s="1516"/>
      <c r="F297" s="1516"/>
      <c r="G297" s="1516"/>
      <c r="H297" s="1516"/>
      <c r="I297" s="1516"/>
      <c r="J297" s="1516"/>
      <c r="K297" s="1516"/>
      <c r="L297" s="1516"/>
      <c r="M297" s="1516"/>
      <c r="N297" s="1516"/>
      <c r="O297" s="1516"/>
      <c r="P297" s="1516"/>
      <c r="Q297" s="1516"/>
      <c r="R297" s="1516"/>
      <c r="S297" s="1516"/>
      <c r="T297" s="1516"/>
      <c r="U297" s="1516"/>
      <c r="V297" s="1516"/>
      <c r="W297" s="1516"/>
      <c r="X297" s="1516"/>
      <c r="Y297" s="1516"/>
    </row>
    <row r="298" spans="1:133" ht="15.95" customHeight="1" x14ac:dyDescent="0.5">
      <c r="B298" s="1482" t="s">
        <v>506</v>
      </c>
      <c r="C298" s="1483"/>
      <c r="D298" s="1488" t="s">
        <v>5</v>
      </c>
      <c r="E298" s="1489"/>
      <c r="F298" s="1489"/>
      <c r="G298" s="1489"/>
      <c r="H298" s="1489"/>
      <c r="I298" s="1489"/>
      <c r="J298" s="1489"/>
      <c r="K298" s="1489"/>
      <c r="L298" s="1489"/>
      <c r="M298" s="1489"/>
      <c r="N298" s="1490"/>
      <c r="O298" s="1489" t="s">
        <v>6</v>
      </c>
      <c r="P298" s="1489"/>
      <c r="Q298" s="1489"/>
      <c r="R298" s="1489"/>
      <c r="S298" s="1489"/>
      <c r="T298" s="1489"/>
      <c r="U298" s="1489"/>
      <c r="V298" s="1489"/>
      <c r="W298" s="1489"/>
      <c r="X298" s="1489"/>
      <c r="Y298" s="1491"/>
    </row>
    <row r="299" spans="1:133" ht="16.7" customHeight="1" x14ac:dyDescent="0.5">
      <c r="B299" s="1484"/>
      <c r="C299" s="1485"/>
      <c r="D299" s="1492" t="s">
        <v>7</v>
      </c>
      <c r="E299" s="1494" t="s">
        <v>504</v>
      </c>
      <c r="F299" s="1496" t="s">
        <v>974</v>
      </c>
      <c r="G299" s="1494" t="s">
        <v>975</v>
      </c>
      <c r="H299" s="1507" t="s">
        <v>976</v>
      </c>
      <c r="I299" s="1517" t="s">
        <v>1115</v>
      </c>
      <c r="J299" s="1519" t="s">
        <v>1068</v>
      </c>
      <c r="K299" s="1505" t="s">
        <v>977</v>
      </c>
      <c r="L299" s="1505" t="s">
        <v>1069</v>
      </c>
      <c r="M299" s="1507" t="s">
        <v>978</v>
      </c>
      <c r="N299" s="1511" t="s">
        <v>508</v>
      </c>
      <c r="O299" s="1513" t="s">
        <v>7</v>
      </c>
      <c r="P299" s="1494" t="s">
        <v>504</v>
      </c>
      <c r="Q299" s="1496" t="s">
        <v>974</v>
      </c>
      <c r="R299" s="1494" t="s">
        <v>975</v>
      </c>
      <c r="S299" s="1507" t="s">
        <v>976</v>
      </c>
      <c r="T299" s="1517" t="s">
        <v>1115</v>
      </c>
      <c r="U299" s="1519" t="s">
        <v>1068</v>
      </c>
      <c r="V299" s="1505" t="s">
        <v>977</v>
      </c>
      <c r="W299" s="1505" t="s">
        <v>1069</v>
      </c>
      <c r="X299" s="1507" t="s">
        <v>978</v>
      </c>
      <c r="Y299" s="1509" t="s">
        <v>508</v>
      </c>
    </row>
    <row r="300" spans="1:133" s="768" customFormat="1" ht="16.7" customHeight="1" x14ac:dyDescent="0.5">
      <c r="B300" s="1486"/>
      <c r="C300" s="1487"/>
      <c r="D300" s="1493"/>
      <c r="E300" s="1495"/>
      <c r="F300" s="1497"/>
      <c r="G300" s="1495"/>
      <c r="H300" s="1508"/>
      <c r="I300" s="1518"/>
      <c r="J300" s="1520"/>
      <c r="K300" s="1506"/>
      <c r="L300" s="1506"/>
      <c r="M300" s="1508"/>
      <c r="N300" s="1512"/>
      <c r="O300" s="1514"/>
      <c r="P300" s="1495"/>
      <c r="Q300" s="1497"/>
      <c r="R300" s="1495"/>
      <c r="S300" s="1508"/>
      <c r="T300" s="1518"/>
      <c r="U300" s="1520"/>
      <c r="V300" s="1506"/>
      <c r="W300" s="1506"/>
      <c r="X300" s="1508"/>
      <c r="Y300" s="1510"/>
      <c r="Z300" s="769"/>
      <c r="AA300" s="769"/>
      <c r="AB300" s="769"/>
      <c r="AC300" s="769"/>
      <c r="AD300" s="769"/>
      <c r="AE300" s="769"/>
      <c r="AF300" s="769"/>
      <c r="AG300" s="769"/>
      <c r="AH300" s="769"/>
      <c r="AI300" s="769"/>
      <c r="AJ300" s="769"/>
      <c r="AK300" s="769"/>
      <c r="AL300" s="769"/>
      <c r="AM300" s="769"/>
      <c r="AN300" s="769"/>
      <c r="AO300" s="769"/>
      <c r="AP300" s="769"/>
      <c r="AQ300" s="769"/>
      <c r="AR300" s="769"/>
      <c r="AS300" s="769"/>
      <c r="AT300" s="769"/>
      <c r="AU300" s="769"/>
      <c r="AV300" s="769"/>
      <c r="AW300" s="769"/>
      <c r="AX300" s="769"/>
      <c r="AY300" s="769"/>
      <c r="AZ300" s="769"/>
      <c r="BA300" s="769"/>
      <c r="BB300" s="769"/>
      <c r="BC300" s="769"/>
      <c r="BD300" s="769"/>
      <c r="BE300" s="769"/>
      <c r="BF300" s="769"/>
      <c r="BG300" s="769"/>
      <c r="BH300" s="769"/>
      <c r="BI300" s="769"/>
      <c r="BJ300" s="769"/>
      <c r="BK300" s="769"/>
      <c r="BL300" s="769"/>
      <c r="BM300" s="769"/>
      <c r="BN300" s="769"/>
      <c r="BO300" s="769"/>
      <c r="BP300" s="769"/>
      <c r="BQ300" s="769"/>
      <c r="BR300" s="769"/>
      <c r="BS300" s="769"/>
      <c r="BT300" s="769"/>
      <c r="BU300" s="769"/>
      <c r="BV300" s="769"/>
      <c r="BW300" s="769"/>
      <c r="BX300" s="769"/>
      <c r="BY300" s="769"/>
      <c r="BZ300" s="769"/>
      <c r="CA300" s="769"/>
      <c r="CB300" s="769"/>
      <c r="CC300" s="769"/>
      <c r="CD300" s="769"/>
      <c r="CE300" s="769"/>
      <c r="CF300" s="769"/>
      <c r="CG300" s="769"/>
      <c r="CH300" s="769"/>
      <c r="CI300" s="769"/>
      <c r="CJ300" s="769"/>
      <c r="CK300" s="769"/>
      <c r="CL300" s="769"/>
      <c r="CM300" s="769"/>
      <c r="CN300" s="769"/>
      <c r="CO300" s="769"/>
      <c r="CP300" s="769"/>
      <c r="CQ300" s="769"/>
      <c r="CR300" s="769"/>
      <c r="CS300" s="769"/>
      <c r="CT300" s="769"/>
      <c r="CU300" s="769"/>
      <c r="CV300" s="769"/>
      <c r="CW300" s="769"/>
      <c r="CX300" s="769"/>
      <c r="CY300" s="769"/>
      <c r="CZ300" s="769"/>
      <c r="DA300" s="769"/>
      <c r="DB300" s="769"/>
      <c r="DC300" s="769"/>
      <c r="DD300" s="769"/>
      <c r="DE300" s="769"/>
      <c r="DF300" s="769"/>
      <c r="DG300" s="769"/>
      <c r="DH300" s="769"/>
      <c r="DI300" s="769"/>
      <c r="DJ300" s="769"/>
      <c r="DK300" s="769"/>
      <c r="DL300" s="769"/>
      <c r="DM300" s="769"/>
      <c r="DN300" s="769"/>
      <c r="DO300" s="769"/>
      <c r="DP300" s="769"/>
      <c r="DQ300" s="769"/>
      <c r="DR300" s="769"/>
      <c r="DS300" s="769"/>
      <c r="DT300" s="769"/>
      <c r="DU300" s="769"/>
      <c r="DV300" s="769"/>
      <c r="DW300" s="769"/>
      <c r="DX300" s="769"/>
      <c r="DY300" s="769"/>
      <c r="DZ300" s="769"/>
      <c r="EA300" s="769"/>
      <c r="EB300" s="769"/>
      <c r="EC300" s="769"/>
    </row>
    <row r="301" spans="1:133" s="793" customFormat="1" ht="15.95" customHeight="1" x14ac:dyDescent="0.5">
      <c r="A301" s="932"/>
      <c r="B301" s="502" t="s">
        <v>901</v>
      </c>
      <c r="C301" s="510"/>
      <c r="D301" s="635" t="s">
        <v>911</v>
      </c>
      <c r="E301" s="137">
        <v>5</v>
      </c>
      <c r="F301" s="151" t="s">
        <v>724</v>
      </c>
      <c r="G301" s="338">
        <f>3*5</f>
        <v>15</v>
      </c>
      <c r="H301" s="338">
        <f>G301+G302</f>
        <v>15</v>
      </c>
      <c r="I301" s="338"/>
      <c r="J301" s="338"/>
      <c r="K301" s="338"/>
      <c r="L301" s="466"/>
      <c r="M301" s="465">
        <f>SUM(H301:L301)</f>
        <v>15</v>
      </c>
      <c r="N301" s="674"/>
      <c r="O301" s="151" t="s">
        <v>908</v>
      </c>
      <c r="P301" s="137">
        <v>5</v>
      </c>
      <c r="Q301" s="151" t="s">
        <v>724</v>
      </c>
      <c r="R301" s="338">
        <f>3*5</f>
        <v>15</v>
      </c>
      <c r="S301" s="338">
        <f>R301+R302</f>
        <v>15</v>
      </c>
      <c r="T301" s="338"/>
      <c r="U301" s="338"/>
      <c r="V301" s="338"/>
      <c r="W301" s="466"/>
      <c r="X301" s="465">
        <f>SUM(S301:W301)</f>
        <v>15</v>
      </c>
      <c r="Y301" s="703"/>
    </row>
    <row r="302" spans="1:133" s="808" customFormat="1" ht="15.95" customHeight="1" x14ac:dyDescent="0.5">
      <c r="A302" s="809"/>
      <c r="B302" s="758" t="s">
        <v>981</v>
      </c>
      <c r="C302" s="759"/>
      <c r="D302" s="760"/>
      <c r="E302" s="761"/>
      <c r="F302" s="762"/>
      <c r="G302" s="763"/>
      <c r="H302" s="764"/>
      <c r="I302" s="764"/>
      <c r="J302" s="764"/>
      <c r="K302" s="764"/>
      <c r="L302" s="764"/>
      <c r="M302" s="764"/>
      <c r="N302" s="765"/>
      <c r="O302" s="762"/>
      <c r="P302" s="761"/>
      <c r="Q302" s="762"/>
      <c r="R302" s="763"/>
      <c r="S302" s="764"/>
      <c r="T302" s="764"/>
      <c r="U302" s="764"/>
      <c r="V302" s="764"/>
      <c r="W302" s="764"/>
      <c r="X302" s="764"/>
      <c r="Y302" s="766"/>
    </row>
    <row r="303" spans="1:133" s="768" customFormat="1" ht="15.95" customHeight="1" x14ac:dyDescent="0.5">
      <c r="B303" s="585" t="s">
        <v>902</v>
      </c>
      <c r="C303" s="647"/>
      <c r="D303" s="704" t="s">
        <v>912</v>
      </c>
      <c r="E303" s="465">
        <v>5</v>
      </c>
      <c r="F303" s="208" t="s">
        <v>714</v>
      </c>
      <c r="G303" s="465">
        <f>2*5</f>
        <v>10</v>
      </c>
      <c r="H303" s="465">
        <f>G303+G304</f>
        <v>20</v>
      </c>
      <c r="I303" s="465"/>
      <c r="J303" s="465"/>
      <c r="K303" s="465"/>
      <c r="L303" s="705"/>
      <c r="M303" s="465">
        <f>SUM(H303:L303)</f>
        <v>20</v>
      </c>
      <c r="N303" s="859"/>
      <c r="O303" s="208" t="s">
        <v>909</v>
      </c>
      <c r="P303" s="465">
        <v>5</v>
      </c>
      <c r="Q303" s="208" t="s">
        <v>714</v>
      </c>
      <c r="R303" s="465">
        <f>2*5</f>
        <v>10</v>
      </c>
      <c r="S303" s="465">
        <f>R303+R304</f>
        <v>20</v>
      </c>
      <c r="T303" s="465"/>
      <c r="U303" s="465"/>
      <c r="V303" s="465"/>
      <c r="W303" s="705"/>
      <c r="X303" s="465">
        <f>SUM(S303:W303)</f>
        <v>20</v>
      </c>
      <c r="Y303" s="860"/>
      <c r="Z303" s="769"/>
      <c r="AA303" s="769"/>
      <c r="AB303" s="769"/>
      <c r="AC303" s="769"/>
      <c r="AD303" s="769"/>
      <c r="AE303" s="769"/>
      <c r="AF303" s="769"/>
      <c r="AG303" s="769"/>
      <c r="AH303" s="769"/>
      <c r="AI303" s="769"/>
      <c r="AJ303" s="769"/>
      <c r="AK303" s="769"/>
      <c r="AL303" s="769"/>
      <c r="AM303" s="769"/>
      <c r="AN303" s="769"/>
      <c r="AO303" s="769"/>
      <c r="AP303" s="769"/>
      <c r="AQ303" s="769"/>
      <c r="AR303" s="769"/>
      <c r="AS303" s="769"/>
      <c r="AT303" s="769"/>
      <c r="AU303" s="769"/>
      <c r="AV303" s="769"/>
      <c r="AW303" s="769"/>
      <c r="AX303" s="769"/>
      <c r="AY303" s="769"/>
      <c r="AZ303" s="769"/>
      <c r="BA303" s="769"/>
      <c r="BB303" s="769"/>
      <c r="BC303" s="769"/>
      <c r="BD303" s="769"/>
      <c r="BE303" s="769"/>
      <c r="BF303" s="769"/>
      <c r="BG303" s="769"/>
      <c r="BH303" s="769"/>
      <c r="BI303" s="769"/>
      <c r="BJ303" s="769"/>
      <c r="BK303" s="769"/>
      <c r="BL303" s="769"/>
      <c r="BM303" s="769"/>
      <c r="BN303" s="769"/>
      <c r="BO303" s="769"/>
      <c r="BP303" s="769"/>
      <c r="BQ303" s="769"/>
      <c r="BR303" s="769"/>
      <c r="BS303" s="769"/>
      <c r="BT303" s="769"/>
      <c r="BU303" s="769"/>
      <c r="BV303" s="769"/>
      <c r="BW303" s="769"/>
      <c r="BX303" s="769"/>
      <c r="BY303" s="769"/>
      <c r="BZ303" s="769"/>
      <c r="CA303" s="769"/>
      <c r="CB303" s="769"/>
      <c r="CC303" s="769"/>
      <c r="CD303" s="769"/>
      <c r="CE303" s="769"/>
      <c r="CF303" s="769"/>
      <c r="CG303" s="769"/>
      <c r="CH303" s="769"/>
      <c r="CI303" s="769"/>
      <c r="CJ303" s="769"/>
      <c r="CK303" s="769"/>
      <c r="CL303" s="769"/>
      <c r="CM303" s="769"/>
      <c r="CN303" s="769"/>
      <c r="CO303" s="769"/>
      <c r="CP303" s="769"/>
      <c r="CQ303" s="769"/>
      <c r="CR303" s="769"/>
      <c r="CS303" s="769"/>
      <c r="CT303" s="769"/>
      <c r="CU303" s="769"/>
      <c r="CV303" s="769"/>
      <c r="CW303" s="769"/>
      <c r="CX303" s="769"/>
      <c r="CY303" s="769"/>
      <c r="CZ303" s="769"/>
      <c r="DA303" s="769"/>
      <c r="DB303" s="769"/>
      <c r="DC303" s="769"/>
      <c r="DD303" s="769"/>
      <c r="DE303" s="769"/>
      <c r="DF303" s="769"/>
      <c r="DG303" s="769"/>
      <c r="DH303" s="769"/>
      <c r="DI303" s="769"/>
      <c r="DJ303" s="769"/>
      <c r="DK303" s="769"/>
      <c r="DL303" s="769"/>
      <c r="DM303" s="769"/>
      <c r="DN303" s="769"/>
      <c r="DO303" s="769"/>
      <c r="DP303" s="769"/>
      <c r="DQ303" s="769"/>
      <c r="DR303" s="769"/>
      <c r="DS303" s="769"/>
      <c r="DT303" s="769"/>
      <c r="DU303" s="769"/>
      <c r="DV303" s="769"/>
      <c r="DW303" s="769"/>
      <c r="DX303" s="769"/>
      <c r="DY303" s="769"/>
      <c r="DZ303" s="769"/>
      <c r="EA303" s="769"/>
      <c r="EB303" s="769"/>
      <c r="EC303" s="769"/>
    </row>
    <row r="304" spans="1:133" s="809" customFormat="1" ht="15.95" customHeight="1" x14ac:dyDescent="0.5">
      <c r="B304" s="758" t="s">
        <v>981</v>
      </c>
      <c r="C304" s="759"/>
      <c r="D304" s="636" t="s">
        <v>913</v>
      </c>
      <c r="E304" s="373">
        <v>5</v>
      </c>
      <c r="F304" s="200" t="s">
        <v>721</v>
      </c>
      <c r="G304" s="373">
        <f>2*5</f>
        <v>10</v>
      </c>
      <c r="H304" s="371"/>
      <c r="I304" s="371"/>
      <c r="J304" s="371"/>
      <c r="K304" s="371"/>
      <c r="L304" s="371"/>
      <c r="M304" s="371"/>
      <c r="N304" s="861"/>
      <c r="O304" s="200" t="s">
        <v>910</v>
      </c>
      <c r="P304" s="373">
        <v>5</v>
      </c>
      <c r="Q304" s="200" t="s">
        <v>721</v>
      </c>
      <c r="R304" s="373">
        <f>2*5</f>
        <v>10</v>
      </c>
      <c r="S304" s="371"/>
      <c r="T304" s="371"/>
      <c r="U304" s="371"/>
      <c r="V304" s="371"/>
      <c r="W304" s="371"/>
      <c r="X304" s="371"/>
      <c r="Y304" s="862"/>
      <c r="Z304" s="808"/>
      <c r="AA304" s="808"/>
      <c r="AB304" s="808"/>
      <c r="AC304" s="808"/>
      <c r="AD304" s="808"/>
      <c r="AE304" s="808"/>
      <c r="AF304" s="808"/>
      <c r="AG304" s="808"/>
      <c r="AH304" s="808"/>
      <c r="AI304" s="808"/>
      <c r="AJ304" s="808"/>
      <c r="AK304" s="808"/>
      <c r="AL304" s="808"/>
      <c r="AM304" s="808"/>
      <c r="AN304" s="808"/>
      <c r="AO304" s="808"/>
      <c r="AP304" s="808"/>
      <c r="AQ304" s="808"/>
      <c r="AR304" s="808"/>
      <c r="AS304" s="808"/>
      <c r="AT304" s="808"/>
      <c r="AU304" s="808"/>
      <c r="AV304" s="808"/>
      <c r="AW304" s="808"/>
      <c r="AX304" s="808"/>
      <c r="AY304" s="808"/>
      <c r="AZ304" s="808"/>
      <c r="BA304" s="808"/>
      <c r="BB304" s="808"/>
      <c r="BC304" s="808"/>
      <c r="BD304" s="808"/>
      <c r="BE304" s="808"/>
      <c r="BF304" s="808"/>
      <c r="BG304" s="808"/>
      <c r="BH304" s="808"/>
      <c r="BI304" s="808"/>
      <c r="BJ304" s="808"/>
      <c r="BK304" s="808"/>
      <c r="BL304" s="808"/>
      <c r="BM304" s="808"/>
      <c r="BN304" s="808"/>
      <c r="BO304" s="808"/>
      <c r="BP304" s="808"/>
      <c r="BQ304" s="808"/>
      <c r="BR304" s="808"/>
      <c r="BS304" s="808"/>
      <c r="BT304" s="808"/>
      <c r="BU304" s="808"/>
      <c r="BV304" s="808"/>
      <c r="BW304" s="808"/>
      <c r="BX304" s="808"/>
      <c r="BY304" s="808"/>
      <c r="BZ304" s="808"/>
      <c r="CA304" s="808"/>
      <c r="CB304" s="808"/>
      <c r="CC304" s="808"/>
      <c r="CD304" s="808"/>
      <c r="CE304" s="808"/>
      <c r="CF304" s="808"/>
      <c r="CG304" s="808"/>
      <c r="CH304" s="808"/>
      <c r="CI304" s="808"/>
      <c r="CJ304" s="808"/>
      <c r="CK304" s="808"/>
      <c r="CL304" s="808"/>
      <c r="CM304" s="808"/>
      <c r="CN304" s="808"/>
      <c r="CO304" s="808"/>
      <c r="CP304" s="808"/>
      <c r="CQ304" s="808"/>
      <c r="CR304" s="808"/>
      <c r="CS304" s="808"/>
      <c r="CT304" s="808"/>
      <c r="CU304" s="808"/>
      <c r="CV304" s="808"/>
      <c r="CW304" s="808"/>
      <c r="CX304" s="808"/>
      <c r="CY304" s="808"/>
      <c r="CZ304" s="808"/>
      <c r="DA304" s="808"/>
      <c r="DB304" s="808"/>
      <c r="DC304" s="808"/>
      <c r="DD304" s="808"/>
      <c r="DE304" s="808"/>
      <c r="DF304" s="808"/>
      <c r="DG304" s="808"/>
      <c r="DH304" s="808"/>
      <c r="DI304" s="808"/>
      <c r="DJ304" s="808"/>
      <c r="DK304" s="808"/>
      <c r="DL304" s="808"/>
      <c r="DM304" s="808"/>
      <c r="DN304" s="808"/>
      <c r="DO304" s="808"/>
      <c r="DP304" s="808"/>
      <c r="DQ304" s="808"/>
      <c r="DR304" s="808"/>
      <c r="DS304" s="808"/>
      <c r="DT304" s="808"/>
      <c r="DU304" s="808"/>
      <c r="DV304" s="808"/>
      <c r="DW304" s="808"/>
      <c r="DX304" s="808"/>
      <c r="DY304" s="808"/>
      <c r="DZ304" s="808"/>
      <c r="EA304" s="808"/>
      <c r="EB304" s="808"/>
      <c r="EC304" s="808"/>
    </row>
    <row r="305" spans="1:158" s="768" customFormat="1" ht="15.95" customHeight="1" x14ac:dyDescent="0.5">
      <c r="B305" s="502" t="s">
        <v>903</v>
      </c>
      <c r="C305" s="510"/>
      <c r="D305" s="635" t="s">
        <v>912</v>
      </c>
      <c r="E305" s="338">
        <v>5</v>
      </c>
      <c r="F305" s="151" t="s">
        <v>714</v>
      </c>
      <c r="G305" s="338">
        <f>2*5</f>
        <v>10</v>
      </c>
      <c r="H305" s="338">
        <f>G305+G306</f>
        <v>25</v>
      </c>
      <c r="I305" s="338"/>
      <c r="J305" s="338"/>
      <c r="K305" s="338"/>
      <c r="L305" s="466"/>
      <c r="M305" s="465">
        <f>SUM(H305:L305)</f>
        <v>25</v>
      </c>
      <c r="N305" s="863"/>
      <c r="O305" s="151" t="s">
        <v>909</v>
      </c>
      <c r="P305" s="338">
        <v>5</v>
      </c>
      <c r="Q305" s="151" t="s">
        <v>714</v>
      </c>
      <c r="R305" s="338">
        <f>2*5</f>
        <v>10</v>
      </c>
      <c r="S305" s="338">
        <f>R305+R306</f>
        <v>25</v>
      </c>
      <c r="T305" s="338"/>
      <c r="U305" s="338"/>
      <c r="V305" s="338"/>
      <c r="W305" s="466"/>
      <c r="X305" s="465">
        <f>SUM(S305:W305)</f>
        <v>25</v>
      </c>
      <c r="Y305" s="864"/>
      <c r="Z305" s="769"/>
      <c r="AA305" s="769"/>
      <c r="AB305" s="769"/>
      <c r="AC305" s="769"/>
      <c r="AD305" s="769"/>
      <c r="AE305" s="769"/>
      <c r="AF305" s="769"/>
      <c r="AG305" s="769"/>
      <c r="AH305" s="769"/>
      <c r="AI305" s="769"/>
      <c r="AJ305" s="769"/>
      <c r="AK305" s="769"/>
      <c r="AL305" s="769"/>
      <c r="AM305" s="769"/>
      <c r="AN305" s="769"/>
      <c r="AO305" s="769"/>
      <c r="AP305" s="769"/>
      <c r="AQ305" s="769"/>
      <c r="AR305" s="769"/>
      <c r="AS305" s="769"/>
      <c r="AT305" s="769"/>
      <c r="AU305" s="769"/>
      <c r="AV305" s="769"/>
      <c r="AW305" s="769"/>
      <c r="AX305" s="769"/>
      <c r="AY305" s="769"/>
      <c r="AZ305" s="769"/>
      <c r="BA305" s="769"/>
      <c r="BB305" s="769"/>
      <c r="BC305" s="769"/>
      <c r="BD305" s="769"/>
      <c r="BE305" s="769"/>
      <c r="BF305" s="769"/>
      <c r="BG305" s="769"/>
      <c r="BH305" s="769"/>
      <c r="BI305" s="769"/>
      <c r="BJ305" s="769"/>
      <c r="BK305" s="769"/>
      <c r="BL305" s="769"/>
      <c r="BM305" s="769"/>
      <c r="BN305" s="769"/>
      <c r="BO305" s="769"/>
      <c r="BP305" s="769"/>
      <c r="BQ305" s="769"/>
      <c r="BR305" s="769"/>
      <c r="BS305" s="769"/>
      <c r="BT305" s="769"/>
      <c r="BU305" s="769"/>
      <c r="BV305" s="769"/>
      <c r="BW305" s="769"/>
      <c r="BX305" s="769"/>
      <c r="BY305" s="769"/>
      <c r="BZ305" s="769"/>
      <c r="CA305" s="769"/>
      <c r="CB305" s="769"/>
      <c r="CC305" s="769"/>
      <c r="CD305" s="769"/>
      <c r="CE305" s="769"/>
      <c r="CF305" s="769"/>
      <c r="CG305" s="769"/>
      <c r="CH305" s="769"/>
      <c r="CI305" s="769"/>
      <c r="CJ305" s="769"/>
      <c r="CK305" s="769"/>
      <c r="CL305" s="769"/>
      <c r="CM305" s="769"/>
      <c r="CN305" s="769"/>
      <c r="CO305" s="769"/>
      <c r="CP305" s="769"/>
      <c r="CQ305" s="769"/>
      <c r="CR305" s="769"/>
      <c r="CS305" s="769"/>
      <c r="CT305" s="769"/>
      <c r="CU305" s="769"/>
      <c r="CV305" s="769"/>
      <c r="CW305" s="769"/>
      <c r="CX305" s="769"/>
      <c r="CY305" s="769"/>
      <c r="CZ305" s="769"/>
      <c r="DA305" s="769"/>
      <c r="DB305" s="769"/>
      <c r="DC305" s="769"/>
      <c r="DD305" s="769"/>
      <c r="DE305" s="769"/>
      <c r="DF305" s="769"/>
      <c r="DG305" s="769"/>
      <c r="DH305" s="769"/>
      <c r="DI305" s="769"/>
      <c r="DJ305" s="769"/>
      <c r="DK305" s="769"/>
      <c r="DL305" s="769"/>
      <c r="DM305" s="769"/>
      <c r="DN305" s="769"/>
      <c r="DO305" s="769"/>
      <c r="DP305" s="769"/>
      <c r="DQ305" s="769"/>
      <c r="DR305" s="769"/>
      <c r="DS305" s="769"/>
      <c r="DT305" s="769"/>
      <c r="DU305" s="769"/>
      <c r="DV305" s="769"/>
      <c r="DW305" s="769"/>
      <c r="DX305" s="769"/>
      <c r="DY305" s="769"/>
      <c r="DZ305" s="769"/>
      <c r="EA305" s="769"/>
      <c r="EB305" s="769"/>
      <c r="EC305" s="769"/>
    </row>
    <row r="306" spans="1:158" s="809" customFormat="1" ht="15.95" customHeight="1" x14ac:dyDescent="0.5">
      <c r="B306" s="758" t="s">
        <v>981</v>
      </c>
      <c r="C306" s="759"/>
      <c r="D306" s="636" t="s">
        <v>911</v>
      </c>
      <c r="E306" s="142">
        <v>5</v>
      </c>
      <c r="F306" s="200" t="s">
        <v>724</v>
      </c>
      <c r="G306" s="373">
        <f>3*5</f>
        <v>15</v>
      </c>
      <c r="H306" s="371"/>
      <c r="I306" s="371"/>
      <c r="J306" s="371"/>
      <c r="K306" s="371"/>
      <c r="L306" s="371"/>
      <c r="M306" s="371"/>
      <c r="N306" s="861"/>
      <c r="O306" s="200" t="s">
        <v>908</v>
      </c>
      <c r="P306" s="142">
        <v>5</v>
      </c>
      <c r="Q306" s="200" t="s">
        <v>724</v>
      </c>
      <c r="R306" s="373">
        <f>3*5</f>
        <v>15</v>
      </c>
      <c r="S306" s="371"/>
      <c r="T306" s="371"/>
      <c r="U306" s="371"/>
      <c r="V306" s="371"/>
      <c r="W306" s="371"/>
      <c r="X306" s="371"/>
      <c r="Y306" s="862"/>
      <c r="Z306" s="808"/>
      <c r="AA306" s="808"/>
      <c r="AB306" s="808"/>
      <c r="AC306" s="808"/>
      <c r="AD306" s="808"/>
      <c r="AE306" s="808"/>
      <c r="AF306" s="808"/>
      <c r="AG306" s="808"/>
      <c r="AH306" s="808"/>
      <c r="AI306" s="808"/>
      <c r="AJ306" s="808"/>
      <c r="AK306" s="808"/>
      <c r="AL306" s="808"/>
      <c r="AM306" s="808"/>
      <c r="AN306" s="808"/>
      <c r="AO306" s="808"/>
      <c r="AP306" s="808"/>
      <c r="AQ306" s="808"/>
      <c r="AR306" s="808"/>
      <c r="AS306" s="808"/>
      <c r="AT306" s="808"/>
      <c r="AU306" s="808"/>
      <c r="AV306" s="808"/>
      <c r="AW306" s="808"/>
      <c r="AX306" s="808"/>
      <c r="AY306" s="808"/>
      <c r="AZ306" s="808"/>
      <c r="BA306" s="808"/>
      <c r="BB306" s="808"/>
      <c r="BC306" s="808"/>
      <c r="BD306" s="808"/>
      <c r="BE306" s="808"/>
      <c r="BF306" s="808"/>
      <c r="BG306" s="808"/>
      <c r="BH306" s="808"/>
      <c r="BI306" s="808"/>
      <c r="BJ306" s="808"/>
      <c r="BK306" s="808"/>
      <c r="BL306" s="808"/>
      <c r="BM306" s="808"/>
      <c r="BN306" s="808"/>
      <c r="BO306" s="808"/>
      <c r="BP306" s="808"/>
      <c r="BQ306" s="808"/>
      <c r="BR306" s="808"/>
      <c r="BS306" s="808"/>
      <c r="BT306" s="808"/>
      <c r="BU306" s="808"/>
      <c r="BV306" s="808"/>
      <c r="BW306" s="808"/>
      <c r="BX306" s="808"/>
      <c r="BY306" s="808"/>
      <c r="BZ306" s="808"/>
      <c r="CA306" s="808"/>
      <c r="CB306" s="808"/>
      <c r="CC306" s="808"/>
      <c r="CD306" s="808"/>
      <c r="CE306" s="808"/>
      <c r="CF306" s="808"/>
      <c r="CG306" s="808"/>
      <c r="CH306" s="808"/>
      <c r="CI306" s="808"/>
      <c r="CJ306" s="808"/>
      <c r="CK306" s="808"/>
      <c r="CL306" s="808"/>
      <c r="CM306" s="808"/>
      <c r="CN306" s="808"/>
      <c r="CO306" s="808"/>
      <c r="CP306" s="808"/>
      <c r="CQ306" s="808"/>
      <c r="CR306" s="808"/>
      <c r="CS306" s="808"/>
      <c r="CT306" s="808"/>
      <c r="CU306" s="808"/>
      <c r="CV306" s="808"/>
      <c r="CW306" s="808"/>
      <c r="CX306" s="808"/>
      <c r="CY306" s="808"/>
      <c r="CZ306" s="808"/>
      <c r="DA306" s="808"/>
      <c r="DB306" s="808"/>
      <c r="DC306" s="808"/>
      <c r="DD306" s="808"/>
      <c r="DE306" s="808"/>
      <c r="DF306" s="808"/>
      <c r="DG306" s="808"/>
      <c r="DH306" s="808"/>
      <c r="DI306" s="808"/>
      <c r="DJ306" s="808"/>
      <c r="DK306" s="808"/>
      <c r="DL306" s="808"/>
      <c r="DM306" s="808"/>
      <c r="DN306" s="808"/>
      <c r="DO306" s="808"/>
      <c r="DP306" s="808"/>
      <c r="DQ306" s="808"/>
      <c r="DR306" s="808"/>
      <c r="DS306" s="808"/>
      <c r="DT306" s="808"/>
      <c r="DU306" s="808"/>
      <c r="DV306" s="808"/>
      <c r="DW306" s="808"/>
      <c r="DX306" s="808"/>
      <c r="DY306" s="808"/>
      <c r="DZ306" s="808"/>
      <c r="EA306" s="808"/>
      <c r="EB306" s="808"/>
      <c r="EC306" s="808"/>
      <c r="ED306" s="808"/>
      <c r="EE306" s="808"/>
      <c r="EF306" s="808"/>
      <c r="EG306" s="808"/>
      <c r="EH306" s="808"/>
      <c r="EI306" s="808"/>
      <c r="EJ306" s="808"/>
      <c r="EK306" s="808"/>
      <c r="EL306" s="808"/>
      <c r="EM306" s="808"/>
      <c r="EN306" s="808"/>
      <c r="EO306" s="808"/>
      <c r="EP306" s="808"/>
      <c r="EQ306" s="808"/>
      <c r="ER306" s="808"/>
      <c r="ES306" s="808"/>
      <c r="ET306" s="808"/>
      <c r="EU306" s="808"/>
      <c r="EV306" s="808"/>
      <c r="EW306" s="808"/>
      <c r="EX306" s="808"/>
      <c r="EY306" s="808"/>
      <c r="EZ306" s="808"/>
      <c r="FA306" s="808"/>
      <c r="FB306" s="808"/>
    </row>
    <row r="307" spans="1:158" s="768" customFormat="1" ht="15.95" customHeight="1" x14ac:dyDescent="0.5">
      <c r="B307" s="502" t="s">
        <v>904</v>
      </c>
      <c r="C307" s="510"/>
      <c r="D307" s="635" t="s">
        <v>912</v>
      </c>
      <c r="E307" s="338">
        <v>5</v>
      </c>
      <c r="F307" s="151" t="s">
        <v>714</v>
      </c>
      <c r="G307" s="338">
        <f>2*5</f>
        <v>10</v>
      </c>
      <c r="H307" s="338">
        <f>G307+G308</f>
        <v>20</v>
      </c>
      <c r="I307" s="338"/>
      <c r="J307" s="338"/>
      <c r="K307" s="338"/>
      <c r="L307" s="466"/>
      <c r="M307" s="465">
        <f>SUM(H307:L307)</f>
        <v>20</v>
      </c>
      <c r="N307" s="863"/>
      <c r="O307" s="151" t="s">
        <v>909</v>
      </c>
      <c r="P307" s="338">
        <v>5</v>
      </c>
      <c r="Q307" s="151" t="s">
        <v>714</v>
      </c>
      <c r="R307" s="338">
        <f>2*5</f>
        <v>10</v>
      </c>
      <c r="S307" s="338">
        <f>R307+R308</f>
        <v>20</v>
      </c>
      <c r="T307" s="338"/>
      <c r="U307" s="338"/>
      <c r="V307" s="338"/>
      <c r="W307" s="466"/>
      <c r="X307" s="465">
        <f>SUM(S307:W307)</f>
        <v>20</v>
      </c>
      <c r="Y307" s="864"/>
      <c r="Z307" s="769"/>
      <c r="AA307" s="769"/>
      <c r="AB307" s="769"/>
      <c r="AC307" s="769"/>
      <c r="AD307" s="769"/>
      <c r="AE307" s="769"/>
      <c r="AF307" s="769"/>
      <c r="AG307" s="769"/>
      <c r="AH307" s="769"/>
      <c r="AI307" s="769"/>
      <c r="AJ307" s="769"/>
      <c r="AK307" s="769"/>
      <c r="AL307" s="769"/>
      <c r="AM307" s="769"/>
      <c r="AN307" s="769"/>
      <c r="AO307" s="769"/>
      <c r="AP307" s="769"/>
      <c r="AQ307" s="769"/>
      <c r="AR307" s="769"/>
      <c r="AS307" s="769"/>
      <c r="AT307" s="769"/>
      <c r="AU307" s="769"/>
      <c r="AV307" s="769"/>
      <c r="AW307" s="769"/>
      <c r="AX307" s="769"/>
      <c r="AY307" s="769"/>
      <c r="AZ307" s="769"/>
      <c r="BA307" s="769"/>
      <c r="BB307" s="769"/>
      <c r="BC307" s="769"/>
      <c r="BD307" s="769"/>
      <c r="BE307" s="769"/>
      <c r="BF307" s="769"/>
      <c r="BG307" s="769"/>
      <c r="BH307" s="769"/>
      <c r="BI307" s="769"/>
      <c r="BJ307" s="769"/>
      <c r="BK307" s="769"/>
      <c r="BL307" s="769"/>
      <c r="BM307" s="769"/>
      <c r="BN307" s="769"/>
      <c r="BO307" s="769"/>
      <c r="BP307" s="769"/>
      <c r="BQ307" s="769"/>
      <c r="BR307" s="769"/>
      <c r="BS307" s="769"/>
      <c r="BT307" s="769"/>
      <c r="BU307" s="769"/>
      <c r="BV307" s="769"/>
      <c r="BW307" s="769"/>
      <c r="BX307" s="769"/>
      <c r="BY307" s="769"/>
      <c r="BZ307" s="769"/>
      <c r="CA307" s="769"/>
      <c r="CB307" s="769"/>
      <c r="CC307" s="769"/>
      <c r="CD307" s="769"/>
      <c r="CE307" s="769"/>
      <c r="CF307" s="769"/>
      <c r="CG307" s="769"/>
      <c r="CH307" s="769"/>
      <c r="CI307" s="769"/>
      <c r="CJ307" s="769"/>
      <c r="CK307" s="769"/>
      <c r="CL307" s="769"/>
      <c r="CM307" s="769"/>
      <c r="CN307" s="769"/>
      <c r="CO307" s="769"/>
      <c r="CP307" s="769"/>
      <c r="CQ307" s="769"/>
      <c r="CR307" s="769"/>
      <c r="CS307" s="769"/>
      <c r="CT307" s="769"/>
      <c r="CU307" s="769"/>
      <c r="CV307" s="769"/>
      <c r="CW307" s="769"/>
      <c r="CX307" s="769"/>
      <c r="CY307" s="769"/>
      <c r="CZ307" s="769"/>
      <c r="DA307" s="769"/>
      <c r="DB307" s="769"/>
      <c r="DC307" s="769"/>
      <c r="DD307" s="769"/>
      <c r="DE307" s="769"/>
      <c r="DF307" s="769"/>
      <c r="DG307" s="769"/>
      <c r="DH307" s="769"/>
      <c r="DI307" s="769"/>
      <c r="DJ307" s="769"/>
      <c r="DK307" s="769"/>
      <c r="DL307" s="769"/>
      <c r="DM307" s="769"/>
      <c r="DN307" s="769"/>
      <c r="DO307" s="769"/>
      <c r="DP307" s="769"/>
      <c r="DQ307" s="769"/>
      <c r="DR307" s="769"/>
      <c r="DS307" s="769"/>
      <c r="DT307" s="769"/>
      <c r="DU307" s="769"/>
      <c r="DV307" s="769"/>
      <c r="DW307" s="769"/>
      <c r="DX307" s="769"/>
      <c r="DY307" s="769"/>
      <c r="DZ307" s="769"/>
      <c r="EA307" s="769"/>
      <c r="EB307" s="769"/>
      <c r="EC307" s="769"/>
      <c r="ED307" s="769"/>
      <c r="EE307" s="769"/>
      <c r="EF307" s="769"/>
      <c r="EG307" s="769"/>
      <c r="EH307" s="769"/>
      <c r="EI307" s="769"/>
      <c r="EJ307" s="769"/>
      <c r="EK307" s="769"/>
      <c r="EL307" s="769"/>
      <c r="EM307" s="769"/>
      <c r="EN307" s="769"/>
      <c r="EO307" s="769"/>
      <c r="EP307" s="769"/>
      <c r="EQ307" s="769"/>
      <c r="ER307" s="769"/>
      <c r="ES307" s="769"/>
      <c r="ET307" s="769"/>
      <c r="EU307" s="769"/>
      <c r="EV307" s="769"/>
      <c r="EW307" s="769"/>
      <c r="EX307" s="769"/>
      <c r="EY307" s="769"/>
      <c r="EZ307" s="769"/>
      <c r="FA307" s="769"/>
      <c r="FB307" s="769"/>
    </row>
    <row r="308" spans="1:158" s="809" customFormat="1" ht="15.95" customHeight="1" x14ac:dyDescent="0.5">
      <c r="B308" s="758" t="s">
        <v>981</v>
      </c>
      <c r="C308" s="759"/>
      <c r="D308" s="636" t="s">
        <v>913</v>
      </c>
      <c r="E308" s="373">
        <v>5</v>
      </c>
      <c r="F308" s="200" t="s">
        <v>721</v>
      </c>
      <c r="G308" s="373">
        <f>2*5</f>
        <v>10</v>
      </c>
      <c r="H308" s="637"/>
      <c r="I308" s="637"/>
      <c r="J308" s="637"/>
      <c r="K308" s="637"/>
      <c r="L308" s="637"/>
      <c r="M308" s="637"/>
      <c r="N308" s="861"/>
      <c r="O308" s="200" t="s">
        <v>910</v>
      </c>
      <c r="P308" s="373">
        <v>5</v>
      </c>
      <c r="Q308" s="200" t="s">
        <v>721</v>
      </c>
      <c r="R308" s="373">
        <f>2*5</f>
        <v>10</v>
      </c>
      <c r="S308" s="637"/>
      <c r="T308" s="637"/>
      <c r="U308" s="637"/>
      <c r="V308" s="637"/>
      <c r="W308" s="637"/>
      <c r="X308" s="637"/>
      <c r="Y308" s="862"/>
      <c r="Z308" s="808"/>
      <c r="AA308" s="808"/>
      <c r="AB308" s="808"/>
      <c r="AC308" s="808"/>
      <c r="AD308" s="808"/>
      <c r="AE308" s="808"/>
      <c r="AF308" s="808"/>
      <c r="AG308" s="808"/>
      <c r="AH308" s="808"/>
      <c r="AI308" s="808"/>
      <c r="AJ308" s="808"/>
      <c r="AK308" s="808"/>
      <c r="AL308" s="808"/>
      <c r="AM308" s="808"/>
      <c r="AN308" s="808"/>
      <c r="AO308" s="808"/>
      <c r="AP308" s="808"/>
      <c r="AQ308" s="808"/>
      <c r="AR308" s="808"/>
      <c r="AS308" s="808"/>
      <c r="AT308" s="808"/>
      <c r="AU308" s="808"/>
      <c r="AV308" s="808"/>
      <c r="AW308" s="808"/>
      <c r="AX308" s="808"/>
      <c r="AY308" s="808"/>
      <c r="AZ308" s="808"/>
      <c r="BA308" s="808"/>
      <c r="BB308" s="808"/>
      <c r="BC308" s="808"/>
      <c r="BD308" s="808"/>
      <c r="BE308" s="808"/>
      <c r="BF308" s="808"/>
      <c r="BG308" s="808"/>
      <c r="BH308" s="808"/>
      <c r="BI308" s="808"/>
      <c r="BJ308" s="808"/>
      <c r="BK308" s="808"/>
      <c r="BL308" s="808"/>
      <c r="BM308" s="808"/>
      <c r="BN308" s="808"/>
      <c r="BO308" s="808"/>
      <c r="BP308" s="808"/>
      <c r="BQ308" s="808"/>
      <c r="BR308" s="808"/>
      <c r="BS308" s="808"/>
      <c r="BT308" s="808"/>
      <c r="BU308" s="808"/>
      <c r="BV308" s="808"/>
      <c r="BW308" s="808"/>
      <c r="BX308" s="808"/>
      <c r="BY308" s="808"/>
      <c r="BZ308" s="808"/>
      <c r="CA308" s="808"/>
      <c r="CB308" s="808"/>
      <c r="CC308" s="808"/>
      <c r="CD308" s="808"/>
      <c r="CE308" s="808"/>
      <c r="CF308" s="808"/>
      <c r="CG308" s="808"/>
      <c r="CH308" s="808"/>
      <c r="CI308" s="808"/>
      <c r="CJ308" s="808"/>
      <c r="CK308" s="808"/>
      <c r="CL308" s="808"/>
      <c r="CM308" s="808"/>
      <c r="CN308" s="808"/>
      <c r="CO308" s="808"/>
      <c r="CP308" s="808"/>
      <c r="CQ308" s="808"/>
      <c r="CR308" s="808"/>
      <c r="CS308" s="808"/>
      <c r="CT308" s="808"/>
      <c r="CU308" s="808"/>
      <c r="CV308" s="808"/>
      <c r="CW308" s="808"/>
      <c r="CX308" s="808"/>
      <c r="CY308" s="808"/>
      <c r="CZ308" s="808"/>
      <c r="DA308" s="808"/>
      <c r="DB308" s="808"/>
      <c r="DC308" s="808"/>
      <c r="DD308" s="808"/>
      <c r="DE308" s="808"/>
      <c r="DF308" s="808"/>
      <c r="DG308" s="808"/>
      <c r="DH308" s="808"/>
      <c r="DI308" s="808"/>
      <c r="DJ308" s="808"/>
      <c r="DK308" s="808"/>
      <c r="DL308" s="808"/>
      <c r="DM308" s="808"/>
      <c r="DN308" s="808"/>
      <c r="DO308" s="808"/>
      <c r="DP308" s="808"/>
      <c r="DQ308" s="808"/>
      <c r="DR308" s="808"/>
      <c r="DS308" s="808"/>
      <c r="DT308" s="808"/>
      <c r="DU308" s="808"/>
      <c r="DV308" s="808"/>
      <c r="DW308" s="808"/>
      <c r="DX308" s="808"/>
      <c r="DY308" s="808"/>
      <c r="DZ308" s="808"/>
      <c r="EA308" s="808"/>
      <c r="EB308" s="808"/>
      <c r="EC308" s="808"/>
      <c r="ED308" s="808"/>
      <c r="EE308" s="808"/>
      <c r="EF308" s="808"/>
      <c r="EG308" s="808"/>
      <c r="EH308" s="808"/>
      <c r="EI308" s="808"/>
      <c r="EJ308" s="808"/>
      <c r="EK308" s="808"/>
      <c r="EL308" s="808"/>
      <c r="EM308" s="808"/>
      <c r="EN308" s="808"/>
      <c r="EO308" s="808"/>
      <c r="EP308" s="808"/>
      <c r="EQ308" s="808"/>
      <c r="ER308" s="808"/>
      <c r="ES308" s="808"/>
      <c r="ET308" s="808"/>
      <c r="EU308" s="808"/>
      <c r="EV308" s="808"/>
      <c r="EW308" s="808"/>
      <c r="EX308" s="808"/>
      <c r="EY308" s="808"/>
      <c r="EZ308" s="808"/>
      <c r="FA308" s="808"/>
      <c r="FB308" s="808"/>
    </row>
    <row r="309" spans="1:158" s="768" customFormat="1" ht="15.95" customHeight="1" x14ac:dyDescent="0.5">
      <c r="B309" s="502" t="s">
        <v>905</v>
      </c>
      <c r="C309" s="510"/>
      <c r="D309" s="635" t="s">
        <v>912</v>
      </c>
      <c r="E309" s="338">
        <v>5</v>
      </c>
      <c r="F309" s="151" t="s">
        <v>714</v>
      </c>
      <c r="G309" s="338">
        <f>2*5</f>
        <v>10</v>
      </c>
      <c r="H309" s="338">
        <f>G309+G310</f>
        <v>20</v>
      </c>
      <c r="I309" s="338"/>
      <c r="J309" s="338"/>
      <c r="K309" s="338"/>
      <c r="L309" s="466"/>
      <c r="M309" s="465">
        <f>SUM(H309:L309)</f>
        <v>20</v>
      </c>
      <c r="N309" s="863"/>
      <c r="O309" s="151" t="s">
        <v>909</v>
      </c>
      <c r="P309" s="338">
        <v>5</v>
      </c>
      <c r="Q309" s="151" t="s">
        <v>714</v>
      </c>
      <c r="R309" s="338">
        <f>2*5</f>
        <v>10</v>
      </c>
      <c r="S309" s="338">
        <f>R309+R310</f>
        <v>20</v>
      </c>
      <c r="T309" s="338"/>
      <c r="U309" s="338"/>
      <c r="V309" s="338"/>
      <c r="W309" s="466"/>
      <c r="X309" s="465">
        <f>SUM(S309:W309)</f>
        <v>20</v>
      </c>
      <c r="Y309" s="864"/>
      <c r="AD309" s="769"/>
      <c r="AE309" s="769"/>
      <c r="AF309" s="769"/>
      <c r="AG309" s="769"/>
      <c r="AH309" s="769"/>
      <c r="AI309" s="769"/>
      <c r="AJ309" s="769"/>
      <c r="AK309" s="769"/>
      <c r="AL309" s="769"/>
      <c r="AM309" s="769"/>
      <c r="AN309" s="769"/>
      <c r="AO309" s="769"/>
      <c r="AP309" s="769"/>
      <c r="AQ309" s="769"/>
      <c r="AR309" s="769"/>
      <c r="AS309" s="769"/>
      <c r="AT309" s="769"/>
      <c r="AU309" s="769"/>
      <c r="AV309" s="769"/>
      <c r="AW309" s="769"/>
      <c r="AX309" s="769"/>
      <c r="AY309" s="769"/>
      <c r="AZ309" s="769"/>
      <c r="BA309" s="769"/>
      <c r="BB309" s="769"/>
      <c r="BC309" s="769"/>
      <c r="BD309" s="769"/>
      <c r="BE309" s="769"/>
      <c r="BF309" s="769"/>
      <c r="BG309" s="769"/>
      <c r="BH309" s="769"/>
      <c r="BI309" s="769"/>
      <c r="BJ309" s="769"/>
      <c r="BK309" s="769"/>
      <c r="BL309" s="769"/>
      <c r="BM309" s="769"/>
      <c r="BN309" s="769"/>
      <c r="BO309" s="769"/>
      <c r="BP309" s="769"/>
      <c r="BQ309" s="769"/>
      <c r="BR309" s="769"/>
      <c r="BS309" s="769"/>
      <c r="BT309" s="769"/>
      <c r="BU309" s="769"/>
      <c r="BV309" s="769"/>
      <c r="BW309" s="769"/>
      <c r="BX309" s="769"/>
      <c r="BY309" s="769"/>
      <c r="BZ309" s="769"/>
      <c r="CA309" s="769"/>
      <c r="CB309" s="769"/>
      <c r="CC309" s="769"/>
      <c r="CD309" s="769"/>
      <c r="CE309" s="769"/>
      <c r="CF309" s="769"/>
      <c r="CG309" s="769"/>
      <c r="CH309" s="769"/>
      <c r="CI309" s="769"/>
      <c r="CJ309" s="769"/>
      <c r="CK309" s="769"/>
      <c r="CL309" s="769"/>
      <c r="CM309" s="769"/>
      <c r="CN309" s="769"/>
      <c r="CO309" s="769"/>
      <c r="CP309" s="769"/>
      <c r="CQ309" s="769"/>
      <c r="CR309" s="769"/>
      <c r="CS309" s="769"/>
      <c r="CT309" s="769"/>
      <c r="CU309" s="769"/>
      <c r="CV309" s="769"/>
      <c r="CW309" s="769"/>
      <c r="CX309" s="769"/>
      <c r="CY309" s="769"/>
      <c r="CZ309" s="769"/>
      <c r="DA309" s="769"/>
      <c r="DB309" s="769"/>
      <c r="DC309" s="769"/>
      <c r="DD309" s="769"/>
      <c r="DE309" s="769"/>
      <c r="DF309" s="769"/>
      <c r="DG309" s="769"/>
      <c r="DH309" s="769"/>
      <c r="DI309" s="769"/>
      <c r="DJ309" s="769"/>
      <c r="DK309" s="769"/>
      <c r="DL309" s="769"/>
      <c r="DM309" s="769"/>
      <c r="DN309" s="769"/>
      <c r="DO309" s="769"/>
      <c r="DP309" s="769"/>
      <c r="DQ309" s="769"/>
      <c r="DR309" s="769"/>
      <c r="DS309" s="769"/>
      <c r="DT309" s="769"/>
      <c r="DU309" s="769"/>
      <c r="DV309" s="769"/>
      <c r="DW309" s="769"/>
      <c r="DX309" s="769"/>
      <c r="DY309" s="769"/>
      <c r="DZ309" s="769"/>
      <c r="EA309" s="769"/>
      <c r="EB309" s="769"/>
      <c r="EC309" s="769"/>
      <c r="ED309" s="769"/>
      <c r="EE309" s="769"/>
      <c r="EF309" s="769"/>
      <c r="EG309" s="769"/>
      <c r="EH309" s="769"/>
      <c r="EI309" s="769"/>
      <c r="EJ309" s="769"/>
      <c r="EK309" s="769"/>
      <c r="EL309" s="769"/>
      <c r="EM309" s="769"/>
      <c r="EN309" s="769"/>
      <c r="EO309" s="769"/>
      <c r="EP309" s="769"/>
      <c r="EQ309" s="769"/>
      <c r="ER309" s="769"/>
      <c r="ES309" s="769"/>
      <c r="ET309" s="769"/>
      <c r="EU309" s="769"/>
      <c r="EV309" s="769"/>
      <c r="EW309" s="769"/>
      <c r="EX309" s="769"/>
      <c r="EY309" s="769"/>
      <c r="EZ309" s="769"/>
      <c r="FA309" s="769"/>
      <c r="FB309" s="769"/>
    </row>
    <row r="310" spans="1:158" s="809" customFormat="1" ht="15.95" customHeight="1" x14ac:dyDescent="0.5">
      <c r="B310" s="758" t="s">
        <v>981</v>
      </c>
      <c r="C310" s="759"/>
      <c r="D310" s="636" t="s">
        <v>913</v>
      </c>
      <c r="E310" s="373">
        <v>5</v>
      </c>
      <c r="F310" s="200" t="s">
        <v>721</v>
      </c>
      <c r="G310" s="373">
        <f>2*5</f>
        <v>10</v>
      </c>
      <c r="H310" s="371"/>
      <c r="I310" s="371"/>
      <c r="J310" s="371"/>
      <c r="K310" s="371"/>
      <c r="L310" s="371"/>
      <c r="M310" s="371"/>
      <c r="N310" s="861"/>
      <c r="O310" s="200" t="s">
        <v>910</v>
      </c>
      <c r="P310" s="373">
        <v>5</v>
      </c>
      <c r="Q310" s="200" t="s">
        <v>721</v>
      </c>
      <c r="R310" s="373">
        <f>2*5</f>
        <v>10</v>
      </c>
      <c r="S310" s="371"/>
      <c r="T310" s="371"/>
      <c r="U310" s="371"/>
      <c r="V310" s="371"/>
      <c r="W310" s="371"/>
      <c r="X310" s="371"/>
      <c r="Y310" s="862"/>
      <c r="Z310" s="808"/>
      <c r="AA310" s="808"/>
      <c r="AB310" s="808"/>
      <c r="AC310" s="808"/>
      <c r="AD310" s="808"/>
      <c r="AE310" s="808"/>
      <c r="AF310" s="808"/>
      <c r="AG310" s="808"/>
      <c r="AH310" s="808"/>
      <c r="AI310" s="808"/>
      <c r="AJ310" s="808"/>
      <c r="AK310" s="808"/>
      <c r="AL310" s="808"/>
      <c r="AM310" s="808"/>
      <c r="AN310" s="808"/>
      <c r="AO310" s="808"/>
      <c r="AP310" s="808"/>
      <c r="AQ310" s="808"/>
      <c r="AR310" s="808"/>
      <c r="AS310" s="808"/>
      <c r="AT310" s="808"/>
      <c r="AU310" s="808"/>
      <c r="AV310" s="808"/>
      <c r="AW310" s="808"/>
      <c r="AX310" s="808"/>
      <c r="AY310" s="808"/>
      <c r="AZ310" s="808"/>
      <c r="BA310" s="808"/>
      <c r="BB310" s="808"/>
      <c r="BC310" s="808"/>
      <c r="BD310" s="808"/>
      <c r="BE310" s="808"/>
      <c r="BF310" s="808"/>
      <c r="BG310" s="808"/>
      <c r="BH310" s="808"/>
      <c r="BI310" s="808"/>
      <c r="BJ310" s="808"/>
      <c r="BK310" s="808"/>
      <c r="BL310" s="808"/>
      <c r="BM310" s="808"/>
      <c r="BN310" s="808"/>
      <c r="BO310" s="808"/>
      <c r="BP310" s="808"/>
      <c r="BQ310" s="808"/>
      <c r="BR310" s="808"/>
      <c r="BS310" s="808"/>
      <c r="BT310" s="808"/>
      <c r="BU310" s="808"/>
      <c r="BV310" s="808"/>
      <c r="BW310" s="808"/>
      <c r="BX310" s="808"/>
      <c r="BY310" s="808"/>
      <c r="BZ310" s="808"/>
      <c r="CA310" s="808"/>
      <c r="CB310" s="808"/>
      <c r="CC310" s="808"/>
      <c r="CD310" s="808"/>
      <c r="CE310" s="808"/>
      <c r="CF310" s="808"/>
      <c r="CG310" s="808"/>
      <c r="CH310" s="808"/>
      <c r="CI310" s="808"/>
      <c r="CJ310" s="808"/>
      <c r="CK310" s="808"/>
      <c r="CL310" s="808"/>
      <c r="CM310" s="808"/>
      <c r="CN310" s="808"/>
      <c r="CO310" s="808"/>
      <c r="CP310" s="808"/>
      <c r="CQ310" s="808"/>
      <c r="CR310" s="808"/>
      <c r="CS310" s="808"/>
      <c r="CT310" s="808"/>
      <c r="CU310" s="808"/>
      <c r="CV310" s="808"/>
      <c r="CW310" s="808"/>
      <c r="CX310" s="808"/>
      <c r="CY310" s="808"/>
      <c r="CZ310" s="808"/>
      <c r="DA310" s="808"/>
      <c r="DB310" s="808"/>
      <c r="DC310" s="808"/>
      <c r="DD310" s="808"/>
      <c r="DE310" s="808"/>
      <c r="DF310" s="808"/>
      <c r="DG310" s="808"/>
      <c r="DH310" s="808"/>
      <c r="DI310" s="808"/>
      <c r="DJ310" s="808"/>
      <c r="DK310" s="808"/>
      <c r="DL310" s="808"/>
      <c r="DM310" s="808"/>
      <c r="DN310" s="808"/>
      <c r="DO310" s="808"/>
      <c r="DP310" s="808"/>
      <c r="DQ310" s="808"/>
      <c r="DR310" s="808"/>
      <c r="DS310" s="808"/>
      <c r="DT310" s="808"/>
      <c r="DU310" s="808"/>
      <c r="DV310" s="808"/>
      <c r="DW310" s="808"/>
      <c r="DX310" s="808"/>
      <c r="DY310" s="808"/>
      <c r="DZ310" s="808"/>
      <c r="EA310" s="808"/>
      <c r="EB310" s="808"/>
      <c r="EC310" s="808"/>
      <c r="ED310" s="808"/>
      <c r="EE310" s="808"/>
      <c r="EF310" s="808"/>
      <c r="EG310" s="808"/>
      <c r="EH310" s="808"/>
      <c r="EI310" s="808"/>
      <c r="EJ310" s="808"/>
      <c r="EK310" s="808"/>
      <c r="EL310" s="808"/>
      <c r="EM310" s="808"/>
      <c r="EN310" s="808"/>
      <c r="EO310" s="808"/>
      <c r="EP310" s="808"/>
      <c r="EQ310" s="808"/>
      <c r="ER310" s="808"/>
      <c r="ES310" s="808"/>
      <c r="ET310" s="808"/>
      <c r="EU310" s="808"/>
      <c r="EV310" s="808"/>
      <c r="EW310" s="808"/>
      <c r="EX310" s="808"/>
      <c r="EY310" s="808"/>
      <c r="EZ310" s="808"/>
      <c r="FA310" s="808"/>
      <c r="FB310" s="808"/>
    </row>
    <row r="311" spans="1:158" s="768" customFormat="1" ht="15.95" customHeight="1" x14ac:dyDescent="0.5">
      <c r="B311" s="502" t="s">
        <v>906</v>
      </c>
      <c r="C311" s="510"/>
      <c r="D311" s="635" t="s">
        <v>911</v>
      </c>
      <c r="E311" s="137">
        <v>5</v>
      </c>
      <c r="F311" s="151" t="s">
        <v>724</v>
      </c>
      <c r="G311" s="338">
        <f>3*5</f>
        <v>15</v>
      </c>
      <c r="H311" s="338">
        <f>G311+G312</f>
        <v>15</v>
      </c>
      <c r="I311" s="338"/>
      <c r="J311" s="338"/>
      <c r="K311" s="338"/>
      <c r="L311" s="466"/>
      <c r="M311" s="465">
        <f>SUM(H311:L311)</f>
        <v>15</v>
      </c>
      <c r="N311" s="863"/>
      <c r="O311" s="151" t="s">
        <v>908</v>
      </c>
      <c r="P311" s="137">
        <v>5</v>
      </c>
      <c r="Q311" s="151" t="s">
        <v>724</v>
      </c>
      <c r="R311" s="338">
        <f>3*5</f>
        <v>15</v>
      </c>
      <c r="S311" s="338">
        <f>R311+R312</f>
        <v>15</v>
      </c>
      <c r="T311" s="338"/>
      <c r="U311" s="338"/>
      <c r="V311" s="338"/>
      <c r="W311" s="466"/>
      <c r="X311" s="465">
        <f>SUM(S311:W311)</f>
        <v>15</v>
      </c>
      <c r="Y311" s="864"/>
      <c r="Z311" s="769"/>
      <c r="AA311" s="769"/>
      <c r="AB311" s="769"/>
      <c r="AC311" s="769"/>
      <c r="AD311" s="769"/>
      <c r="AE311" s="769"/>
      <c r="AF311" s="769"/>
      <c r="AG311" s="769"/>
      <c r="AH311" s="769"/>
      <c r="AI311" s="769"/>
      <c r="AJ311" s="769"/>
      <c r="AK311" s="769"/>
      <c r="AL311" s="769"/>
      <c r="AM311" s="769"/>
      <c r="AN311" s="769"/>
      <c r="AO311" s="769"/>
      <c r="AP311" s="769"/>
      <c r="AQ311" s="769"/>
      <c r="AR311" s="769"/>
      <c r="AS311" s="769"/>
      <c r="AT311" s="769"/>
      <c r="AU311" s="769"/>
      <c r="AV311" s="769"/>
      <c r="AW311" s="769"/>
      <c r="AX311" s="769"/>
      <c r="AY311" s="769"/>
      <c r="AZ311" s="769"/>
      <c r="BA311" s="769"/>
      <c r="BB311" s="769"/>
      <c r="BC311" s="769"/>
      <c r="BD311" s="769"/>
      <c r="BE311" s="769"/>
      <c r="BF311" s="769"/>
      <c r="BG311" s="769"/>
      <c r="BH311" s="769"/>
      <c r="BI311" s="769"/>
      <c r="BJ311" s="769"/>
      <c r="BK311" s="769"/>
      <c r="BL311" s="769"/>
      <c r="BM311" s="769"/>
      <c r="BN311" s="769"/>
      <c r="BO311" s="769"/>
      <c r="BP311" s="769"/>
      <c r="BQ311" s="769"/>
      <c r="BR311" s="769"/>
      <c r="BS311" s="769"/>
      <c r="BT311" s="769"/>
      <c r="BU311" s="769"/>
      <c r="BV311" s="769"/>
      <c r="BW311" s="769"/>
      <c r="BX311" s="769"/>
      <c r="BY311" s="769"/>
      <c r="BZ311" s="769"/>
      <c r="CA311" s="769"/>
      <c r="CB311" s="769"/>
      <c r="CC311" s="769"/>
      <c r="CD311" s="769"/>
      <c r="CE311" s="769"/>
      <c r="CF311" s="769"/>
      <c r="CG311" s="769"/>
      <c r="CH311" s="769"/>
      <c r="CI311" s="769"/>
      <c r="CJ311" s="769"/>
      <c r="CK311" s="769"/>
      <c r="CL311" s="769"/>
      <c r="CM311" s="769"/>
      <c r="CN311" s="769"/>
      <c r="CO311" s="769"/>
      <c r="CP311" s="769"/>
      <c r="CQ311" s="769"/>
      <c r="CR311" s="769"/>
      <c r="CS311" s="769"/>
      <c r="CT311" s="769"/>
      <c r="CU311" s="769"/>
      <c r="CV311" s="769"/>
      <c r="CW311" s="769"/>
      <c r="CX311" s="769"/>
      <c r="CY311" s="769"/>
      <c r="CZ311" s="769"/>
      <c r="DA311" s="769"/>
      <c r="DB311" s="769"/>
      <c r="DC311" s="769"/>
      <c r="DD311" s="769"/>
      <c r="DE311" s="769"/>
      <c r="DF311" s="769"/>
      <c r="DG311" s="769"/>
      <c r="DH311" s="769"/>
      <c r="DI311" s="769"/>
      <c r="DJ311" s="769"/>
      <c r="DK311" s="769"/>
      <c r="DL311" s="769"/>
      <c r="DM311" s="769"/>
      <c r="DN311" s="769"/>
      <c r="DO311" s="769"/>
      <c r="DP311" s="769"/>
      <c r="DQ311" s="769"/>
      <c r="DR311" s="769"/>
      <c r="DS311" s="769"/>
      <c r="DT311" s="769"/>
      <c r="DU311" s="769"/>
      <c r="DV311" s="769"/>
      <c r="DW311" s="769"/>
      <c r="DX311" s="769"/>
      <c r="DY311" s="769"/>
      <c r="DZ311" s="769"/>
      <c r="EA311" s="769"/>
      <c r="EB311" s="769"/>
      <c r="EC311" s="769"/>
    </row>
    <row r="312" spans="1:158" s="809" customFormat="1" ht="15.95" customHeight="1" x14ac:dyDescent="0.5">
      <c r="B312" s="758" t="s">
        <v>981</v>
      </c>
      <c r="C312" s="759"/>
      <c r="D312" s="636"/>
      <c r="E312" s="142"/>
      <c r="F312" s="200"/>
      <c r="G312" s="373"/>
      <c r="H312" s="371"/>
      <c r="I312" s="371"/>
      <c r="J312" s="371"/>
      <c r="K312" s="371"/>
      <c r="L312" s="371"/>
      <c r="M312" s="371"/>
      <c r="N312" s="861"/>
      <c r="O312" s="200"/>
      <c r="P312" s="142"/>
      <c r="Q312" s="200"/>
      <c r="R312" s="373"/>
      <c r="S312" s="371"/>
      <c r="T312" s="371"/>
      <c r="U312" s="371"/>
      <c r="V312" s="371"/>
      <c r="W312" s="371"/>
      <c r="X312" s="371"/>
      <c r="Y312" s="862"/>
      <c r="Z312" s="808"/>
      <c r="AA312" s="808"/>
      <c r="AB312" s="808"/>
      <c r="AC312" s="808"/>
      <c r="AD312" s="808"/>
      <c r="AE312" s="808"/>
      <c r="AF312" s="808"/>
      <c r="AG312" s="808"/>
      <c r="AH312" s="808"/>
      <c r="AI312" s="808"/>
      <c r="AJ312" s="808"/>
      <c r="AK312" s="808"/>
      <c r="AL312" s="808"/>
      <c r="AM312" s="808"/>
      <c r="AN312" s="808"/>
      <c r="AO312" s="808"/>
      <c r="AP312" s="808"/>
      <c r="AQ312" s="808"/>
      <c r="AR312" s="808"/>
      <c r="AS312" s="808"/>
      <c r="AT312" s="808"/>
      <c r="AU312" s="808"/>
      <c r="AV312" s="808"/>
      <c r="AW312" s="808"/>
      <c r="AX312" s="808"/>
      <c r="AY312" s="808"/>
      <c r="AZ312" s="808"/>
      <c r="BA312" s="808"/>
      <c r="BB312" s="808"/>
      <c r="BC312" s="808"/>
      <c r="BD312" s="808"/>
      <c r="BE312" s="808"/>
      <c r="BF312" s="808"/>
      <c r="BG312" s="808"/>
      <c r="BH312" s="808"/>
      <c r="BI312" s="808"/>
      <c r="BJ312" s="808"/>
      <c r="BK312" s="808"/>
      <c r="BL312" s="808"/>
      <c r="BM312" s="808"/>
      <c r="BN312" s="808"/>
      <c r="BO312" s="808"/>
      <c r="BP312" s="808"/>
      <c r="BQ312" s="808"/>
      <c r="BR312" s="808"/>
      <c r="BS312" s="808"/>
      <c r="BT312" s="808"/>
      <c r="BU312" s="808"/>
      <c r="BV312" s="808"/>
      <c r="BW312" s="808"/>
      <c r="BX312" s="808"/>
      <c r="BY312" s="808"/>
      <c r="BZ312" s="808"/>
      <c r="CA312" s="808"/>
      <c r="CB312" s="808"/>
      <c r="CC312" s="808"/>
      <c r="CD312" s="808"/>
      <c r="CE312" s="808"/>
      <c r="CF312" s="808"/>
      <c r="CG312" s="808"/>
      <c r="CH312" s="808"/>
      <c r="CI312" s="808"/>
      <c r="CJ312" s="808"/>
      <c r="CK312" s="808"/>
      <c r="CL312" s="808"/>
      <c r="CM312" s="808"/>
      <c r="CN312" s="808"/>
      <c r="CO312" s="808"/>
      <c r="CP312" s="808"/>
      <c r="CQ312" s="808"/>
      <c r="CR312" s="808"/>
      <c r="CS312" s="808"/>
      <c r="CT312" s="808"/>
      <c r="CU312" s="808"/>
      <c r="CV312" s="808"/>
      <c r="CW312" s="808"/>
      <c r="CX312" s="808"/>
      <c r="CY312" s="808"/>
      <c r="CZ312" s="808"/>
      <c r="DA312" s="808"/>
      <c r="DB312" s="808"/>
      <c r="DC312" s="808"/>
      <c r="DD312" s="808"/>
      <c r="DE312" s="808"/>
      <c r="DF312" s="808"/>
      <c r="DG312" s="808"/>
      <c r="DH312" s="808"/>
      <c r="DI312" s="808"/>
      <c r="DJ312" s="808"/>
      <c r="DK312" s="808"/>
      <c r="DL312" s="808"/>
      <c r="DM312" s="808"/>
      <c r="DN312" s="808"/>
      <c r="DO312" s="808"/>
      <c r="DP312" s="808"/>
      <c r="DQ312" s="808"/>
      <c r="DR312" s="808"/>
      <c r="DS312" s="808"/>
      <c r="DT312" s="808"/>
      <c r="DU312" s="808"/>
      <c r="DV312" s="808"/>
      <c r="DW312" s="808"/>
      <c r="DX312" s="808"/>
      <c r="DY312" s="808"/>
      <c r="DZ312" s="808"/>
      <c r="EA312" s="808"/>
      <c r="EB312" s="808"/>
      <c r="EC312" s="808"/>
    </row>
    <row r="313" spans="1:158" s="768" customFormat="1" ht="15.95" customHeight="1" x14ac:dyDescent="0.5">
      <c r="B313" s="502" t="s">
        <v>907</v>
      </c>
      <c r="C313" s="510"/>
      <c r="D313" s="635" t="s">
        <v>911</v>
      </c>
      <c r="E313" s="137">
        <v>5</v>
      </c>
      <c r="F313" s="151" t="s">
        <v>724</v>
      </c>
      <c r="G313" s="338">
        <f>3*5</f>
        <v>15</v>
      </c>
      <c r="H313" s="338">
        <f>G313+G314</f>
        <v>15</v>
      </c>
      <c r="I313" s="338"/>
      <c r="J313" s="338"/>
      <c r="K313" s="338"/>
      <c r="L313" s="466"/>
      <c r="M313" s="465">
        <f>SUM(H313:L313)</f>
        <v>15</v>
      </c>
      <c r="N313" s="863"/>
      <c r="O313" s="151" t="s">
        <v>908</v>
      </c>
      <c r="P313" s="137">
        <v>5</v>
      </c>
      <c r="Q313" s="151" t="s">
        <v>724</v>
      </c>
      <c r="R313" s="338">
        <f>3*5</f>
        <v>15</v>
      </c>
      <c r="S313" s="338">
        <f>R313+R314</f>
        <v>15</v>
      </c>
      <c r="T313" s="338"/>
      <c r="U313" s="338"/>
      <c r="V313" s="338"/>
      <c r="W313" s="466"/>
      <c r="X313" s="465">
        <f>SUM(S313:W313)</f>
        <v>15</v>
      </c>
      <c r="Y313" s="864"/>
      <c r="Z313" s="769"/>
      <c r="AA313" s="769"/>
      <c r="AB313" s="769"/>
      <c r="AC313" s="769"/>
      <c r="AD313" s="769"/>
      <c r="AE313" s="769"/>
      <c r="AF313" s="769"/>
      <c r="AG313" s="769"/>
      <c r="AH313" s="769"/>
      <c r="AI313" s="769"/>
      <c r="AJ313" s="769"/>
      <c r="AK313" s="769"/>
      <c r="AL313" s="769"/>
      <c r="AM313" s="769"/>
      <c r="AN313" s="769"/>
      <c r="AO313" s="769"/>
      <c r="AP313" s="769"/>
      <c r="AQ313" s="769"/>
      <c r="AR313" s="769"/>
      <c r="AS313" s="769"/>
      <c r="AT313" s="769"/>
      <c r="AU313" s="769"/>
      <c r="AV313" s="769"/>
      <c r="AW313" s="769"/>
      <c r="AX313" s="769"/>
      <c r="AY313" s="769"/>
      <c r="AZ313" s="769"/>
      <c r="BA313" s="769"/>
      <c r="BB313" s="769"/>
      <c r="BC313" s="769"/>
      <c r="BD313" s="769"/>
      <c r="BE313" s="769"/>
      <c r="BF313" s="769"/>
      <c r="BG313" s="769"/>
      <c r="BH313" s="769"/>
      <c r="BI313" s="769"/>
      <c r="BJ313" s="769"/>
      <c r="BK313" s="769"/>
      <c r="BL313" s="769"/>
      <c r="BM313" s="769"/>
      <c r="BN313" s="769"/>
      <c r="BO313" s="769"/>
      <c r="BP313" s="769"/>
      <c r="BQ313" s="769"/>
      <c r="BR313" s="769"/>
      <c r="BS313" s="769"/>
      <c r="BT313" s="769"/>
      <c r="BU313" s="769"/>
      <c r="BV313" s="769"/>
      <c r="BW313" s="769"/>
      <c r="BX313" s="769"/>
      <c r="BY313" s="769"/>
      <c r="BZ313" s="769"/>
      <c r="CA313" s="769"/>
      <c r="CB313" s="769"/>
      <c r="CC313" s="769"/>
      <c r="CD313" s="769"/>
      <c r="CE313" s="769"/>
      <c r="CF313" s="769"/>
      <c r="CG313" s="769"/>
      <c r="CH313" s="769"/>
      <c r="CI313" s="769"/>
      <c r="CJ313" s="769"/>
      <c r="CK313" s="769"/>
      <c r="CL313" s="769"/>
      <c r="CM313" s="769"/>
      <c r="CN313" s="769"/>
      <c r="CO313" s="769"/>
      <c r="CP313" s="769"/>
      <c r="CQ313" s="769"/>
      <c r="CR313" s="769"/>
      <c r="CS313" s="769"/>
      <c r="CT313" s="769"/>
      <c r="CU313" s="769"/>
      <c r="CV313" s="769"/>
      <c r="CW313" s="769"/>
      <c r="CX313" s="769"/>
      <c r="CY313" s="769"/>
      <c r="CZ313" s="769"/>
      <c r="DA313" s="769"/>
      <c r="DB313" s="769"/>
      <c r="DC313" s="769"/>
      <c r="DD313" s="769"/>
      <c r="DE313" s="769"/>
      <c r="DF313" s="769"/>
      <c r="DG313" s="769"/>
      <c r="DH313" s="769"/>
      <c r="DI313" s="769"/>
      <c r="DJ313" s="769"/>
      <c r="DK313" s="769"/>
      <c r="DL313" s="769"/>
      <c r="DM313" s="769"/>
      <c r="DN313" s="769"/>
      <c r="DO313" s="769"/>
      <c r="DP313" s="769"/>
      <c r="DQ313" s="769"/>
      <c r="DR313" s="769"/>
      <c r="DS313" s="769"/>
      <c r="DT313" s="769"/>
      <c r="DU313" s="769"/>
      <c r="DV313" s="769"/>
      <c r="DW313" s="769"/>
      <c r="DX313" s="769"/>
      <c r="DY313" s="769"/>
      <c r="DZ313" s="769"/>
      <c r="EA313" s="769"/>
      <c r="EB313" s="769"/>
      <c r="EC313" s="769"/>
    </row>
    <row r="314" spans="1:158" s="808" customFormat="1" ht="15.95" customHeight="1" x14ac:dyDescent="0.5">
      <c r="A314" s="809"/>
      <c r="B314" s="758" t="s">
        <v>981</v>
      </c>
      <c r="C314" s="759"/>
      <c r="D314" s="636"/>
      <c r="E314" s="142"/>
      <c r="F314" s="200"/>
      <c r="G314" s="373"/>
      <c r="H314" s="371"/>
      <c r="I314" s="371"/>
      <c r="J314" s="371"/>
      <c r="K314" s="371"/>
      <c r="L314" s="371"/>
      <c r="M314" s="371"/>
      <c r="N314" s="861"/>
      <c r="O314" s="200"/>
      <c r="P314" s="142"/>
      <c r="Q314" s="200"/>
      <c r="R314" s="373"/>
      <c r="S314" s="371"/>
      <c r="T314" s="371"/>
      <c r="U314" s="371"/>
      <c r="V314" s="371"/>
      <c r="W314" s="371"/>
      <c r="X314" s="371"/>
      <c r="Y314" s="862"/>
    </row>
    <row r="315" spans="1:158" ht="20.25" customHeight="1" x14ac:dyDescent="0.5">
      <c r="B315" s="1524" t="s">
        <v>975</v>
      </c>
      <c r="C315" s="1525"/>
      <c r="D315" s="1525"/>
      <c r="E315" s="1525"/>
      <c r="F315" s="1525"/>
      <c r="G315" s="1526"/>
      <c r="H315" s="921">
        <f>SUM(H301:H314)</f>
        <v>130</v>
      </c>
      <c r="I315" s="922"/>
      <c r="J315" s="922"/>
      <c r="K315" s="922"/>
      <c r="L315" s="922"/>
      <c r="M315" s="923"/>
      <c r="N315" s="924"/>
      <c r="O315" s="925"/>
      <c r="P315" s="922"/>
      <c r="Q315" s="926"/>
      <c r="R315" s="927"/>
      <c r="S315" s="921">
        <f>SUM(S301:S314)</f>
        <v>130</v>
      </c>
      <c r="T315" s="922"/>
      <c r="U315" s="922"/>
      <c r="V315" s="922"/>
      <c r="W315" s="922"/>
      <c r="X315" s="923"/>
      <c r="Y315" s="928"/>
    </row>
    <row r="316" spans="1:158" ht="20.25" customHeight="1" x14ac:dyDescent="0.5">
      <c r="B316" s="1521" t="s">
        <v>1143</v>
      </c>
      <c r="C316" s="1522"/>
      <c r="D316" s="1522"/>
      <c r="E316" s="1522"/>
      <c r="F316" s="1522"/>
      <c r="G316" s="1523"/>
      <c r="H316" s="477">
        <f>H315/7</f>
        <v>18.571428571428573</v>
      </c>
      <c r="I316" s="196"/>
      <c r="J316" s="196"/>
      <c r="K316" s="196"/>
      <c r="L316" s="196"/>
      <c r="M316" s="757"/>
      <c r="N316" s="673"/>
      <c r="O316" s="185"/>
      <c r="P316" s="196"/>
      <c r="Q316" s="623"/>
      <c r="R316" s="395"/>
      <c r="S316" s="477">
        <f>S315/7</f>
        <v>18.571428571428573</v>
      </c>
      <c r="T316" s="196"/>
      <c r="U316" s="196"/>
      <c r="V316" s="196"/>
      <c r="W316" s="196"/>
      <c r="X316" s="757"/>
      <c r="Y316" s="702"/>
    </row>
    <row r="317" spans="1:158" ht="20.25" customHeight="1" x14ac:dyDescent="0.5">
      <c r="B317" s="519"/>
      <c r="C317" s="519"/>
      <c r="D317" s="519"/>
      <c r="E317" s="519"/>
      <c r="F317" s="519"/>
      <c r="G317" s="519"/>
      <c r="H317" s="918"/>
      <c r="I317" s="519"/>
      <c r="J317" s="519"/>
      <c r="K317" s="519"/>
      <c r="L317" s="519"/>
      <c r="M317" s="918"/>
      <c r="N317" s="920"/>
      <c r="O317" s="519"/>
      <c r="P317" s="519"/>
      <c r="Q317" s="919"/>
      <c r="R317" s="519"/>
      <c r="S317" s="918"/>
      <c r="T317" s="519"/>
      <c r="U317" s="519"/>
      <c r="V317" s="519"/>
      <c r="W317" s="519"/>
      <c r="X317" s="918"/>
      <c r="Y317" s="920"/>
    </row>
    <row r="318" spans="1:158" ht="20.25" customHeight="1" x14ac:dyDescent="0.5">
      <c r="B318" s="519"/>
      <c r="C318" s="519"/>
      <c r="D318" s="519"/>
      <c r="E318" s="519"/>
      <c r="F318" s="519"/>
      <c r="G318" s="519"/>
      <c r="H318" s="918"/>
      <c r="I318" s="519"/>
      <c r="J318" s="519"/>
      <c r="K318" s="519"/>
      <c r="L318" s="519"/>
      <c r="M318" s="918"/>
      <c r="N318" s="920"/>
      <c r="O318" s="519"/>
      <c r="P318" s="519"/>
      <c r="Q318" s="919"/>
      <c r="R318" s="519"/>
      <c r="S318" s="918"/>
      <c r="T318" s="519"/>
      <c r="U318" s="519"/>
      <c r="V318" s="519"/>
      <c r="W318" s="519"/>
      <c r="X318" s="918"/>
      <c r="Y318" s="920"/>
    </row>
    <row r="319" spans="1:158" ht="20.25" customHeight="1" x14ac:dyDescent="0.5">
      <c r="B319" s="519"/>
      <c r="C319" s="519"/>
      <c r="D319" s="519"/>
      <c r="E319" s="519"/>
      <c r="F319" s="519"/>
      <c r="G319" s="519"/>
      <c r="H319" s="918"/>
      <c r="I319" s="519"/>
      <c r="J319" s="519"/>
      <c r="K319" s="519"/>
      <c r="L319" s="519"/>
      <c r="M319" s="918"/>
      <c r="N319" s="920"/>
      <c r="O319" s="519"/>
      <c r="P319" s="519"/>
      <c r="Q319" s="919"/>
      <c r="R319" s="519"/>
      <c r="S319" s="918"/>
      <c r="T319" s="519"/>
      <c r="U319" s="519"/>
      <c r="V319" s="519"/>
      <c r="W319" s="519"/>
      <c r="X319" s="918"/>
      <c r="Y319" s="920"/>
    </row>
    <row r="320" spans="1:158" ht="20.25" customHeight="1" x14ac:dyDescent="0.5">
      <c r="B320" s="519"/>
      <c r="C320" s="519"/>
      <c r="D320" s="519"/>
      <c r="E320" s="519"/>
      <c r="F320" s="519"/>
      <c r="G320" s="519"/>
      <c r="H320" s="918"/>
      <c r="I320" s="519"/>
      <c r="J320" s="519"/>
      <c r="K320" s="519"/>
      <c r="L320" s="519"/>
      <c r="M320" s="918"/>
      <c r="N320" s="920"/>
      <c r="O320" s="519"/>
      <c r="P320" s="519"/>
      <c r="Q320" s="919"/>
      <c r="R320" s="519"/>
      <c r="S320" s="918"/>
      <c r="T320" s="519"/>
      <c r="U320" s="519"/>
      <c r="V320" s="519"/>
      <c r="W320" s="519"/>
      <c r="X320" s="918"/>
      <c r="Y320" s="920"/>
    </row>
    <row r="321" spans="1:133" ht="20.25" customHeight="1" x14ac:dyDescent="0.5">
      <c r="B321" s="519"/>
      <c r="C321" s="519"/>
      <c r="D321" s="519"/>
      <c r="E321" s="519"/>
      <c r="F321" s="519"/>
      <c r="G321" s="519"/>
      <c r="H321" s="918"/>
      <c r="I321" s="519"/>
      <c r="J321" s="519"/>
      <c r="K321" s="519"/>
      <c r="L321" s="519"/>
      <c r="M321" s="918"/>
      <c r="N321" s="920"/>
      <c r="O321" s="519"/>
      <c r="P321" s="519"/>
      <c r="Q321" s="919"/>
      <c r="R321" s="519"/>
      <c r="S321" s="918"/>
      <c r="T321" s="519"/>
      <c r="U321" s="519"/>
      <c r="V321" s="519"/>
      <c r="W321" s="519"/>
      <c r="X321" s="918"/>
      <c r="Y321" s="920"/>
    </row>
    <row r="322" spans="1:133" ht="20.25" customHeight="1" x14ac:dyDescent="0.5">
      <c r="B322" s="519"/>
      <c r="C322" s="519"/>
      <c r="D322" s="519"/>
      <c r="E322" s="519"/>
      <c r="F322" s="519"/>
      <c r="G322" s="519"/>
      <c r="H322" s="918"/>
      <c r="I322" s="519"/>
      <c r="J322" s="519"/>
      <c r="K322" s="519"/>
      <c r="L322" s="519"/>
      <c r="M322" s="918"/>
      <c r="N322" s="920"/>
      <c r="O322" s="519"/>
      <c r="P322" s="519"/>
      <c r="Q322" s="919"/>
      <c r="R322" s="519"/>
      <c r="S322" s="918"/>
      <c r="T322" s="519"/>
      <c r="U322" s="519"/>
      <c r="V322" s="519"/>
      <c r="W322" s="519"/>
      <c r="X322" s="918"/>
      <c r="Y322" s="920"/>
    </row>
    <row r="323" spans="1:133" ht="20.25" customHeight="1" x14ac:dyDescent="0.5">
      <c r="B323" s="519"/>
      <c r="C323" s="519"/>
      <c r="D323" s="519"/>
      <c r="E323" s="519"/>
      <c r="F323" s="519"/>
      <c r="G323" s="519"/>
      <c r="H323" s="918"/>
      <c r="I323" s="519"/>
      <c r="J323" s="519"/>
      <c r="K323" s="519"/>
      <c r="L323" s="519"/>
      <c r="M323" s="918"/>
      <c r="N323" s="920"/>
      <c r="O323" s="519"/>
      <c r="P323" s="519"/>
      <c r="Q323" s="919"/>
      <c r="R323" s="519"/>
      <c r="S323" s="918"/>
      <c r="T323" s="519"/>
      <c r="U323" s="519"/>
      <c r="V323" s="519"/>
      <c r="W323" s="519"/>
      <c r="X323" s="918"/>
      <c r="Y323" s="920"/>
    </row>
    <row r="324" spans="1:133" ht="20.25" customHeight="1" x14ac:dyDescent="0.5">
      <c r="B324" s="519"/>
      <c r="C324" s="519"/>
      <c r="D324" s="519"/>
      <c r="E324" s="519"/>
      <c r="F324" s="519"/>
      <c r="G324" s="519"/>
      <c r="H324" s="918"/>
      <c r="I324" s="519"/>
      <c r="J324" s="519"/>
      <c r="K324" s="519"/>
      <c r="L324" s="519"/>
      <c r="M324" s="918"/>
      <c r="N324" s="920"/>
      <c r="O324" s="519"/>
      <c r="P324" s="519"/>
      <c r="Q324" s="919"/>
      <c r="R324" s="519"/>
      <c r="S324" s="918"/>
      <c r="T324" s="519"/>
      <c r="U324" s="519"/>
      <c r="V324" s="519"/>
      <c r="W324" s="519"/>
      <c r="X324" s="918"/>
      <c r="Y324" s="920"/>
    </row>
    <row r="325" spans="1:133" ht="20.25" customHeight="1" x14ac:dyDescent="0.5">
      <c r="B325" s="519"/>
      <c r="C325" s="519"/>
      <c r="D325" s="519"/>
      <c r="E325" s="519"/>
      <c r="F325" s="519"/>
      <c r="G325" s="519"/>
      <c r="H325" s="918"/>
      <c r="I325" s="519"/>
      <c r="J325" s="519"/>
      <c r="K325" s="519"/>
      <c r="L325" s="519"/>
      <c r="M325" s="918"/>
      <c r="N325" s="920"/>
      <c r="O325" s="519"/>
      <c r="P325" s="519"/>
      <c r="Q325" s="919"/>
      <c r="R325" s="519"/>
      <c r="S325" s="918"/>
      <c r="T325" s="519"/>
      <c r="U325" s="519"/>
      <c r="V325" s="519"/>
      <c r="W325" s="519"/>
      <c r="X325" s="918"/>
      <c r="Y325" s="920"/>
    </row>
    <row r="326" spans="1:133" ht="20.25" customHeight="1" x14ac:dyDescent="0.5">
      <c r="B326" s="519"/>
      <c r="C326" s="519"/>
      <c r="D326" s="519"/>
      <c r="E326" s="519"/>
      <c r="F326" s="519"/>
      <c r="G326" s="519"/>
      <c r="H326" s="918"/>
      <c r="I326" s="519"/>
      <c r="J326" s="519"/>
      <c r="K326" s="519"/>
      <c r="L326" s="519"/>
      <c r="M326" s="918"/>
      <c r="N326" s="920"/>
      <c r="O326" s="519"/>
      <c r="P326" s="519"/>
      <c r="Q326" s="919"/>
      <c r="R326" s="519"/>
      <c r="S326" s="918"/>
      <c r="T326" s="519"/>
      <c r="U326" s="519"/>
      <c r="V326" s="519"/>
      <c r="W326" s="519"/>
      <c r="X326" s="918"/>
      <c r="Y326" s="920"/>
    </row>
    <row r="327" spans="1:133" ht="20.25" customHeight="1" x14ac:dyDescent="0.5">
      <c r="B327" s="519"/>
      <c r="C327" s="519"/>
      <c r="D327" s="519"/>
      <c r="E327" s="519"/>
      <c r="F327" s="519"/>
      <c r="G327" s="519"/>
      <c r="H327" s="918"/>
      <c r="I327" s="519"/>
      <c r="J327" s="519"/>
      <c r="K327" s="519"/>
      <c r="L327" s="519"/>
      <c r="M327" s="918"/>
      <c r="N327" s="920"/>
      <c r="O327" s="519"/>
      <c r="P327" s="519"/>
      <c r="Q327" s="919"/>
      <c r="R327" s="519"/>
      <c r="S327" s="918"/>
      <c r="T327" s="519"/>
      <c r="U327" s="519"/>
      <c r="V327" s="519"/>
      <c r="W327" s="519"/>
      <c r="X327" s="918"/>
      <c r="Y327" s="920"/>
    </row>
    <row r="328" spans="1:133" s="503" customFormat="1" ht="15.95" customHeight="1" x14ac:dyDescent="0.5">
      <c r="A328" s="1515" t="s">
        <v>900</v>
      </c>
      <c r="B328" s="1515"/>
      <c r="C328" s="1515"/>
      <c r="D328" s="1516"/>
      <c r="E328" s="1516"/>
      <c r="F328" s="1516"/>
      <c r="G328" s="1516"/>
      <c r="H328" s="1516"/>
      <c r="I328" s="1516"/>
      <c r="J328" s="1516"/>
      <c r="K328" s="1516"/>
      <c r="L328" s="1516"/>
      <c r="M328" s="1516"/>
      <c r="N328" s="1516"/>
      <c r="O328" s="1516"/>
      <c r="P328" s="1516"/>
      <c r="Q328" s="1516"/>
      <c r="R328" s="1516"/>
      <c r="S328" s="1516"/>
      <c r="T328" s="1516"/>
      <c r="U328" s="1516"/>
      <c r="V328" s="1516"/>
      <c r="W328" s="1516"/>
      <c r="X328" s="1516"/>
      <c r="Y328" s="1516"/>
    </row>
    <row r="329" spans="1:133" ht="15.95" customHeight="1" x14ac:dyDescent="0.5">
      <c r="B329" s="1482" t="s">
        <v>506</v>
      </c>
      <c r="C329" s="1530"/>
      <c r="D329" s="1488" t="s">
        <v>5</v>
      </c>
      <c r="E329" s="1489"/>
      <c r="F329" s="1489"/>
      <c r="G329" s="1489"/>
      <c r="H329" s="1489"/>
      <c r="I329" s="1489"/>
      <c r="J329" s="1489"/>
      <c r="K329" s="1489"/>
      <c r="L329" s="1489"/>
      <c r="M329" s="1489"/>
      <c r="N329" s="1490"/>
      <c r="O329" s="1489" t="s">
        <v>6</v>
      </c>
      <c r="P329" s="1489"/>
      <c r="Q329" s="1489"/>
      <c r="R329" s="1489"/>
      <c r="S329" s="1489"/>
      <c r="T329" s="1489"/>
      <c r="U329" s="1489"/>
      <c r="V329" s="1489"/>
      <c r="W329" s="1489"/>
      <c r="X329" s="1489"/>
      <c r="Y329" s="1491"/>
    </row>
    <row r="330" spans="1:133" ht="16.7" customHeight="1" x14ac:dyDescent="0.5">
      <c r="B330" s="1484"/>
      <c r="C330" s="1531"/>
      <c r="D330" s="1492" t="s">
        <v>7</v>
      </c>
      <c r="E330" s="1494" t="s">
        <v>504</v>
      </c>
      <c r="F330" s="1496" t="s">
        <v>974</v>
      </c>
      <c r="G330" s="1494" t="s">
        <v>975</v>
      </c>
      <c r="H330" s="1507" t="s">
        <v>976</v>
      </c>
      <c r="I330" s="1517" t="s">
        <v>1115</v>
      </c>
      <c r="J330" s="1519" t="s">
        <v>1068</v>
      </c>
      <c r="K330" s="1505" t="s">
        <v>977</v>
      </c>
      <c r="L330" s="1505" t="s">
        <v>1069</v>
      </c>
      <c r="M330" s="1507" t="s">
        <v>978</v>
      </c>
      <c r="N330" s="1511" t="s">
        <v>508</v>
      </c>
      <c r="O330" s="1513" t="s">
        <v>7</v>
      </c>
      <c r="P330" s="1494" t="s">
        <v>504</v>
      </c>
      <c r="Q330" s="1496" t="s">
        <v>974</v>
      </c>
      <c r="R330" s="1494" t="s">
        <v>975</v>
      </c>
      <c r="S330" s="1507" t="s">
        <v>976</v>
      </c>
      <c r="T330" s="1517" t="s">
        <v>1115</v>
      </c>
      <c r="U330" s="1519" t="s">
        <v>1068</v>
      </c>
      <c r="V330" s="1505" t="s">
        <v>977</v>
      </c>
      <c r="W330" s="1505" t="s">
        <v>1069</v>
      </c>
      <c r="X330" s="1507" t="s">
        <v>978</v>
      </c>
      <c r="Y330" s="1509" t="s">
        <v>508</v>
      </c>
    </row>
    <row r="331" spans="1:133" s="768" customFormat="1" ht="16.7" customHeight="1" x14ac:dyDescent="0.5">
      <c r="A331" s="946"/>
      <c r="B331" s="1487"/>
      <c r="C331" s="1532"/>
      <c r="D331" s="1493"/>
      <c r="E331" s="1495"/>
      <c r="F331" s="1497"/>
      <c r="G331" s="1495"/>
      <c r="H331" s="1508"/>
      <c r="I331" s="1518"/>
      <c r="J331" s="1520"/>
      <c r="K331" s="1506"/>
      <c r="L331" s="1506"/>
      <c r="M331" s="1508"/>
      <c r="N331" s="1512"/>
      <c r="O331" s="1514"/>
      <c r="P331" s="1495"/>
      <c r="Q331" s="1497"/>
      <c r="R331" s="1495"/>
      <c r="S331" s="1508"/>
      <c r="T331" s="1518"/>
      <c r="U331" s="1520"/>
      <c r="V331" s="1506"/>
      <c r="W331" s="1506"/>
      <c r="X331" s="1508"/>
      <c r="Y331" s="1510"/>
      <c r="Z331" s="769"/>
      <c r="AA331" s="769"/>
      <c r="AB331" s="769"/>
      <c r="AC331" s="769"/>
      <c r="AD331" s="769"/>
      <c r="AE331" s="769"/>
      <c r="AF331" s="769"/>
      <c r="AG331" s="769"/>
      <c r="AH331" s="769"/>
      <c r="AI331" s="769"/>
      <c r="AJ331" s="769"/>
      <c r="AK331" s="769"/>
      <c r="AL331" s="769"/>
      <c r="AM331" s="769"/>
      <c r="AN331" s="769"/>
      <c r="AO331" s="769"/>
      <c r="AP331" s="769"/>
      <c r="AQ331" s="769"/>
      <c r="AR331" s="769"/>
      <c r="AS331" s="769"/>
      <c r="AT331" s="769"/>
      <c r="AU331" s="769"/>
      <c r="AV331" s="769"/>
      <c r="AW331" s="769"/>
      <c r="AX331" s="769"/>
      <c r="AY331" s="769"/>
      <c r="AZ331" s="769"/>
      <c r="BA331" s="769"/>
      <c r="BB331" s="769"/>
      <c r="BC331" s="769"/>
      <c r="BD331" s="769"/>
      <c r="BE331" s="769"/>
      <c r="BF331" s="769"/>
      <c r="BG331" s="769"/>
      <c r="BH331" s="769"/>
      <c r="BI331" s="769"/>
      <c r="BJ331" s="769"/>
      <c r="BK331" s="769"/>
      <c r="BL331" s="769"/>
      <c r="BM331" s="769"/>
      <c r="BN331" s="769"/>
      <c r="BO331" s="769"/>
      <c r="BP331" s="769"/>
      <c r="BQ331" s="769"/>
      <c r="BR331" s="769"/>
      <c r="BS331" s="769"/>
      <c r="BT331" s="769"/>
      <c r="BU331" s="769"/>
      <c r="BV331" s="769"/>
      <c r="BW331" s="769"/>
      <c r="BX331" s="769"/>
      <c r="BY331" s="769"/>
      <c r="BZ331" s="769"/>
      <c r="CA331" s="769"/>
      <c r="CB331" s="769"/>
      <c r="CC331" s="769"/>
      <c r="CD331" s="769"/>
      <c r="CE331" s="769"/>
      <c r="CF331" s="769"/>
      <c r="CG331" s="769"/>
      <c r="CH331" s="769"/>
      <c r="CI331" s="769"/>
      <c r="CJ331" s="769"/>
      <c r="CK331" s="769"/>
      <c r="CL331" s="769"/>
      <c r="CM331" s="769"/>
      <c r="CN331" s="769"/>
      <c r="CO331" s="769"/>
      <c r="CP331" s="769"/>
      <c r="CQ331" s="769"/>
      <c r="CR331" s="769"/>
      <c r="CS331" s="769"/>
      <c r="CT331" s="769"/>
      <c r="CU331" s="769"/>
      <c r="CV331" s="769"/>
      <c r="CW331" s="769"/>
      <c r="CX331" s="769"/>
      <c r="CY331" s="769"/>
      <c r="CZ331" s="769"/>
      <c r="DA331" s="769"/>
      <c r="DB331" s="769"/>
      <c r="DC331" s="769"/>
      <c r="DD331" s="769"/>
      <c r="DE331" s="769"/>
      <c r="DF331" s="769"/>
      <c r="DG331" s="769"/>
      <c r="DH331" s="769"/>
      <c r="DI331" s="769"/>
      <c r="DJ331" s="769"/>
      <c r="DK331" s="769"/>
      <c r="DL331" s="769"/>
      <c r="DM331" s="769"/>
      <c r="DN331" s="769"/>
      <c r="DO331" s="769"/>
      <c r="DP331" s="769"/>
      <c r="DQ331" s="769"/>
      <c r="DR331" s="769"/>
      <c r="DS331" s="769"/>
      <c r="DT331" s="769"/>
      <c r="DU331" s="769"/>
      <c r="DV331" s="769"/>
      <c r="DW331" s="769"/>
      <c r="DX331" s="769"/>
      <c r="DY331" s="769"/>
      <c r="DZ331" s="769"/>
      <c r="EA331" s="769"/>
      <c r="EB331" s="769"/>
      <c r="EC331" s="769"/>
    </row>
    <row r="332" spans="1:133" s="503" customFormat="1" ht="15.95" customHeight="1" x14ac:dyDescent="0.5">
      <c r="A332" s="901">
        <v>1</v>
      </c>
      <c r="B332" s="1365" t="s">
        <v>1167</v>
      </c>
      <c r="C332" s="1366"/>
      <c r="D332" s="957" t="s">
        <v>897</v>
      </c>
      <c r="E332" s="443">
        <v>2</v>
      </c>
      <c r="F332" s="904" t="s">
        <v>942</v>
      </c>
      <c r="G332" s="443">
        <f>5*2</f>
        <v>10</v>
      </c>
      <c r="H332" s="821">
        <f>G332+G333</f>
        <v>20</v>
      </c>
      <c r="I332" s="822" t="s">
        <v>444</v>
      </c>
      <c r="J332" s="822" t="s">
        <v>444</v>
      </c>
      <c r="K332" s="822" t="s">
        <v>444</v>
      </c>
      <c r="L332" s="902" t="s">
        <v>444</v>
      </c>
      <c r="M332" s="823">
        <f>SUM(H332:L332)</f>
        <v>20</v>
      </c>
      <c r="N332" s="958"/>
      <c r="O332" s="903" t="s">
        <v>894</v>
      </c>
      <c r="P332" s="443">
        <v>2</v>
      </c>
      <c r="Q332" s="905" t="s">
        <v>942</v>
      </c>
      <c r="R332" s="443">
        <f>5*2</f>
        <v>10</v>
      </c>
      <c r="S332" s="821">
        <f>R332+R333</f>
        <v>20</v>
      </c>
      <c r="T332" s="822" t="s">
        <v>444</v>
      </c>
      <c r="U332" s="822" t="s">
        <v>444</v>
      </c>
      <c r="V332" s="822" t="s">
        <v>444</v>
      </c>
      <c r="W332" s="902" t="s">
        <v>444</v>
      </c>
      <c r="X332" s="823">
        <f>SUM(S332:W332)</f>
        <v>20</v>
      </c>
      <c r="Y332" s="444"/>
    </row>
    <row r="333" spans="1:133" s="503" customFormat="1" ht="15.95" customHeight="1" x14ac:dyDescent="0.5">
      <c r="A333" s="901"/>
      <c r="B333" s="1533"/>
      <c r="C333" s="1534"/>
      <c r="D333" s="959" t="s">
        <v>898</v>
      </c>
      <c r="E333" s="446">
        <v>2</v>
      </c>
      <c r="F333" s="829" t="s">
        <v>964</v>
      </c>
      <c r="G333" s="446">
        <f>5*2</f>
        <v>10</v>
      </c>
      <c r="H333" s="446"/>
      <c r="I333" s="447"/>
      <c r="J333" s="447"/>
      <c r="K333" s="447"/>
      <c r="L333" s="447"/>
      <c r="M333" s="446"/>
      <c r="N333" s="960"/>
      <c r="O333" s="906" t="s">
        <v>895</v>
      </c>
      <c r="P333" s="446">
        <v>2</v>
      </c>
      <c r="Q333" s="830" t="s">
        <v>964</v>
      </c>
      <c r="R333" s="446">
        <f>5*2</f>
        <v>10</v>
      </c>
      <c r="S333" s="446"/>
      <c r="T333" s="447"/>
      <c r="U333" s="447"/>
      <c r="V333" s="447"/>
      <c r="W333" s="447"/>
      <c r="X333" s="446"/>
      <c r="Y333" s="447"/>
    </row>
    <row r="334" spans="1:133" s="503" customFormat="1" ht="15.95" customHeight="1" x14ac:dyDescent="0.5">
      <c r="A334" s="901">
        <v>2</v>
      </c>
      <c r="B334" s="900" t="s">
        <v>699</v>
      </c>
      <c r="C334" s="953"/>
      <c r="D334" s="961" t="s">
        <v>897</v>
      </c>
      <c r="E334" s="821">
        <v>2</v>
      </c>
      <c r="F334" s="904" t="s">
        <v>960</v>
      </c>
      <c r="G334" s="443">
        <f>6*2</f>
        <v>12</v>
      </c>
      <c r="H334" s="821">
        <f>G334+G335</f>
        <v>18</v>
      </c>
      <c r="I334" s="822" t="s">
        <v>444</v>
      </c>
      <c r="J334" s="822" t="s">
        <v>444</v>
      </c>
      <c r="K334" s="822" t="s">
        <v>444</v>
      </c>
      <c r="L334" s="902" t="s">
        <v>444</v>
      </c>
      <c r="M334" s="823">
        <f>SUM(H334:L334)</f>
        <v>18</v>
      </c>
      <c r="N334" s="962"/>
      <c r="O334" s="907" t="s">
        <v>894</v>
      </c>
      <c r="P334" s="821">
        <v>2</v>
      </c>
      <c r="Q334" s="905" t="s">
        <v>960</v>
      </c>
      <c r="R334" s="443">
        <f>6*2</f>
        <v>12</v>
      </c>
      <c r="S334" s="821">
        <f>R334+R335</f>
        <v>18</v>
      </c>
      <c r="T334" s="822" t="s">
        <v>444</v>
      </c>
      <c r="U334" s="822" t="s">
        <v>444</v>
      </c>
      <c r="V334" s="822" t="s">
        <v>444</v>
      </c>
      <c r="W334" s="902" t="s">
        <v>444</v>
      </c>
      <c r="X334" s="823">
        <f>SUM(S334:W334)</f>
        <v>18</v>
      </c>
      <c r="Y334" s="822"/>
    </row>
    <row r="335" spans="1:133" s="503" customFormat="1" ht="15.95" customHeight="1" x14ac:dyDescent="0.5">
      <c r="A335" s="901"/>
      <c r="B335" s="828"/>
      <c r="C335" s="954"/>
      <c r="D335" s="959" t="s">
        <v>899</v>
      </c>
      <c r="E335" s="446">
        <v>2</v>
      </c>
      <c r="F335" s="829" t="s">
        <v>963</v>
      </c>
      <c r="G335" s="446">
        <v>6</v>
      </c>
      <c r="H335" s="446"/>
      <c r="I335" s="447"/>
      <c r="J335" s="447"/>
      <c r="K335" s="447"/>
      <c r="L335" s="447"/>
      <c r="M335" s="446"/>
      <c r="N335" s="960"/>
      <c r="O335" s="906" t="s">
        <v>896</v>
      </c>
      <c r="P335" s="446">
        <v>2</v>
      </c>
      <c r="Q335" s="830" t="s">
        <v>963</v>
      </c>
      <c r="R335" s="446">
        <v>6</v>
      </c>
      <c r="S335" s="446"/>
      <c r="T335" s="447"/>
      <c r="U335" s="447"/>
      <c r="V335" s="447"/>
      <c r="W335" s="447"/>
      <c r="X335" s="446"/>
      <c r="Y335" s="447"/>
    </row>
    <row r="336" spans="1:133" s="503" customFormat="1" ht="15.95" customHeight="1" x14ac:dyDescent="0.5">
      <c r="A336" s="901">
        <v>3</v>
      </c>
      <c r="B336" s="900" t="s">
        <v>704</v>
      </c>
      <c r="C336" s="953"/>
      <c r="D336" s="961" t="s">
        <v>898</v>
      </c>
      <c r="E336" s="821">
        <v>2</v>
      </c>
      <c r="F336" s="820" t="s">
        <v>958</v>
      </c>
      <c r="G336" s="821">
        <f>6*2</f>
        <v>12</v>
      </c>
      <c r="H336" s="821">
        <f>G336+G337</f>
        <v>18</v>
      </c>
      <c r="I336" s="822" t="s">
        <v>444</v>
      </c>
      <c r="J336" s="822" t="s">
        <v>444</v>
      </c>
      <c r="K336" s="822" t="s">
        <v>444</v>
      </c>
      <c r="L336" s="902" t="s">
        <v>444</v>
      </c>
      <c r="M336" s="823">
        <f>SUM(H336:L336)</f>
        <v>18</v>
      </c>
      <c r="N336" s="962"/>
      <c r="O336" s="907" t="s">
        <v>895</v>
      </c>
      <c r="P336" s="821">
        <v>2</v>
      </c>
      <c r="Q336" s="824" t="s">
        <v>958</v>
      </c>
      <c r="R336" s="821">
        <f>6*2</f>
        <v>12</v>
      </c>
      <c r="S336" s="821">
        <f>R336+R337</f>
        <v>18</v>
      </c>
      <c r="T336" s="822" t="s">
        <v>444</v>
      </c>
      <c r="U336" s="822" t="s">
        <v>444</v>
      </c>
      <c r="V336" s="822" t="s">
        <v>444</v>
      </c>
      <c r="W336" s="902" t="s">
        <v>444</v>
      </c>
      <c r="X336" s="823">
        <f>SUM(S336:W336)</f>
        <v>18</v>
      </c>
      <c r="Y336" s="822"/>
    </row>
    <row r="337" spans="1:133" s="503" customFormat="1" ht="15.95" customHeight="1" x14ac:dyDescent="0.5">
      <c r="A337" s="901"/>
      <c r="B337" s="828"/>
      <c r="C337" s="954"/>
      <c r="D337" s="959" t="s">
        <v>899</v>
      </c>
      <c r="E337" s="446">
        <v>2</v>
      </c>
      <c r="F337" s="829" t="s">
        <v>962</v>
      </c>
      <c r="G337" s="446">
        <f>3*2</f>
        <v>6</v>
      </c>
      <c r="H337" s="446"/>
      <c r="I337" s="447"/>
      <c r="J337" s="447"/>
      <c r="K337" s="447"/>
      <c r="L337" s="447"/>
      <c r="M337" s="446"/>
      <c r="N337" s="960"/>
      <c r="O337" s="906" t="s">
        <v>896</v>
      </c>
      <c r="P337" s="446">
        <v>2</v>
      </c>
      <c r="Q337" s="830" t="s">
        <v>962</v>
      </c>
      <c r="R337" s="446">
        <f>3*2</f>
        <v>6</v>
      </c>
      <c r="S337" s="446"/>
      <c r="T337" s="447"/>
      <c r="U337" s="447"/>
      <c r="V337" s="447"/>
      <c r="W337" s="447"/>
      <c r="X337" s="446"/>
      <c r="Y337" s="447"/>
    </row>
    <row r="338" spans="1:133" s="503" customFormat="1" ht="15.95" customHeight="1" x14ac:dyDescent="0.5">
      <c r="A338" s="901"/>
      <c r="B338" s="908" t="s">
        <v>698</v>
      </c>
      <c r="C338" s="955"/>
      <c r="D338" s="963" t="s">
        <v>897</v>
      </c>
      <c r="E338" s="910">
        <v>2</v>
      </c>
      <c r="F338" s="911" t="s">
        <v>966</v>
      </c>
      <c r="G338" s="910">
        <f>2*2</f>
        <v>4</v>
      </c>
      <c r="H338" s="910">
        <f>2*2</f>
        <v>4</v>
      </c>
      <c r="I338" s="912"/>
      <c r="J338" s="912"/>
      <c r="K338" s="912"/>
      <c r="L338" s="912"/>
      <c r="M338" s="910"/>
      <c r="N338" s="964"/>
      <c r="O338" s="909" t="s">
        <v>894</v>
      </c>
      <c r="P338" s="910">
        <v>2</v>
      </c>
      <c r="Q338" s="913" t="s">
        <v>966</v>
      </c>
      <c r="R338" s="910">
        <f>2*2</f>
        <v>4</v>
      </c>
      <c r="S338" s="910">
        <f>2*2</f>
        <v>4</v>
      </c>
      <c r="T338" s="912"/>
      <c r="U338" s="912"/>
      <c r="V338" s="912"/>
      <c r="W338" s="912"/>
      <c r="X338" s="910"/>
      <c r="Y338" s="912"/>
    </row>
    <row r="339" spans="1:133" s="503" customFormat="1" ht="15.95" customHeight="1" x14ac:dyDescent="0.5">
      <c r="A339" s="901"/>
      <c r="B339" s="900" t="s">
        <v>709</v>
      </c>
      <c r="C339" s="953"/>
      <c r="D339" s="961" t="s">
        <v>897</v>
      </c>
      <c r="E339" s="821">
        <v>1</v>
      </c>
      <c r="F339" s="820" t="s">
        <v>543</v>
      </c>
      <c r="G339" s="821">
        <v>2</v>
      </c>
      <c r="H339" s="821">
        <v>2</v>
      </c>
      <c r="I339" s="822"/>
      <c r="J339" s="822"/>
      <c r="K339" s="822"/>
      <c r="L339" s="822"/>
      <c r="M339" s="821"/>
      <c r="N339" s="962"/>
      <c r="O339" s="907" t="s">
        <v>894</v>
      </c>
      <c r="P339" s="821">
        <v>1</v>
      </c>
      <c r="Q339" s="824" t="s">
        <v>543</v>
      </c>
      <c r="R339" s="821">
        <v>2</v>
      </c>
      <c r="S339" s="821">
        <v>2</v>
      </c>
      <c r="T339" s="822"/>
      <c r="U339" s="822"/>
      <c r="V339" s="822"/>
      <c r="W339" s="822"/>
      <c r="X339" s="821"/>
      <c r="Y339" s="822"/>
    </row>
    <row r="340" spans="1:133" s="503" customFormat="1" ht="15.95" customHeight="1" x14ac:dyDescent="0.5">
      <c r="A340" s="901"/>
      <c r="B340" s="894"/>
      <c r="C340" s="956"/>
      <c r="D340" s="965" t="s">
        <v>899</v>
      </c>
      <c r="E340" s="895">
        <v>1</v>
      </c>
      <c r="F340" s="915" t="s">
        <v>560</v>
      </c>
      <c r="G340" s="895">
        <v>2</v>
      </c>
      <c r="H340" s="895">
        <v>2</v>
      </c>
      <c r="I340" s="896"/>
      <c r="J340" s="896"/>
      <c r="K340" s="896"/>
      <c r="L340" s="896"/>
      <c r="M340" s="895"/>
      <c r="N340" s="966"/>
      <c r="O340" s="914" t="s">
        <v>896</v>
      </c>
      <c r="P340" s="895">
        <v>1</v>
      </c>
      <c r="Q340" s="916" t="s">
        <v>560</v>
      </c>
      <c r="R340" s="895">
        <v>2</v>
      </c>
      <c r="S340" s="895">
        <v>2</v>
      </c>
      <c r="T340" s="896"/>
      <c r="U340" s="896"/>
      <c r="V340" s="896"/>
      <c r="W340" s="896"/>
      <c r="X340" s="895"/>
      <c r="Y340" s="896"/>
    </row>
    <row r="341" spans="1:133" s="503" customFormat="1" ht="15.95" customHeight="1" x14ac:dyDescent="0.5">
      <c r="A341" s="901"/>
      <c r="B341" s="828" t="s">
        <v>710</v>
      </c>
      <c r="C341" s="954"/>
      <c r="D341" s="959" t="s">
        <v>899</v>
      </c>
      <c r="E341" s="446">
        <v>1</v>
      </c>
      <c r="F341" s="829" t="s">
        <v>965</v>
      </c>
      <c r="G341" s="446">
        <v>4</v>
      </c>
      <c r="H341" s="446">
        <v>4</v>
      </c>
      <c r="I341" s="447"/>
      <c r="J341" s="447"/>
      <c r="K341" s="447"/>
      <c r="L341" s="447"/>
      <c r="M341" s="446"/>
      <c r="N341" s="960"/>
      <c r="O341" s="906" t="s">
        <v>896</v>
      </c>
      <c r="P341" s="446">
        <v>1</v>
      </c>
      <c r="Q341" s="830" t="s">
        <v>965</v>
      </c>
      <c r="R341" s="446">
        <v>4</v>
      </c>
      <c r="S341" s="446">
        <v>4</v>
      </c>
      <c r="T341" s="447"/>
      <c r="U341" s="447"/>
      <c r="V341" s="447"/>
      <c r="W341" s="447"/>
      <c r="X341" s="446"/>
      <c r="Y341" s="447"/>
    </row>
    <row r="342" spans="1:133" ht="20.25" customHeight="1" x14ac:dyDescent="0.5">
      <c r="A342" s="946"/>
      <c r="B342" s="1525" t="s">
        <v>975</v>
      </c>
      <c r="C342" s="1525"/>
      <c r="D342" s="1525"/>
      <c r="E342" s="1525"/>
      <c r="F342" s="1525"/>
      <c r="G342" s="1526"/>
      <c r="H342" s="921"/>
      <c r="I342" s="922"/>
      <c r="J342" s="922"/>
      <c r="K342" s="922"/>
      <c r="L342" s="922"/>
      <c r="M342" s="923"/>
      <c r="N342" s="924"/>
      <c r="O342" s="925"/>
      <c r="P342" s="922"/>
      <c r="Q342" s="926"/>
      <c r="R342" s="927"/>
      <c r="S342" s="921"/>
      <c r="T342" s="922"/>
      <c r="U342" s="922"/>
      <c r="V342" s="922"/>
      <c r="W342" s="922"/>
      <c r="X342" s="923"/>
      <c r="Y342" s="928"/>
    </row>
    <row r="343" spans="1:133" ht="20.25" customHeight="1" x14ac:dyDescent="0.5">
      <c r="A343" s="946"/>
      <c r="B343" s="1522" t="s">
        <v>1143</v>
      </c>
      <c r="C343" s="1522"/>
      <c r="D343" s="1522"/>
      <c r="E343" s="1522"/>
      <c r="F343" s="1522"/>
      <c r="G343" s="1523"/>
      <c r="H343" s="477"/>
      <c r="I343" s="196"/>
      <c r="J343" s="196"/>
      <c r="K343" s="196"/>
      <c r="L343" s="196"/>
      <c r="M343" s="757"/>
      <c r="N343" s="673"/>
      <c r="O343" s="185"/>
      <c r="P343" s="196"/>
      <c r="Q343" s="623"/>
      <c r="R343" s="395"/>
      <c r="S343" s="477"/>
      <c r="T343" s="196"/>
      <c r="U343" s="196"/>
      <c r="V343" s="196"/>
      <c r="W343" s="196"/>
      <c r="X343" s="757"/>
      <c r="Y343" s="702"/>
    </row>
    <row r="344" spans="1:133" ht="20.25" customHeight="1" x14ac:dyDescent="0.5">
      <c r="B344" s="519"/>
      <c r="C344" s="519"/>
      <c r="D344" s="519"/>
      <c r="E344" s="519"/>
      <c r="F344" s="519"/>
      <c r="G344" s="519"/>
      <c r="H344" s="918"/>
      <c r="I344" s="519"/>
      <c r="J344" s="519"/>
      <c r="K344" s="519"/>
      <c r="L344" s="519"/>
      <c r="M344" s="918"/>
      <c r="N344" s="920"/>
      <c r="O344" s="519"/>
      <c r="P344" s="519"/>
      <c r="Q344" s="919"/>
      <c r="R344" s="519"/>
      <c r="S344" s="918"/>
      <c r="T344" s="519"/>
      <c r="U344" s="519"/>
      <c r="V344" s="519"/>
      <c r="W344" s="519"/>
      <c r="X344" s="918"/>
      <c r="Y344" s="920"/>
    </row>
    <row r="345" spans="1:133" ht="20.25" customHeight="1" x14ac:dyDescent="0.5">
      <c r="B345" s="519"/>
      <c r="C345" s="519"/>
      <c r="D345" s="519"/>
      <c r="E345" s="519"/>
      <c r="F345" s="519"/>
      <c r="G345" s="519"/>
      <c r="H345" s="918"/>
      <c r="I345" s="519"/>
      <c r="J345" s="519"/>
      <c r="K345" s="519"/>
      <c r="L345" s="519"/>
      <c r="M345" s="918"/>
      <c r="N345" s="920"/>
      <c r="O345" s="519"/>
      <c r="P345" s="519"/>
      <c r="Q345" s="919"/>
      <c r="R345" s="519"/>
      <c r="S345" s="918"/>
      <c r="T345" s="519"/>
      <c r="U345" s="519"/>
      <c r="V345" s="519"/>
      <c r="W345" s="519"/>
      <c r="X345" s="918"/>
      <c r="Y345" s="920"/>
    </row>
    <row r="346" spans="1:133" ht="20.25" customHeight="1" x14ac:dyDescent="0.5">
      <c r="B346" s="519"/>
      <c r="C346" s="519"/>
      <c r="D346" s="519"/>
      <c r="E346" s="519"/>
      <c r="F346" s="519"/>
      <c r="G346" s="519"/>
      <c r="H346" s="918"/>
      <c r="I346" s="519"/>
      <c r="J346" s="519"/>
      <c r="K346" s="519"/>
      <c r="L346" s="519"/>
      <c r="M346" s="918"/>
      <c r="N346" s="920"/>
      <c r="O346" s="519"/>
      <c r="P346" s="519"/>
      <c r="Q346" s="919"/>
      <c r="R346" s="519"/>
      <c r="S346" s="918"/>
      <c r="T346" s="519"/>
      <c r="U346" s="519"/>
      <c r="V346" s="519"/>
      <c r="W346" s="519"/>
      <c r="X346" s="918"/>
      <c r="Y346" s="920"/>
    </row>
    <row r="347" spans="1:133" s="503" customFormat="1" ht="15.95" customHeight="1" x14ac:dyDescent="0.5">
      <c r="A347" s="768"/>
      <c r="B347" s="1515" t="s">
        <v>1142</v>
      </c>
      <c r="C347" s="1515"/>
      <c r="D347" s="1515"/>
      <c r="E347" s="1516"/>
      <c r="F347" s="1516"/>
      <c r="G347" s="1516"/>
      <c r="H347" s="1516"/>
      <c r="I347" s="1516"/>
      <c r="J347" s="1516"/>
      <c r="K347" s="1516"/>
      <c r="L347" s="1516"/>
      <c r="M347" s="1516"/>
      <c r="N347" s="1516"/>
      <c r="O347" s="1516"/>
      <c r="P347" s="1516"/>
      <c r="Q347" s="1516"/>
      <c r="R347" s="1516"/>
      <c r="S347" s="1516"/>
      <c r="T347" s="1516"/>
      <c r="U347" s="1516"/>
      <c r="V347" s="1516"/>
      <c r="W347" s="1516"/>
      <c r="X347" s="1516"/>
      <c r="Y347" s="1516"/>
    </row>
    <row r="348" spans="1:133" ht="15.95" customHeight="1" x14ac:dyDescent="0.5">
      <c r="B348" s="1482" t="s">
        <v>506</v>
      </c>
      <c r="C348" s="1483"/>
      <c r="D348" s="1488" t="s">
        <v>5</v>
      </c>
      <c r="E348" s="1489"/>
      <c r="F348" s="1489"/>
      <c r="G348" s="1489"/>
      <c r="H348" s="1489"/>
      <c r="I348" s="1489"/>
      <c r="J348" s="1489"/>
      <c r="K348" s="1489"/>
      <c r="L348" s="1489"/>
      <c r="M348" s="1489"/>
      <c r="N348" s="1490"/>
      <c r="O348" s="1489" t="s">
        <v>6</v>
      </c>
      <c r="P348" s="1489"/>
      <c r="Q348" s="1489"/>
      <c r="R348" s="1489"/>
      <c r="S348" s="1489"/>
      <c r="T348" s="1489"/>
      <c r="U348" s="1489"/>
      <c r="V348" s="1489"/>
      <c r="W348" s="1489"/>
      <c r="X348" s="1489"/>
      <c r="Y348" s="1491"/>
    </row>
    <row r="349" spans="1:133" ht="16.7" customHeight="1" x14ac:dyDescent="0.5">
      <c r="B349" s="1484"/>
      <c r="C349" s="1485"/>
      <c r="D349" s="1492" t="s">
        <v>7</v>
      </c>
      <c r="E349" s="1494" t="s">
        <v>504</v>
      </c>
      <c r="F349" s="1496" t="s">
        <v>974</v>
      </c>
      <c r="G349" s="1494" t="s">
        <v>975</v>
      </c>
      <c r="H349" s="1507" t="s">
        <v>976</v>
      </c>
      <c r="I349" s="1517" t="s">
        <v>1115</v>
      </c>
      <c r="J349" s="1519" t="s">
        <v>1068</v>
      </c>
      <c r="K349" s="1505" t="s">
        <v>977</v>
      </c>
      <c r="L349" s="1505" t="s">
        <v>1069</v>
      </c>
      <c r="M349" s="1507" t="s">
        <v>978</v>
      </c>
      <c r="N349" s="1511" t="s">
        <v>508</v>
      </c>
      <c r="O349" s="1513" t="s">
        <v>7</v>
      </c>
      <c r="P349" s="1494" t="s">
        <v>504</v>
      </c>
      <c r="Q349" s="1496" t="s">
        <v>974</v>
      </c>
      <c r="R349" s="1494" t="s">
        <v>975</v>
      </c>
      <c r="S349" s="1507" t="s">
        <v>976</v>
      </c>
      <c r="T349" s="1517" t="s">
        <v>1115</v>
      </c>
      <c r="U349" s="1519" t="s">
        <v>1068</v>
      </c>
      <c r="V349" s="1505" t="s">
        <v>977</v>
      </c>
      <c r="W349" s="1505" t="s">
        <v>1069</v>
      </c>
      <c r="X349" s="1507" t="s">
        <v>978</v>
      </c>
      <c r="Y349" s="1509" t="s">
        <v>508</v>
      </c>
    </row>
    <row r="350" spans="1:133" s="768" customFormat="1" ht="16.7" customHeight="1" x14ac:dyDescent="0.5">
      <c r="B350" s="1486"/>
      <c r="C350" s="1487"/>
      <c r="D350" s="1493"/>
      <c r="E350" s="1495"/>
      <c r="F350" s="1497"/>
      <c r="G350" s="1495"/>
      <c r="H350" s="1508"/>
      <c r="I350" s="1518"/>
      <c r="J350" s="1520"/>
      <c r="K350" s="1506"/>
      <c r="L350" s="1506"/>
      <c r="M350" s="1508"/>
      <c r="N350" s="1512"/>
      <c r="O350" s="1514"/>
      <c r="P350" s="1495"/>
      <c r="Q350" s="1497"/>
      <c r="R350" s="1495"/>
      <c r="S350" s="1508"/>
      <c r="T350" s="1518"/>
      <c r="U350" s="1520"/>
      <c r="V350" s="1506"/>
      <c r="W350" s="1506"/>
      <c r="X350" s="1508"/>
      <c r="Y350" s="1510"/>
      <c r="Z350" s="769"/>
      <c r="AA350" s="769"/>
      <c r="AB350" s="769"/>
      <c r="AC350" s="769"/>
      <c r="AD350" s="769"/>
      <c r="AE350" s="769"/>
      <c r="AF350" s="769"/>
      <c r="AG350" s="769"/>
      <c r="AH350" s="769"/>
      <c r="AI350" s="769"/>
      <c r="AJ350" s="769"/>
      <c r="AK350" s="769"/>
      <c r="AL350" s="769"/>
      <c r="AM350" s="769"/>
      <c r="AN350" s="769"/>
      <c r="AO350" s="769"/>
      <c r="AP350" s="769"/>
      <c r="AQ350" s="769"/>
      <c r="AR350" s="769"/>
      <c r="AS350" s="769"/>
      <c r="AT350" s="769"/>
      <c r="AU350" s="769"/>
      <c r="AV350" s="769"/>
      <c r="AW350" s="769"/>
      <c r="AX350" s="769"/>
      <c r="AY350" s="769"/>
      <c r="AZ350" s="769"/>
      <c r="BA350" s="769"/>
      <c r="BB350" s="769"/>
      <c r="BC350" s="769"/>
      <c r="BD350" s="769"/>
      <c r="BE350" s="769"/>
      <c r="BF350" s="769"/>
      <c r="BG350" s="769"/>
      <c r="BH350" s="769"/>
      <c r="BI350" s="769"/>
      <c r="BJ350" s="769"/>
      <c r="BK350" s="769"/>
      <c r="BL350" s="769"/>
      <c r="BM350" s="769"/>
      <c r="BN350" s="769"/>
      <c r="BO350" s="769"/>
      <c r="BP350" s="769"/>
      <c r="BQ350" s="769"/>
      <c r="BR350" s="769"/>
      <c r="BS350" s="769"/>
      <c r="BT350" s="769"/>
      <c r="BU350" s="769"/>
      <c r="BV350" s="769"/>
      <c r="BW350" s="769"/>
      <c r="BX350" s="769"/>
      <c r="BY350" s="769"/>
      <c r="BZ350" s="769"/>
      <c r="CA350" s="769"/>
      <c r="CB350" s="769"/>
      <c r="CC350" s="769"/>
      <c r="CD350" s="769"/>
      <c r="CE350" s="769"/>
      <c r="CF350" s="769"/>
      <c r="CG350" s="769"/>
      <c r="CH350" s="769"/>
      <c r="CI350" s="769"/>
      <c r="CJ350" s="769"/>
      <c r="CK350" s="769"/>
      <c r="CL350" s="769"/>
      <c r="CM350" s="769"/>
      <c r="CN350" s="769"/>
      <c r="CO350" s="769"/>
      <c r="CP350" s="769"/>
      <c r="CQ350" s="769"/>
      <c r="CR350" s="769"/>
      <c r="CS350" s="769"/>
      <c r="CT350" s="769"/>
      <c r="CU350" s="769"/>
      <c r="CV350" s="769"/>
      <c r="CW350" s="769"/>
      <c r="CX350" s="769"/>
      <c r="CY350" s="769"/>
      <c r="CZ350" s="769"/>
      <c r="DA350" s="769"/>
      <c r="DB350" s="769"/>
      <c r="DC350" s="769"/>
      <c r="DD350" s="769"/>
      <c r="DE350" s="769"/>
      <c r="DF350" s="769"/>
      <c r="DG350" s="769"/>
      <c r="DH350" s="769"/>
      <c r="DI350" s="769"/>
      <c r="DJ350" s="769"/>
      <c r="DK350" s="769"/>
      <c r="DL350" s="769"/>
      <c r="DM350" s="769"/>
      <c r="DN350" s="769"/>
      <c r="DO350" s="769"/>
      <c r="DP350" s="769"/>
      <c r="DQ350" s="769"/>
      <c r="DR350" s="769"/>
      <c r="DS350" s="769"/>
      <c r="DT350" s="769"/>
      <c r="DU350" s="769"/>
      <c r="DV350" s="769"/>
      <c r="DW350" s="769"/>
      <c r="DX350" s="769"/>
      <c r="DY350" s="769"/>
      <c r="DZ350" s="769"/>
      <c r="EA350" s="769"/>
      <c r="EB350" s="769"/>
      <c r="EC350" s="769"/>
    </row>
    <row r="351" spans="1:133" s="768" customFormat="1" ht="16.7" customHeight="1" x14ac:dyDescent="0.5">
      <c r="B351" s="502" t="s">
        <v>730</v>
      </c>
      <c r="C351" s="589" t="s">
        <v>731</v>
      </c>
      <c r="D351" s="581" t="s">
        <v>495</v>
      </c>
      <c r="E351" s="384">
        <v>1</v>
      </c>
      <c r="F351" s="598" t="s">
        <v>887</v>
      </c>
      <c r="G351" s="338">
        <v>10</v>
      </c>
      <c r="H351" s="338">
        <f>G351+G352</f>
        <v>13</v>
      </c>
      <c r="I351" s="338">
        <v>1</v>
      </c>
      <c r="J351" s="338">
        <v>1</v>
      </c>
      <c r="K351" s="338">
        <v>1</v>
      </c>
      <c r="L351" s="338">
        <v>1</v>
      </c>
      <c r="M351" s="465">
        <f>SUM(H351:L351)</f>
        <v>17</v>
      </c>
      <c r="N351" s="655"/>
      <c r="O351" s="519" t="s">
        <v>495</v>
      </c>
      <c r="P351" s="384">
        <v>1</v>
      </c>
      <c r="Q351" s="598" t="s">
        <v>887</v>
      </c>
      <c r="R351" s="338">
        <v>10</v>
      </c>
      <c r="S351" s="338">
        <f>R351+R352</f>
        <v>13</v>
      </c>
      <c r="T351" s="338">
        <v>1</v>
      </c>
      <c r="U351" s="338">
        <v>1</v>
      </c>
      <c r="V351" s="338">
        <v>1</v>
      </c>
      <c r="W351" s="338">
        <v>1</v>
      </c>
      <c r="X351" s="465">
        <f>SUM(S351:W351)</f>
        <v>17</v>
      </c>
      <c r="Y351" s="680"/>
      <c r="Z351" s="769"/>
      <c r="AA351" s="769"/>
      <c r="AB351" s="769"/>
      <c r="AC351" s="769"/>
      <c r="AD351" s="769"/>
      <c r="AE351" s="769"/>
      <c r="AF351" s="769"/>
      <c r="AG351" s="769"/>
      <c r="AH351" s="769"/>
      <c r="AI351" s="769"/>
      <c r="AJ351" s="769"/>
      <c r="AK351" s="769"/>
      <c r="AL351" s="769"/>
      <c r="AM351" s="769"/>
      <c r="AN351" s="769"/>
      <c r="AO351" s="769"/>
      <c r="AP351" s="769"/>
      <c r="AQ351" s="769"/>
      <c r="AR351" s="769"/>
      <c r="AS351" s="769"/>
      <c r="AT351" s="769"/>
      <c r="AU351" s="769"/>
      <c r="AV351" s="769"/>
      <c r="AW351" s="769"/>
      <c r="AX351" s="769"/>
      <c r="AY351" s="769"/>
      <c r="AZ351" s="769"/>
      <c r="BA351" s="769"/>
      <c r="BB351" s="769"/>
      <c r="BC351" s="769"/>
      <c r="BD351" s="769"/>
      <c r="BE351" s="769"/>
      <c r="BF351" s="769"/>
      <c r="BG351" s="769"/>
      <c r="BH351" s="769"/>
      <c r="BI351" s="769"/>
      <c r="BJ351" s="769"/>
      <c r="BK351" s="769"/>
      <c r="BL351" s="769"/>
      <c r="BM351" s="769"/>
      <c r="BN351" s="769"/>
      <c r="BO351" s="769"/>
      <c r="BP351" s="769"/>
      <c r="BQ351" s="769"/>
      <c r="BR351" s="769"/>
      <c r="BS351" s="769"/>
      <c r="BT351" s="769"/>
      <c r="BU351" s="769"/>
      <c r="BV351" s="769"/>
      <c r="BW351" s="769"/>
      <c r="BX351" s="769"/>
      <c r="BY351" s="769"/>
      <c r="BZ351" s="769"/>
      <c r="CA351" s="769"/>
      <c r="CB351" s="769"/>
      <c r="CC351" s="769"/>
      <c r="CD351" s="769"/>
      <c r="CE351" s="769"/>
      <c r="CF351" s="769"/>
      <c r="CG351" s="769"/>
      <c r="CH351" s="769"/>
      <c r="CI351" s="769"/>
      <c r="CJ351" s="769"/>
      <c r="CK351" s="769"/>
      <c r="CL351" s="769"/>
      <c r="CM351" s="769"/>
      <c r="CN351" s="769"/>
      <c r="CO351" s="769"/>
      <c r="CP351" s="769"/>
      <c r="CQ351" s="769"/>
      <c r="CR351" s="769"/>
      <c r="CS351" s="769"/>
      <c r="CT351" s="769"/>
      <c r="CU351" s="769"/>
      <c r="CV351" s="769"/>
      <c r="CW351" s="769"/>
      <c r="CX351" s="769"/>
      <c r="CY351" s="769"/>
      <c r="CZ351" s="769"/>
      <c r="DA351" s="769"/>
      <c r="DB351" s="769"/>
      <c r="DC351" s="769"/>
      <c r="DD351" s="769"/>
      <c r="DE351" s="769"/>
      <c r="DF351" s="769"/>
      <c r="DG351" s="769"/>
      <c r="DH351" s="769"/>
      <c r="DI351" s="769"/>
      <c r="DJ351" s="769"/>
      <c r="DK351" s="769"/>
      <c r="DL351" s="769"/>
      <c r="DM351" s="769"/>
      <c r="DN351" s="769"/>
      <c r="DO351" s="769"/>
      <c r="DP351" s="769"/>
      <c r="DQ351" s="769"/>
      <c r="DR351" s="769"/>
      <c r="DS351" s="769"/>
      <c r="DT351" s="769"/>
      <c r="DU351" s="769"/>
      <c r="DV351" s="769"/>
      <c r="DW351" s="769"/>
      <c r="DX351" s="769"/>
      <c r="DY351" s="769"/>
      <c r="DZ351" s="769"/>
      <c r="EA351" s="769"/>
      <c r="EB351" s="769"/>
      <c r="EC351" s="769"/>
    </row>
    <row r="352" spans="1:133" s="768" customFormat="1" ht="16.7" customHeight="1" x14ac:dyDescent="0.5">
      <c r="B352" s="449" t="s">
        <v>989</v>
      </c>
      <c r="C352" s="599"/>
      <c r="D352" s="600" t="s">
        <v>495</v>
      </c>
      <c r="E352" s="388">
        <v>1</v>
      </c>
      <c r="F352" s="601" t="s">
        <v>1070</v>
      </c>
      <c r="G352" s="373">
        <v>3</v>
      </c>
      <c r="H352" s="340"/>
      <c r="I352" s="340"/>
      <c r="J352" s="340"/>
      <c r="K352" s="340"/>
      <c r="L352" s="340"/>
      <c r="M352" s="340"/>
      <c r="N352" s="656"/>
      <c r="O352" s="221" t="s">
        <v>495</v>
      </c>
      <c r="P352" s="388">
        <v>1</v>
      </c>
      <c r="Q352" s="601" t="s">
        <v>1070</v>
      </c>
      <c r="R352" s="373">
        <v>3</v>
      </c>
      <c r="S352" s="340"/>
      <c r="T352" s="340"/>
      <c r="U352" s="340"/>
      <c r="V352" s="340"/>
      <c r="W352" s="340"/>
      <c r="X352" s="340"/>
      <c r="Y352" s="681"/>
      <c r="Z352" s="769"/>
      <c r="AA352" s="769"/>
      <c r="AB352" s="769"/>
      <c r="AC352" s="769"/>
      <c r="AD352" s="769"/>
      <c r="AE352" s="769"/>
      <c r="AF352" s="769"/>
      <c r="AG352" s="769"/>
      <c r="AH352" s="769"/>
      <c r="AI352" s="769"/>
      <c r="AJ352" s="769"/>
      <c r="AK352" s="769"/>
      <c r="AL352" s="769"/>
      <c r="AM352" s="769"/>
      <c r="AN352" s="769"/>
      <c r="AO352" s="769"/>
      <c r="AP352" s="769"/>
      <c r="AQ352" s="769"/>
      <c r="AR352" s="769"/>
      <c r="AS352" s="769"/>
      <c r="AT352" s="769"/>
      <c r="AU352" s="769"/>
      <c r="AV352" s="769"/>
      <c r="AW352" s="769"/>
      <c r="AX352" s="769"/>
      <c r="AY352" s="769"/>
      <c r="AZ352" s="769"/>
      <c r="BA352" s="769"/>
      <c r="BB352" s="769"/>
      <c r="BC352" s="769"/>
      <c r="BD352" s="769"/>
      <c r="BE352" s="769"/>
      <c r="BF352" s="769"/>
      <c r="BG352" s="769"/>
      <c r="BH352" s="769"/>
      <c r="BI352" s="769"/>
      <c r="BJ352" s="769"/>
      <c r="BK352" s="769"/>
      <c r="BL352" s="769"/>
      <c r="BM352" s="769"/>
      <c r="BN352" s="769"/>
      <c r="BO352" s="769"/>
      <c r="BP352" s="769"/>
      <c r="BQ352" s="769"/>
      <c r="BR352" s="769"/>
      <c r="BS352" s="769"/>
      <c r="BT352" s="769"/>
      <c r="BU352" s="769"/>
      <c r="BV352" s="769"/>
      <c r="BW352" s="769"/>
      <c r="BX352" s="769"/>
      <c r="BY352" s="769"/>
      <c r="BZ352" s="769"/>
      <c r="CA352" s="769"/>
      <c r="CB352" s="769"/>
      <c r="CC352" s="769"/>
      <c r="CD352" s="769"/>
      <c r="CE352" s="769"/>
      <c r="CF352" s="769"/>
      <c r="CG352" s="769"/>
      <c r="CH352" s="769"/>
      <c r="CI352" s="769"/>
      <c r="CJ352" s="769"/>
      <c r="CK352" s="769"/>
      <c r="CL352" s="769"/>
      <c r="CM352" s="769"/>
      <c r="CN352" s="769"/>
      <c r="CO352" s="769"/>
      <c r="CP352" s="769"/>
      <c r="CQ352" s="769"/>
      <c r="CR352" s="769"/>
      <c r="CS352" s="769"/>
      <c r="CT352" s="769"/>
      <c r="CU352" s="769"/>
      <c r="CV352" s="769"/>
      <c r="CW352" s="769"/>
      <c r="CX352" s="769"/>
      <c r="CY352" s="769"/>
      <c r="CZ352" s="769"/>
      <c r="DA352" s="769"/>
      <c r="DB352" s="769"/>
      <c r="DC352" s="769"/>
      <c r="DD352" s="769"/>
      <c r="DE352" s="769"/>
      <c r="DF352" s="769"/>
      <c r="DG352" s="769"/>
      <c r="DH352" s="769"/>
      <c r="DI352" s="769"/>
      <c r="DJ352" s="769"/>
      <c r="DK352" s="769"/>
      <c r="DL352" s="769"/>
      <c r="DM352" s="769"/>
      <c r="DN352" s="769"/>
      <c r="DO352" s="769"/>
      <c r="DP352" s="769"/>
      <c r="DQ352" s="769"/>
      <c r="DR352" s="769"/>
      <c r="DS352" s="769"/>
      <c r="DT352" s="769"/>
      <c r="DU352" s="769"/>
      <c r="DV352" s="769"/>
      <c r="DW352" s="769"/>
      <c r="DX352" s="769"/>
      <c r="DY352" s="769"/>
      <c r="DZ352" s="769"/>
      <c r="EA352" s="769"/>
      <c r="EB352" s="769"/>
      <c r="EC352" s="769"/>
    </row>
    <row r="353" spans="2:133" s="768" customFormat="1" ht="16.7" customHeight="1" x14ac:dyDescent="0.5">
      <c r="B353" s="585" t="s">
        <v>732</v>
      </c>
      <c r="C353" s="586" t="s">
        <v>733</v>
      </c>
      <c r="D353" s="580" t="s">
        <v>495</v>
      </c>
      <c r="E353" s="458" t="s">
        <v>114</v>
      </c>
      <c r="F353" s="706" t="s">
        <v>524</v>
      </c>
      <c r="G353" s="338">
        <v>3</v>
      </c>
      <c r="H353" s="338">
        <f>G353+G354</f>
        <v>14</v>
      </c>
      <c r="I353" s="327">
        <v>1</v>
      </c>
      <c r="J353" s="327">
        <v>1</v>
      </c>
      <c r="K353" s="327">
        <v>1</v>
      </c>
      <c r="L353" s="327">
        <v>1</v>
      </c>
      <c r="M353" s="465">
        <f>SUM(H353:L353)</f>
        <v>18</v>
      </c>
      <c r="N353" s="660"/>
      <c r="O353" s="204" t="s">
        <v>495</v>
      </c>
      <c r="P353" s="458" t="s">
        <v>114</v>
      </c>
      <c r="Q353" s="598" t="s">
        <v>524</v>
      </c>
      <c r="R353" s="338">
        <v>3</v>
      </c>
      <c r="S353" s="338">
        <f>R353+R354</f>
        <v>14</v>
      </c>
      <c r="T353" s="327">
        <v>1</v>
      </c>
      <c r="U353" s="327">
        <v>1</v>
      </c>
      <c r="V353" s="327">
        <v>1</v>
      </c>
      <c r="W353" s="327">
        <v>1</v>
      </c>
      <c r="X353" s="465">
        <f>SUM(S353:W353)</f>
        <v>18</v>
      </c>
      <c r="Y353" s="685"/>
      <c r="Z353" s="769"/>
      <c r="AA353" s="769"/>
      <c r="AB353" s="769"/>
      <c r="AC353" s="769"/>
      <c r="AD353" s="769"/>
      <c r="AE353" s="769"/>
      <c r="AF353" s="769"/>
      <c r="AG353" s="769"/>
      <c r="AH353" s="769"/>
      <c r="AI353" s="769"/>
      <c r="AJ353" s="769"/>
      <c r="AK353" s="769"/>
      <c r="AL353" s="769"/>
      <c r="AM353" s="769"/>
      <c r="AN353" s="769"/>
      <c r="AO353" s="769"/>
      <c r="AP353" s="769"/>
      <c r="AQ353" s="769"/>
      <c r="AR353" s="769"/>
      <c r="AS353" s="769"/>
      <c r="AT353" s="769"/>
      <c r="AU353" s="769"/>
      <c r="AV353" s="769"/>
      <c r="AW353" s="769"/>
      <c r="AX353" s="769"/>
      <c r="AY353" s="769"/>
      <c r="AZ353" s="769"/>
      <c r="BA353" s="769"/>
      <c r="BB353" s="769"/>
      <c r="BC353" s="769"/>
      <c r="BD353" s="769"/>
      <c r="BE353" s="769"/>
      <c r="BF353" s="769"/>
      <c r="BG353" s="769"/>
      <c r="BH353" s="769"/>
      <c r="BI353" s="769"/>
      <c r="BJ353" s="769"/>
      <c r="BK353" s="769"/>
      <c r="BL353" s="769"/>
      <c r="BM353" s="769"/>
      <c r="BN353" s="769"/>
      <c r="BO353" s="769"/>
      <c r="BP353" s="769"/>
      <c r="BQ353" s="769"/>
      <c r="BR353" s="769"/>
      <c r="BS353" s="769"/>
      <c r="BT353" s="769"/>
      <c r="BU353" s="769"/>
      <c r="BV353" s="769"/>
      <c r="BW353" s="769"/>
      <c r="BX353" s="769"/>
      <c r="BY353" s="769"/>
      <c r="BZ353" s="769"/>
      <c r="CA353" s="769"/>
      <c r="CB353" s="769"/>
      <c r="CC353" s="769"/>
      <c r="CD353" s="769"/>
      <c r="CE353" s="769"/>
      <c r="CF353" s="769"/>
      <c r="CG353" s="769"/>
      <c r="CH353" s="769"/>
      <c r="CI353" s="769"/>
      <c r="CJ353" s="769"/>
      <c r="CK353" s="769"/>
      <c r="CL353" s="769"/>
      <c r="CM353" s="769"/>
      <c r="CN353" s="769"/>
      <c r="CO353" s="769"/>
      <c r="CP353" s="769"/>
      <c r="CQ353" s="769"/>
      <c r="CR353" s="769"/>
      <c r="CS353" s="769"/>
      <c r="CT353" s="769"/>
      <c r="CU353" s="769"/>
      <c r="CV353" s="769"/>
      <c r="CW353" s="769"/>
      <c r="CX353" s="769"/>
      <c r="CY353" s="769"/>
      <c r="CZ353" s="769"/>
      <c r="DA353" s="769"/>
      <c r="DB353" s="769"/>
      <c r="DC353" s="769"/>
      <c r="DD353" s="769"/>
      <c r="DE353" s="769"/>
      <c r="DF353" s="769"/>
      <c r="DG353" s="769"/>
      <c r="DH353" s="769"/>
      <c r="DI353" s="769"/>
      <c r="DJ353" s="769"/>
      <c r="DK353" s="769"/>
      <c r="DL353" s="769"/>
      <c r="DM353" s="769"/>
      <c r="DN353" s="769"/>
      <c r="DO353" s="769"/>
      <c r="DP353" s="769"/>
      <c r="DQ353" s="769"/>
      <c r="DR353" s="769"/>
      <c r="DS353" s="769"/>
      <c r="DT353" s="769"/>
      <c r="DU353" s="769"/>
      <c r="DV353" s="769"/>
      <c r="DW353" s="769"/>
      <c r="DX353" s="769"/>
      <c r="DY353" s="769"/>
      <c r="DZ353" s="769"/>
      <c r="EA353" s="769"/>
      <c r="EB353" s="769"/>
      <c r="EC353" s="769"/>
    </row>
    <row r="354" spans="2:133" s="768" customFormat="1" ht="16.7" customHeight="1" x14ac:dyDescent="0.5">
      <c r="B354" s="449" t="s">
        <v>1035</v>
      </c>
      <c r="C354" s="592"/>
      <c r="D354" s="582" t="s">
        <v>495</v>
      </c>
      <c r="E354" s="459" t="s">
        <v>114</v>
      </c>
      <c r="F354" s="707" t="s">
        <v>1124</v>
      </c>
      <c r="G354" s="373">
        <v>11</v>
      </c>
      <c r="H354" s="373"/>
      <c r="I354" s="373"/>
      <c r="J354" s="373"/>
      <c r="K354" s="373"/>
      <c r="L354" s="373"/>
      <c r="M354" s="373"/>
      <c r="N354" s="657"/>
      <c r="O354" s="185" t="s">
        <v>495</v>
      </c>
      <c r="P354" s="459" t="s">
        <v>114</v>
      </c>
      <c r="Q354" s="708" t="s">
        <v>1124</v>
      </c>
      <c r="R354" s="373">
        <v>11</v>
      </c>
      <c r="S354" s="373"/>
      <c r="T354" s="457"/>
      <c r="U354" s="457"/>
      <c r="V354" s="457"/>
      <c r="W354" s="457"/>
      <c r="X354" s="142"/>
      <c r="Y354" s="682"/>
      <c r="Z354" s="769"/>
      <c r="AA354" s="769"/>
      <c r="AB354" s="769"/>
      <c r="AC354" s="769"/>
      <c r="AD354" s="769"/>
      <c r="AE354" s="769"/>
      <c r="AF354" s="769"/>
      <c r="AG354" s="769"/>
      <c r="AH354" s="769"/>
      <c r="AI354" s="769"/>
      <c r="AJ354" s="769"/>
      <c r="AK354" s="769"/>
      <c r="AL354" s="769"/>
      <c r="AM354" s="769"/>
      <c r="AN354" s="769"/>
      <c r="AO354" s="769"/>
      <c r="AP354" s="769"/>
      <c r="AQ354" s="769"/>
      <c r="AR354" s="769"/>
      <c r="AS354" s="769"/>
      <c r="AT354" s="769"/>
      <c r="AU354" s="769"/>
      <c r="AV354" s="769"/>
      <c r="AW354" s="769"/>
      <c r="AX354" s="769"/>
      <c r="AY354" s="769"/>
      <c r="AZ354" s="769"/>
      <c r="BA354" s="769"/>
      <c r="BB354" s="769"/>
      <c r="BC354" s="769"/>
      <c r="BD354" s="769"/>
      <c r="BE354" s="769"/>
      <c r="BF354" s="769"/>
      <c r="BG354" s="769"/>
      <c r="BH354" s="769"/>
      <c r="BI354" s="769"/>
      <c r="BJ354" s="769"/>
      <c r="BK354" s="769"/>
      <c r="BL354" s="769"/>
      <c r="BM354" s="769"/>
      <c r="BN354" s="769"/>
      <c r="BO354" s="769"/>
      <c r="BP354" s="769"/>
      <c r="BQ354" s="769"/>
      <c r="BR354" s="769"/>
      <c r="BS354" s="769"/>
      <c r="BT354" s="769"/>
      <c r="BU354" s="769"/>
      <c r="BV354" s="769"/>
      <c r="BW354" s="769"/>
      <c r="BX354" s="769"/>
      <c r="BY354" s="769"/>
      <c r="BZ354" s="769"/>
      <c r="CA354" s="769"/>
      <c r="CB354" s="769"/>
      <c r="CC354" s="769"/>
      <c r="CD354" s="769"/>
      <c r="CE354" s="769"/>
      <c r="CF354" s="769"/>
      <c r="CG354" s="769"/>
      <c r="CH354" s="769"/>
      <c r="CI354" s="769"/>
      <c r="CJ354" s="769"/>
      <c r="CK354" s="769"/>
      <c r="CL354" s="769"/>
      <c r="CM354" s="769"/>
      <c r="CN354" s="769"/>
      <c r="CO354" s="769"/>
      <c r="CP354" s="769"/>
      <c r="CQ354" s="769"/>
      <c r="CR354" s="769"/>
      <c r="CS354" s="769"/>
      <c r="CT354" s="769"/>
      <c r="CU354" s="769"/>
      <c r="CV354" s="769"/>
      <c r="CW354" s="769"/>
      <c r="CX354" s="769"/>
      <c r="CY354" s="769"/>
      <c r="CZ354" s="769"/>
      <c r="DA354" s="769"/>
      <c r="DB354" s="769"/>
      <c r="DC354" s="769"/>
      <c r="DD354" s="769"/>
      <c r="DE354" s="769"/>
      <c r="DF354" s="769"/>
      <c r="DG354" s="769"/>
      <c r="DH354" s="769"/>
      <c r="DI354" s="769"/>
      <c r="DJ354" s="769"/>
      <c r="DK354" s="769"/>
      <c r="DL354" s="769"/>
      <c r="DM354" s="769"/>
      <c r="DN354" s="769"/>
      <c r="DO354" s="769"/>
      <c r="DP354" s="769"/>
      <c r="DQ354" s="769"/>
      <c r="DR354" s="769"/>
      <c r="DS354" s="769"/>
      <c r="DT354" s="769"/>
      <c r="DU354" s="769"/>
      <c r="DV354" s="769"/>
      <c r="DW354" s="769"/>
      <c r="DX354" s="769"/>
      <c r="DY354" s="769"/>
      <c r="DZ354" s="769"/>
      <c r="EA354" s="769"/>
      <c r="EB354" s="769"/>
      <c r="EC354" s="769"/>
    </row>
    <row r="355" spans="2:133" s="768" customFormat="1" ht="16.7" customHeight="1" x14ac:dyDescent="0.5">
      <c r="B355" s="984" t="s">
        <v>1046</v>
      </c>
      <c r="C355" s="985" t="s">
        <v>1047</v>
      </c>
      <c r="D355" s="986" t="s">
        <v>495</v>
      </c>
      <c r="E355" s="481" t="s">
        <v>114</v>
      </c>
      <c r="F355" s="987" t="s">
        <v>556</v>
      </c>
      <c r="G355" s="500">
        <v>1</v>
      </c>
      <c r="H355" s="500"/>
      <c r="I355" s="482"/>
      <c r="J355" s="482"/>
      <c r="K355" s="482"/>
      <c r="L355" s="482"/>
      <c r="M355" s="500"/>
      <c r="N355" s="988"/>
      <c r="O355" s="986" t="s">
        <v>495</v>
      </c>
      <c r="P355" s="481" t="s">
        <v>114</v>
      </c>
      <c r="Q355" s="987" t="s">
        <v>556</v>
      </c>
      <c r="R355" s="500">
        <v>1</v>
      </c>
      <c r="S355" s="500"/>
      <c r="T355" s="482"/>
      <c r="U355" s="482"/>
      <c r="V355" s="482"/>
      <c r="W355" s="482"/>
      <c r="X355" s="500"/>
      <c r="Y355" s="989"/>
      <c r="Z355" s="769"/>
      <c r="AA355" s="769"/>
      <c r="AB355" s="769"/>
      <c r="AC355" s="769"/>
      <c r="AD355" s="769"/>
      <c r="AE355" s="769"/>
      <c r="AF355" s="769"/>
      <c r="AG355" s="769"/>
      <c r="AH355" s="769"/>
      <c r="AI355" s="769"/>
      <c r="AJ355" s="769"/>
      <c r="AK355" s="769"/>
      <c r="AL355" s="769"/>
      <c r="AM355" s="769"/>
      <c r="AN355" s="769"/>
      <c r="AO355" s="769"/>
      <c r="AP355" s="769"/>
      <c r="AQ355" s="769"/>
      <c r="AR355" s="769"/>
      <c r="AS355" s="769"/>
      <c r="AT355" s="769"/>
      <c r="AU355" s="769"/>
      <c r="AV355" s="769"/>
      <c r="AW355" s="769"/>
      <c r="AX355" s="769"/>
      <c r="AY355" s="769"/>
      <c r="AZ355" s="769"/>
      <c r="BA355" s="769"/>
      <c r="BB355" s="769"/>
      <c r="BC355" s="769"/>
      <c r="BD355" s="769"/>
      <c r="BE355" s="769"/>
      <c r="BF355" s="769"/>
      <c r="BG355" s="769"/>
      <c r="BH355" s="769"/>
      <c r="BI355" s="769"/>
      <c r="BJ355" s="769"/>
      <c r="BK355" s="769"/>
      <c r="BL355" s="769"/>
      <c r="BM355" s="769"/>
      <c r="BN355" s="769"/>
      <c r="BO355" s="769"/>
      <c r="BP355" s="769"/>
      <c r="BQ355" s="769"/>
      <c r="BR355" s="769"/>
      <c r="BS355" s="769"/>
      <c r="BT355" s="769"/>
      <c r="BU355" s="769"/>
      <c r="BV355" s="769"/>
      <c r="BW355" s="769"/>
      <c r="BX355" s="769"/>
      <c r="BY355" s="769"/>
      <c r="BZ355" s="769"/>
      <c r="CA355" s="769"/>
      <c r="CB355" s="769"/>
      <c r="CC355" s="769"/>
      <c r="CD355" s="769"/>
      <c r="CE355" s="769"/>
      <c r="CF355" s="769"/>
      <c r="CG355" s="769"/>
      <c r="CH355" s="769"/>
      <c r="CI355" s="769"/>
      <c r="CJ355" s="769"/>
      <c r="CK355" s="769"/>
      <c r="CL355" s="769"/>
      <c r="CM355" s="769"/>
      <c r="CN355" s="769"/>
      <c r="CO355" s="769"/>
      <c r="CP355" s="769"/>
      <c r="CQ355" s="769"/>
      <c r="CR355" s="769"/>
      <c r="CS355" s="769"/>
      <c r="CT355" s="769"/>
      <c r="CU355" s="769"/>
      <c r="CV355" s="769"/>
      <c r="CW355" s="769"/>
      <c r="CX355" s="769"/>
      <c r="CY355" s="769"/>
      <c r="CZ355" s="769"/>
      <c r="DA355" s="769"/>
      <c r="DB355" s="769"/>
      <c r="DC355" s="769"/>
      <c r="DD355" s="769"/>
      <c r="DE355" s="769"/>
      <c r="DF355" s="769"/>
      <c r="DG355" s="769"/>
      <c r="DH355" s="769"/>
      <c r="DI355" s="769"/>
      <c r="DJ355" s="769"/>
      <c r="DK355" s="769"/>
      <c r="DL355" s="769"/>
      <c r="DM355" s="769"/>
      <c r="DN355" s="769"/>
      <c r="DO355" s="769"/>
      <c r="DP355" s="769"/>
      <c r="DQ355" s="769"/>
      <c r="DR355" s="769"/>
      <c r="DS355" s="769"/>
      <c r="DT355" s="769"/>
      <c r="DU355" s="769"/>
      <c r="DV355" s="769"/>
      <c r="DW355" s="769"/>
      <c r="DX355" s="769"/>
      <c r="DY355" s="769"/>
      <c r="DZ355" s="769"/>
      <c r="EA355" s="769"/>
      <c r="EB355" s="769"/>
      <c r="EC355" s="769"/>
    </row>
    <row r="356" spans="2:133" s="768" customFormat="1" ht="16.7" customHeight="1" x14ac:dyDescent="0.5">
      <c r="B356" s="990" t="s">
        <v>735</v>
      </c>
      <c r="C356" s="995" t="s">
        <v>1150</v>
      </c>
      <c r="D356" s="996" t="s">
        <v>495</v>
      </c>
      <c r="E356" s="997" t="s">
        <v>114</v>
      </c>
      <c r="F356" s="993" t="s">
        <v>953</v>
      </c>
      <c r="G356" s="991">
        <v>2</v>
      </c>
      <c r="H356" s="991"/>
      <c r="I356" s="998"/>
      <c r="J356" s="998"/>
      <c r="K356" s="998"/>
      <c r="L356" s="998"/>
      <c r="M356" s="991"/>
      <c r="N356" s="992"/>
      <c r="O356" s="996" t="s">
        <v>495</v>
      </c>
      <c r="P356" s="997" t="s">
        <v>114</v>
      </c>
      <c r="Q356" s="993" t="s">
        <v>953</v>
      </c>
      <c r="R356" s="991">
        <v>2</v>
      </c>
      <c r="S356" s="991"/>
      <c r="T356" s="998"/>
      <c r="U356" s="998"/>
      <c r="V356" s="998"/>
      <c r="W356" s="998"/>
      <c r="X356" s="991"/>
      <c r="Y356" s="994"/>
      <c r="Z356" s="769"/>
      <c r="AA356" s="769"/>
      <c r="AB356" s="769"/>
      <c r="AC356" s="769"/>
      <c r="AD356" s="769"/>
      <c r="AE356" s="769"/>
      <c r="AF356" s="769"/>
      <c r="AG356" s="769"/>
      <c r="AH356" s="769"/>
      <c r="AI356" s="769"/>
      <c r="AJ356" s="769"/>
      <c r="AK356" s="769"/>
      <c r="AL356" s="769"/>
      <c r="AM356" s="769"/>
      <c r="AN356" s="769"/>
      <c r="AO356" s="769"/>
      <c r="AP356" s="769"/>
      <c r="AQ356" s="769"/>
      <c r="AR356" s="769"/>
      <c r="AS356" s="769"/>
      <c r="AT356" s="769"/>
      <c r="AU356" s="769"/>
      <c r="AV356" s="769"/>
      <c r="AW356" s="769"/>
      <c r="AX356" s="769"/>
      <c r="AY356" s="769"/>
      <c r="AZ356" s="769"/>
      <c r="BA356" s="769"/>
      <c r="BB356" s="769"/>
      <c r="BC356" s="769"/>
      <c r="BD356" s="769"/>
      <c r="BE356" s="769"/>
      <c r="BF356" s="769"/>
      <c r="BG356" s="769"/>
      <c r="BH356" s="769"/>
      <c r="BI356" s="769"/>
      <c r="BJ356" s="769"/>
      <c r="BK356" s="769"/>
      <c r="BL356" s="769"/>
      <c r="BM356" s="769"/>
      <c r="BN356" s="769"/>
      <c r="BO356" s="769"/>
      <c r="BP356" s="769"/>
      <c r="BQ356" s="769"/>
      <c r="BR356" s="769"/>
      <c r="BS356" s="769"/>
      <c r="BT356" s="769"/>
      <c r="BU356" s="769"/>
      <c r="BV356" s="769"/>
      <c r="BW356" s="769"/>
      <c r="BX356" s="769"/>
      <c r="BY356" s="769"/>
      <c r="BZ356" s="769"/>
      <c r="CA356" s="769"/>
      <c r="CB356" s="769"/>
      <c r="CC356" s="769"/>
      <c r="CD356" s="769"/>
      <c r="CE356" s="769"/>
      <c r="CF356" s="769"/>
      <c r="CG356" s="769"/>
      <c r="CH356" s="769"/>
      <c r="CI356" s="769"/>
      <c r="CJ356" s="769"/>
      <c r="CK356" s="769"/>
      <c r="CL356" s="769"/>
      <c r="CM356" s="769"/>
      <c r="CN356" s="769"/>
      <c r="CO356" s="769"/>
      <c r="CP356" s="769"/>
      <c r="CQ356" s="769"/>
      <c r="CR356" s="769"/>
      <c r="CS356" s="769"/>
      <c r="CT356" s="769"/>
      <c r="CU356" s="769"/>
      <c r="CV356" s="769"/>
      <c r="CW356" s="769"/>
      <c r="CX356" s="769"/>
      <c r="CY356" s="769"/>
      <c r="CZ356" s="769"/>
      <c r="DA356" s="769"/>
      <c r="DB356" s="769"/>
      <c r="DC356" s="769"/>
      <c r="DD356" s="769"/>
      <c r="DE356" s="769"/>
      <c r="DF356" s="769"/>
      <c r="DG356" s="769"/>
      <c r="DH356" s="769"/>
      <c r="DI356" s="769"/>
      <c r="DJ356" s="769"/>
      <c r="DK356" s="769"/>
      <c r="DL356" s="769"/>
      <c r="DM356" s="769"/>
      <c r="DN356" s="769"/>
      <c r="DO356" s="769"/>
      <c r="DP356" s="769"/>
      <c r="DQ356" s="769"/>
      <c r="DR356" s="769"/>
      <c r="DS356" s="769"/>
      <c r="DT356" s="769"/>
      <c r="DU356" s="769"/>
      <c r="DV356" s="769"/>
      <c r="DW356" s="769"/>
      <c r="DX356" s="769"/>
      <c r="DY356" s="769"/>
      <c r="DZ356" s="769"/>
      <c r="EA356" s="769"/>
      <c r="EB356" s="769"/>
      <c r="EC356" s="769"/>
    </row>
    <row r="357" spans="2:133" s="768" customFormat="1" ht="16.7" customHeight="1" x14ac:dyDescent="0.5">
      <c r="B357" s="999" t="s">
        <v>734</v>
      </c>
      <c r="C357" s="1000" t="s">
        <v>1151</v>
      </c>
      <c r="D357" s="1001" t="s">
        <v>495</v>
      </c>
      <c r="E357" s="1002" t="s">
        <v>114</v>
      </c>
      <c r="F357" s="1003" t="s">
        <v>721</v>
      </c>
      <c r="G357" s="1004">
        <v>2</v>
      </c>
      <c r="H357" s="1004"/>
      <c r="I357" s="1005"/>
      <c r="J357" s="1005"/>
      <c r="K357" s="1005"/>
      <c r="L357" s="1005"/>
      <c r="M357" s="1004"/>
      <c r="N357" s="1006"/>
      <c r="O357" s="1001" t="s">
        <v>495</v>
      </c>
      <c r="P357" s="1002" t="s">
        <v>114</v>
      </c>
      <c r="Q357" s="1003" t="s">
        <v>721</v>
      </c>
      <c r="R357" s="1004">
        <v>2</v>
      </c>
      <c r="S357" s="1004"/>
      <c r="T357" s="1005"/>
      <c r="U357" s="1005"/>
      <c r="V357" s="1005"/>
      <c r="W357" s="1005"/>
      <c r="X357" s="1004"/>
      <c r="Y357" s="1007"/>
      <c r="Z357" s="769"/>
      <c r="AA357" s="769"/>
      <c r="AB357" s="769"/>
      <c r="AC357" s="769"/>
      <c r="AD357" s="769"/>
      <c r="AE357" s="769"/>
      <c r="AF357" s="769"/>
      <c r="AG357" s="769"/>
      <c r="AH357" s="769"/>
      <c r="AI357" s="769"/>
      <c r="AJ357" s="769"/>
      <c r="AK357" s="769"/>
      <c r="AL357" s="769"/>
      <c r="AM357" s="769"/>
      <c r="AN357" s="769"/>
      <c r="AO357" s="769"/>
      <c r="AP357" s="769"/>
      <c r="AQ357" s="769"/>
      <c r="AR357" s="769"/>
      <c r="AS357" s="769"/>
      <c r="AT357" s="769"/>
      <c r="AU357" s="769"/>
      <c r="AV357" s="769"/>
      <c r="AW357" s="769"/>
      <c r="AX357" s="769"/>
      <c r="AY357" s="769"/>
      <c r="AZ357" s="769"/>
      <c r="BA357" s="769"/>
      <c r="BB357" s="769"/>
      <c r="BC357" s="769"/>
      <c r="BD357" s="769"/>
      <c r="BE357" s="769"/>
      <c r="BF357" s="769"/>
      <c r="BG357" s="769"/>
      <c r="BH357" s="769"/>
      <c r="BI357" s="769"/>
      <c r="BJ357" s="769"/>
      <c r="BK357" s="769"/>
      <c r="BL357" s="769"/>
      <c r="BM357" s="769"/>
      <c r="BN357" s="769"/>
      <c r="BO357" s="769"/>
      <c r="BP357" s="769"/>
      <c r="BQ357" s="769"/>
      <c r="BR357" s="769"/>
      <c r="BS357" s="769"/>
      <c r="BT357" s="769"/>
      <c r="BU357" s="769"/>
      <c r="BV357" s="769"/>
      <c r="BW357" s="769"/>
      <c r="BX357" s="769"/>
      <c r="BY357" s="769"/>
      <c r="BZ357" s="769"/>
      <c r="CA357" s="769"/>
      <c r="CB357" s="769"/>
      <c r="CC357" s="769"/>
      <c r="CD357" s="769"/>
      <c r="CE357" s="769"/>
      <c r="CF357" s="769"/>
      <c r="CG357" s="769"/>
      <c r="CH357" s="769"/>
      <c r="CI357" s="769"/>
      <c r="CJ357" s="769"/>
      <c r="CK357" s="769"/>
      <c r="CL357" s="769"/>
      <c r="CM357" s="769"/>
      <c r="CN357" s="769"/>
      <c r="CO357" s="769"/>
      <c r="CP357" s="769"/>
      <c r="CQ357" s="769"/>
      <c r="CR357" s="769"/>
      <c r="CS357" s="769"/>
      <c r="CT357" s="769"/>
      <c r="CU357" s="769"/>
      <c r="CV357" s="769"/>
      <c r="CW357" s="769"/>
      <c r="CX357" s="769"/>
      <c r="CY357" s="769"/>
      <c r="CZ357" s="769"/>
      <c r="DA357" s="769"/>
      <c r="DB357" s="769"/>
      <c r="DC357" s="769"/>
      <c r="DD357" s="769"/>
      <c r="DE357" s="769"/>
      <c r="DF357" s="769"/>
      <c r="DG357" s="769"/>
      <c r="DH357" s="769"/>
      <c r="DI357" s="769"/>
      <c r="DJ357" s="769"/>
      <c r="DK357" s="769"/>
      <c r="DL357" s="769"/>
      <c r="DM357" s="769"/>
      <c r="DN357" s="769"/>
      <c r="DO357" s="769"/>
      <c r="DP357" s="769"/>
      <c r="DQ357" s="769"/>
      <c r="DR357" s="769"/>
      <c r="DS357" s="769"/>
      <c r="DT357" s="769"/>
      <c r="DU357" s="769"/>
      <c r="DV357" s="769"/>
      <c r="DW357" s="769"/>
      <c r="DX357" s="769"/>
      <c r="DY357" s="769"/>
      <c r="DZ357" s="769"/>
      <c r="EA357" s="769"/>
      <c r="EB357" s="769"/>
      <c r="EC357" s="769"/>
    </row>
    <row r="358" spans="2:133" ht="20.25" customHeight="1" x14ac:dyDescent="0.5">
      <c r="B358" s="1527" t="s">
        <v>975</v>
      </c>
      <c r="C358" s="1528"/>
      <c r="D358" s="1528"/>
      <c r="E358" s="1528"/>
      <c r="F358" s="1528"/>
      <c r="G358" s="1529"/>
      <c r="H358" s="977">
        <f>SUM(H351:H354)</f>
        <v>27</v>
      </c>
      <c r="I358" s="978"/>
      <c r="J358" s="978"/>
      <c r="K358" s="978"/>
      <c r="L358" s="978"/>
      <c r="M358" s="979"/>
      <c r="N358" s="980"/>
      <c r="O358" s="571"/>
      <c r="P358" s="978"/>
      <c r="Q358" s="981"/>
      <c r="R358" s="982"/>
      <c r="S358" s="977">
        <f>SUM(S351:S354)</f>
        <v>27</v>
      </c>
      <c r="T358" s="978"/>
      <c r="U358" s="978"/>
      <c r="V358" s="978"/>
      <c r="W358" s="978"/>
      <c r="X358" s="979"/>
      <c r="Y358" s="983"/>
    </row>
    <row r="359" spans="2:133" ht="20.25" customHeight="1" x14ac:dyDescent="0.5">
      <c r="B359" s="1521" t="s">
        <v>1143</v>
      </c>
      <c r="C359" s="1522"/>
      <c r="D359" s="1522"/>
      <c r="E359" s="1522"/>
      <c r="F359" s="1522"/>
      <c r="G359" s="1523"/>
      <c r="H359" s="477">
        <f>H358/2</f>
        <v>13.5</v>
      </c>
      <c r="I359" s="196"/>
      <c r="J359" s="196"/>
      <c r="K359" s="196"/>
      <c r="L359" s="196"/>
      <c r="M359" s="757"/>
      <c r="N359" s="673"/>
      <c r="O359" s="185"/>
      <c r="P359" s="196"/>
      <c r="Q359" s="623"/>
      <c r="R359" s="395"/>
      <c r="S359" s="477">
        <f>S358/2</f>
        <v>13.5</v>
      </c>
      <c r="T359" s="196"/>
      <c r="U359" s="196"/>
      <c r="V359" s="196"/>
      <c r="W359" s="196"/>
      <c r="X359" s="757"/>
      <c r="Y359" s="702"/>
    </row>
  </sheetData>
  <mergeCells count="367">
    <mergeCell ref="B342:G342"/>
    <mergeCell ref="B343:G343"/>
    <mergeCell ref="U330:U331"/>
    <mergeCell ref="V330:V331"/>
    <mergeCell ref="W330:W331"/>
    <mergeCell ref="X330:X331"/>
    <mergeCell ref="Y330:Y331"/>
    <mergeCell ref="B333:C333"/>
    <mergeCell ref="F330:F331"/>
    <mergeCell ref="G330:G331"/>
    <mergeCell ref="Q330:Q331"/>
    <mergeCell ref="R330:R331"/>
    <mergeCell ref="N330:N331"/>
    <mergeCell ref="O330:O331"/>
    <mergeCell ref="P330:P331"/>
    <mergeCell ref="S330:S331"/>
    <mergeCell ref="T330:T331"/>
    <mergeCell ref="H330:H331"/>
    <mergeCell ref="I330:I331"/>
    <mergeCell ref="J330:J331"/>
    <mergeCell ref="K330:K331"/>
    <mergeCell ref="L330:L331"/>
    <mergeCell ref="M330:M331"/>
    <mergeCell ref="B315:G315"/>
    <mergeCell ref="B316:G316"/>
    <mergeCell ref="A328:Y328"/>
    <mergeCell ref="B329:C331"/>
    <mergeCell ref="D329:N329"/>
    <mergeCell ref="O329:Y329"/>
    <mergeCell ref="D330:D331"/>
    <mergeCell ref="E330:E331"/>
    <mergeCell ref="T299:T300"/>
    <mergeCell ref="U299:U300"/>
    <mergeCell ref="V299:V300"/>
    <mergeCell ref="W299:W300"/>
    <mergeCell ref="X299:X300"/>
    <mergeCell ref="Y299:Y300"/>
    <mergeCell ref="N299:N300"/>
    <mergeCell ref="O299:O300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M299:M300"/>
    <mergeCell ref="B358:G358"/>
    <mergeCell ref="B359:G359"/>
    <mergeCell ref="B297:Y297"/>
    <mergeCell ref="B298:C300"/>
    <mergeCell ref="D298:N298"/>
    <mergeCell ref="O298:Y298"/>
    <mergeCell ref="D299:D300"/>
    <mergeCell ref="E299:E300"/>
    <mergeCell ref="F299:F300"/>
    <mergeCell ref="G299:G300"/>
    <mergeCell ref="T349:T350"/>
    <mergeCell ref="U349:U350"/>
    <mergeCell ref="V349:V350"/>
    <mergeCell ref="W349:W350"/>
    <mergeCell ref="X349:X350"/>
    <mergeCell ref="Y349:Y350"/>
    <mergeCell ref="N349:N350"/>
    <mergeCell ref="O349:O350"/>
    <mergeCell ref="P349:P350"/>
    <mergeCell ref="Q349:Q350"/>
    <mergeCell ref="R349:R350"/>
    <mergeCell ref="S349:S350"/>
    <mergeCell ref="Y286:Y287"/>
    <mergeCell ref="B295:G295"/>
    <mergeCell ref="B296:G296"/>
    <mergeCell ref="B226:G226"/>
    <mergeCell ref="B227:G227"/>
    <mergeCell ref="B245:G245"/>
    <mergeCell ref="B246:G246"/>
    <mergeCell ref="S286:S287"/>
    <mergeCell ref="T286:T287"/>
    <mergeCell ref="U286:U287"/>
    <mergeCell ref="V286:V287"/>
    <mergeCell ref="W286:W287"/>
    <mergeCell ref="X286:X287"/>
    <mergeCell ref="M286:M287"/>
    <mergeCell ref="N286:N287"/>
    <mergeCell ref="O286:O287"/>
    <mergeCell ref="P286:P287"/>
    <mergeCell ref="Q286:Q287"/>
    <mergeCell ref="R286:R287"/>
    <mergeCell ref="G286:G287"/>
    <mergeCell ref="H286:H287"/>
    <mergeCell ref="I286:I287"/>
    <mergeCell ref="J286:J287"/>
    <mergeCell ref="K286:K287"/>
    <mergeCell ref="L286:L287"/>
    <mergeCell ref="B158:G158"/>
    <mergeCell ref="B279:G279"/>
    <mergeCell ref="B280:G280"/>
    <mergeCell ref="B284:Y284"/>
    <mergeCell ref="B285:C287"/>
    <mergeCell ref="D285:N285"/>
    <mergeCell ref="O285:Y285"/>
    <mergeCell ref="D286:D287"/>
    <mergeCell ref="E286:E287"/>
    <mergeCell ref="F286:F287"/>
    <mergeCell ref="N237:N238"/>
    <mergeCell ref="O237:O238"/>
    <mergeCell ref="P237:P238"/>
    <mergeCell ref="Q237:Q238"/>
    <mergeCell ref="F237:F238"/>
    <mergeCell ref="G237:G238"/>
    <mergeCell ref="H237:H238"/>
    <mergeCell ref="I237:I238"/>
    <mergeCell ref="J237:J238"/>
    <mergeCell ref="K237:K238"/>
    <mergeCell ref="V205:V206"/>
    <mergeCell ref="W205:W206"/>
    <mergeCell ref="X205:X206"/>
    <mergeCell ref="B62:G62"/>
    <mergeCell ref="B103:G103"/>
    <mergeCell ref="B104:G104"/>
    <mergeCell ref="B135:G135"/>
    <mergeCell ref="B136:G136"/>
    <mergeCell ref="B157:G157"/>
    <mergeCell ref="B18:G18"/>
    <mergeCell ref="B19:G19"/>
    <mergeCell ref="B61:G61"/>
    <mergeCell ref="B139:Y139"/>
    <mergeCell ref="O140:Y140"/>
    <mergeCell ref="D141:D142"/>
    <mergeCell ref="E141:E142"/>
    <mergeCell ref="F141:F142"/>
    <mergeCell ref="G141:G142"/>
    <mergeCell ref="H141:H142"/>
    <mergeCell ref="I141:I142"/>
    <mergeCell ref="T70:T71"/>
    <mergeCell ref="U70:U71"/>
    <mergeCell ref="V70:V71"/>
    <mergeCell ref="W70:W71"/>
    <mergeCell ref="X70:X71"/>
    <mergeCell ref="Y70:Y71"/>
    <mergeCell ref="N70:N71"/>
    <mergeCell ref="H349:H350"/>
    <mergeCell ref="I349:I350"/>
    <mergeCell ref="J349:J350"/>
    <mergeCell ref="K349:K350"/>
    <mergeCell ref="L349:L350"/>
    <mergeCell ref="M349:M350"/>
    <mergeCell ref="X237:X238"/>
    <mergeCell ref="Y237:Y238"/>
    <mergeCell ref="B347:Y347"/>
    <mergeCell ref="B348:C350"/>
    <mergeCell ref="D348:N348"/>
    <mergeCell ref="O348:Y348"/>
    <mergeCell ref="D349:D350"/>
    <mergeCell ref="E349:E350"/>
    <mergeCell ref="F349:F350"/>
    <mergeCell ref="G349:G350"/>
    <mergeCell ref="R237:R238"/>
    <mergeCell ref="S237:S238"/>
    <mergeCell ref="T237:T238"/>
    <mergeCell ref="U237:U238"/>
    <mergeCell ref="V237:V238"/>
    <mergeCell ref="W237:W238"/>
    <mergeCell ref="L237:L238"/>
    <mergeCell ref="M237:M238"/>
    <mergeCell ref="E237:E238"/>
    <mergeCell ref="P205:P206"/>
    <mergeCell ref="Q205:Q206"/>
    <mergeCell ref="R205:R206"/>
    <mergeCell ref="S205:S206"/>
    <mergeCell ref="T205:T206"/>
    <mergeCell ref="U205:U206"/>
    <mergeCell ref="J205:J206"/>
    <mergeCell ref="K205:K206"/>
    <mergeCell ref="L205:L206"/>
    <mergeCell ref="M205:M206"/>
    <mergeCell ref="N205:N206"/>
    <mergeCell ref="O205:O206"/>
    <mergeCell ref="X266:X267"/>
    <mergeCell ref="Y266:Y267"/>
    <mergeCell ref="B170:Y170"/>
    <mergeCell ref="B171:C173"/>
    <mergeCell ref="D171:N171"/>
    <mergeCell ref="O171:Y171"/>
    <mergeCell ref="D172:D173"/>
    <mergeCell ref="E172:E173"/>
    <mergeCell ref="F172:F173"/>
    <mergeCell ref="G172:G173"/>
    <mergeCell ref="R266:R267"/>
    <mergeCell ref="S266:S267"/>
    <mergeCell ref="T266:T267"/>
    <mergeCell ref="U266:U267"/>
    <mergeCell ref="V266:V267"/>
    <mergeCell ref="W266:W267"/>
    <mergeCell ref="L266:L267"/>
    <mergeCell ref="M266:M267"/>
    <mergeCell ref="T172:T173"/>
    <mergeCell ref="U172:U173"/>
    <mergeCell ref="V172:V173"/>
    <mergeCell ref="W172:W173"/>
    <mergeCell ref="X172:X173"/>
    <mergeCell ref="Y172:Y173"/>
    <mergeCell ref="F266:F267"/>
    <mergeCell ref="G266:G267"/>
    <mergeCell ref="H266:H267"/>
    <mergeCell ref="I266:I267"/>
    <mergeCell ref="J266:J267"/>
    <mergeCell ref="K266:K267"/>
    <mergeCell ref="H172:H173"/>
    <mergeCell ref="I172:I173"/>
    <mergeCell ref="J172:J173"/>
    <mergeCell ref="K172:K173"/>
    <mergeCell ref="B203:Y203"/>
    <mergeCell ref="B204:C206"/>
    <mergeCell ref="D204:N204"/>
    <mergeCell ref="O204:Y204"/>
    <mergeCell ref="D205:D206"/>
    <mergeCell ref="E205:E206"/>
    <mergeCell ref="F205:F206"/>
    <mergeCell ref="G205:G206"/>
    <mergeCell ref="H205:H206"/>
    <mergeCell ref="I205:I206"/>
    <mergeCell ref="Y205:Y206"/>
    <mergeCell ref="B235:Y235"/>
    <mergeCell ref="B236:C238"/>
    <mergeCell ref="D236:N236"/>
    <mergeCell ref="B264:Y264"/>
    <mergeCell ref="B265:C267"/>
    <mergeCell ref="D265:N265"/>
    <mergeCell ref="O265:Y265"/>
    <mergeCell ref="D266:D267"/>
    <mergeCell ref="E266:E267"/>
    <mergeCell ref="P141:P142"/>
    <mergeCell ref="Q141:Q142"/>
    <mergeCell ref="R141:R142"/>
    <mergeCell ref="S141:S142"/>
    <mergeCell ref="T141:T142"/>
    <mergeCell ref="U141:U142"/>
    <mergeCell ref="J141:J142"/>
    <mergeCell ref="K141:K142"/>
    <mergeCell ref="L141:L142"/>
    <mergeCell ref="M141:M142"/>
    <mergeCell ref="N141:N142"/>
    <mergeCell ref="O141:O142"/>
    <mergeCell ref="B140:C142"/>
    <mergeCell ref="D140:N140"/>
    <mergeCell ref="N266:N267"/>
    <mergeCell ref="O266:O267"/>
    <mergeCell ref="P266:P267"/>
    <mergeCell ref="Q266:Q267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Y38:Y39"/>
    <mergeCell ref="B68:Y68"/>
    <mergeCell ref="B69:C71"/>
    <mergeCell ref="D69:N69"/>
    <mergeCell ref="O69:Y69"/>
    <mergeCell ref="D70:D71"/>
    <mergeCell ref="E70:E71"/>
    <mergeCell ref="F70:F71"/>
    <mergeCell ref="G70:G71"/>
    <mergeCell ref="R38:R39"/>
    <mergeCell ref="S38:S39"/>
    <mergeCell ref="T38:T39"/>
    <mergeCell ref="U38:U39"/>
    <mergeCell ref="V38:V39"/>
    <mergeCell ref="W38:W39"/>
    <mergeCell ref="L38:L39"/>
    <mergeCell ref="M38:M39"/>
    <mergeCell ref="N38:N39"/>
    <mergeCell ref="O38:O39"/>
    <mergeCell ref="P38:P39"/>
    <mergeCell ref="Q38:Q39"/>
    <mergeCell ref="F38:F39"/>
    <mergeCell ref="G38:G39"/>
    <mergeCell ref="O70:O71"/>
    <mergeCell ref="R4:R5"/>
    <mergeCell ref="S4:S5"/>
    <mergeCell ref="T4:T5"/>
    <mergeCell ref="U4:U5"/>
    <mergeCell ref="J4:J5"/>
    <mergeCell ref="K4:K5"/>
    <mergeCell ref="L4:L5"/>
    <mergeCell ref="M4:M5"/>
    <mergeCell ref="X38:X39"/>
    <mergeCell ref="F4:F5"/>
    <mergeCell ref="G4:G5"/>
    <mergeCell ref="H4:H5"/>
    <mergeCell ref="I4:I5"/>
    <mergeCell ref="Y108:Y109"/>
    <mergeCell ref="J108:J109"/>
    <mergeCell ref="K108:K109"/>
    <mergeCell ref="L108:L109"/>
    <mergeCell ref="H38:H39"/>
    <mergeCell ref="I38:I39"/>
    <mergeCell ref="J38:J39"/>
    <mergeCell ref="K38:K39"/>
    <mergeCell ref="V4:V5"/>
    <mergeCell ref="W4:W5"/>
    <mergeCell ref="X4:X5"/>
    <mergeCell ref="Y4:Y5"/>
    <mergeCell ref="B35:Y35"/>
    <mergeCell ref="B37:C39"/>
    <mergeCell ref="D37:N37"/>
    <mergeCell ref="O37:Y37"/>
    <mergeCell ref="D38:D39"/>
    <mergeCell ref="E38:E39"/>
    <mergeCell ref="P4:P5"/>
    <mergeCell ref="Q4:Q5"/>
    <mergeCell ref="B106:Y106"/>
    <mergeCell ref="B1:Y1"/>
    <mergeCell ref="B3:C5"/>
    <mergeCell ref="D3:N3"/>
    <mergeCell ref="O3:Y3"/>
    <mergeCell ref="S108:S109"/>
    <mergeCell ref="T108:T109"/>
    <mergeCell ref="U108:U109"/>
    <mergeCell ref="V108:V109"/>
    <mergeCell ref="W108:W109"/>
    <mergeCell ref="X108:X109"/>
    <mergeCell ref="M108:M109"/>
    <mergeCell ref="N108:N109"/>
    <mergeCell ref="O108:O109"/>
    <mergeCell ref="P108:P109"/>
    <mergeCell ref="Q108:Q109"/>
    <mergeCell ref="R108:R109"/>
    <mergeCell ref="G108:G109"/>
    <mergeCell ref="H108:H109"/>
    <mergeCell ref="I108:I109"/>
    <mergeCell ref="N4:N5"/>
    <mergeCell ref="O4:O5"/>
    <mergeCell ref="D4:D5"/>
    <mergeCell ref="E4:E5"/>
    <mergeCell ref="B107:C109"/>
    <mergeCell ref="D107:N107"/>
    <mergeCell ref="O107:Y107"/>
    <mergeCell ref="D108:D109"/>
    <mergeCell ref="E108:E109"/>
    <mergeCell ref="F108:F109"/>
    <mergeCell ref="N239:N241"/>
    <mergeCell ref="Y239:Y240"/>
    <mergeCell ref="N242:N243"/>
    <mergeCell ref="Y242:Y243"/>
    <mergeCell ref="V141:V142"/>
    <mergeCell ref="W141:W142"/>
    <mergeCell ref="X141:X142"/>
    <mergeCell ref="Y141:Y142"/>
    <mergeCell ref="L172:L173"/>
    <mergeCell ref="M172:M173"/>
    <mergeCell ref="N172:N173"/>
    <mergeCell ref="O172:O173"/>
    <mergeCell ref="P172:P173"/>
    <mergeCell ref="Q172:Q173"/>
    <mergeCell ref="R172:R173"/>
    <mergeCell ref="S172:S173"/>
    <mergeCell ref="O236:Y236"/>
    <mergeCell ref="D237:D238"/>
  </mergeCells>
  <printOptions horizontalCentered="1"/>
  <pageMargins left="0.15748031496063" right="0.15748031496063" top="0.56496062999999996" bottom="0.35433070900000002" header="0.196850393700787" footer="0.15748031496063"/>
  <pageSetup paperSize="9" orientation="landscape" r:id="rId1"/>
  <headerFooter alignWithMargins="0">
    <oddFooter xml:space="preserve">&amp;C&amp;"TH SarabunPSK,Regular"&amp;10- &amp;P -&amp;R&amp;11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FB195"/>
  <sheetViews>
    <sheetView showGridLines="0" zoomScale="110" zoomScaleNormal="110" workbookViewId="0"/>
  </sheetViews>
  <sheetFormatPr defaultRowHeight="16.7" customHeight="1" x14ac:dyDescent="0.5"/>
  <cols>
    <col min="1" max="1" width="12.140625" style="767" customWidth="1"/>
    <col min="2" max="2" width="14.7109375" style="767" customWidth="1"/>
    <col min="3" max="3" width="7.42578125" style="768" customWidth="1"/>
    <col min="4" max="4" width="4.85546875" style="769" customWidth="1"/>
    <col min="5" max="5" width="14.28515625" style="770" customWidth="1"/>
    <col min="6" max="6" width="4.85546875" style="771" customWidth="1"/>
    <col min="7" max="7" width="6" style="771" customWidth="1"/>
    <col min="8" max="11" width="2.85546875" style="771" customWidth="1"/>
    <col min="12" max="12" width="6" style="771" customWidth="1"/>
    <col min="13" max="13" width="9.85546875" style="772" customWidth="1"/>
    <col min="14" max="14" width="7.42578125" style="768" customWidth="1"/>
    <col min="15" max="15" width="4.7109375" style="769" customWidth="1"/>
    <col min="16" max="16" width="14.28515625" style="770" customWidth="1"/>
    <col min="17" max="17" width="4.7109375" style="771" customWidth="1"/>
    <col min="18" max="18" width="6" style="771" customWidth="1"/>
    <col min="19" max="22" width="2.85546875" style="771" customWidth="1"/>
    <col min="23" max="23" width="6" style="771" customWidth="1"/>
    <col min="24" max="24" width="9.85546875" style="772" customWidth="1"/>
    <col min="25" max="256" width="9.140625" style="769"/>
    <col min="257" max="257" width="12.140625" style="769" customWidth="1"/>
    <col min="258" max="258" width="14.7109375" style="769" customWidth="1"/>
    <col min="259" max="259" width="7.42578125" style="769" customWidth="1"/>
    <col min="260" max="260" width="4.85546875" style="769" customWidth="1"/>
    <col min="261" max="261" width="14.28515625" style="769" customWidth="1"/>
    <col min="262" max="262" width="4.85546875" style="769" customWidth="1"/>
    <col min="263" max="263" width="6" style="769" customWidth="1"/>
    <col min="264" max="267" width="2.85546875" style="769" customWidth="1"/>
    <col min="268" max="268" width="6" style="769" customWidth="1"/>
    <col min="269" max="269" width="9.85546875" style="769" customWidth="1"/>
    <col min="270" max="270" width="7.42578125" style="769" customWidth="1"/>
    <col min="271" max="271" width="4.7109375" style="769" customWidth="1"/>
    <col min="272" max="272" width="14.28515625" style="769" customWidth="1"/>
    <col min="273" max="273" width="4.7109375" style="769" customWidth="1"/>
    <col min="274" max="274" width="6" style="769" customWidth="1"/>
    <col min="275" max="278" width="2.85546875" style="769" customWidth="1"/>
    <col min="279" max="279" width="6" style="769" customWidth="1"/>
    <col min="280" max="280" width="9.85546875" style="769" customWidth="1"/>
    <col min="281" max="512" width="9.140625" style="769"/>
    <col min="513" max="513" width="12.140625" style="769" customWidth="1"/>
    <col min="514" max="514" width="14.7109375" style="769" customWidth="1"/>
    <col min="515" max="515" width="7.42578125" style="769" customWidth="1"/>
    <col min="516" max="516" width="4.85546875" style="769" customWidth="1"/>
    <col min="517" max="517" width="14.28515625" style="769" customWidth="1"/>
    <col min="518" max="518" width="4.85546875" style="769" customWidth="1"/>
    <col min="519" max="519" width="6" style="769" customWidth="1"/>
    <col min="520" max="523" width="2.85546875" style="769" customWidth="1"/>
    <col min="524" max="524" width="6" style="769" customWidth="1"/>
    <col min="525" max="525" width="9.85546875" style="769" customWidth="1"/>
    <col min="526" max="526" width="7.42578125" style="769" customWidth="1"/>
    <col min="527" max="527" width="4.7109375" style="769" customWidth="1"/>
    <col min="528" max="528" width="14.28515625" style="769" customWidth="1"/>
    <col min="529" max="529" width="4.7109375" style="769" customWidth="1"/>
    <col min="530" max="530" width="6" style="769" customWidth="1"/>
    <col min="531" max="534" width="2.85546875" style="769" customWidth="1"/>
    <col min="535" max="535" width="6" style="769" customWidth="1"/>
    <col min="536" max="536" width="9.85546875" style="769" customWidth="1"/>
    <col min="537" max="768" width="9.140625" style="769"/>
    <col min="769" max="769" width="12.140625" style="769" customWidth="1"/>
    <col min="770" max="770" width="14.7109375" style="769" customWidth="1"/>
    <col min="771" max="771" width="7.42578125" style="769" customWidth="1"/>
    <col min="772" max="772" width="4.85546875" style="769" customWidth="1"/>
    <col min="773" max="773" width="14.28515625" style="769" customWidth="1"/>
    <col min="774" max="774" width="4.85546875" style="769" customWidth="1"/>
    <col min="775" max="775" width="6" style="769" customWidth="1"/>
    <col min="776" max="779" width="2.85546875" style="769" customWidth="1"/>
    <col min="780" max="780" width="6" style="769" customWidth="1"/>
    <col min="781" max="781" width="9.85546875" style="769" customWidth="1"/>
    <col min="782" max="782" width="7.42578125" style="769" customWidth="1"/>
    <col min="783" max="783" width="4.7109375" style="769" customWidth="1"/>
    <col min="784" max="784" width="14.28515625" style="769" customWidth="1"/>
    <col min="785" max="785" width="4.7109375" style="769" customWidth="1"/>
    <col min="786" max="786" width="6" style="769" customWidth="1"/>
    <col min="787" max="790" width="2.85546875" style="769" customWidth="1"/>
    <col min="791" max="791" width="6" style="769" customWidth="1"/>
    <col min="792" max="792" width="9.85546875" style="769" customWidth="1"/>
    <col min="793" max="1024" width="9.140625" style="769"/>
    <col min="1025" max="1025" width="12.140625" style="769" customWidth="1"/>
    <col min="1026" max="1026" width="14.7109375" style="769" customWidth="1"/>
    <col min="1027" max="1027" width="7.42578125" style="769" customWidth="1"/>
    <col min="1028" max="1028" width="4.85546875" style="769" customWidth="1"/>
    <col min="1029" max="1029" width="14.28515625" style="769" customWidth="1"/>
    <col min="1030" max="1030" width="4.85546875" style="769" customWidth="1"/>
    <col min="1031" max="1031" width="6" style="769" customWidth="1"/>
    <col min="1032" max="1035" width="2.85546875" style="769" customWidth="1"/>
    <col min="1036" max="1036" width="6" style="769" customWidth="1"/>
    <col min="1037" max="1037" width="9.85546875" style="769" customWidth="1"/>
    <col min="1038" max="1038" width="7.42578125" style="769" customWidth="1"/>
    <col min="1039" max="1039" width="4.7109375" style="769" customWidth="1"/>
    <col min="1040" max="1040" width="14.28515625" style="769" customWidth="1"/>
    <col min="1041" max="1041" width="4.7109375" style="769" customWidth="1"/>
    <col min="1042" max="1042" width="6" style="769" customWidth="1"/>
    <col min="1043" max="1046" width="2.85546875" style="769" customWidth="1"/>
    <col min="1047" max="1047" width="6" style="769" customWidth="1"/>
    <col min="1048" max="1048" width="9.85546875" style="769" customWidth="1"/>
    <col min="1049" max="1280" width="9.140625" style="769"/>
    <col min="1281" max="1281" width="12.140625" style="769" customWidth="1"/>
    <col min="1282" max="1282" width="14.7109375" style="769" customWidth="1"/>
    <col min="1283" max="1283" width="7.42578125" style="769" customWidth="1"/>
    <col min="1284" max="1284" width="4.85546875" style="769" customWidth="1"/>
    <col min="1285" max="1285" width="14.28515625" style="769" customWidth="1"/>
    <col min="1286" max="1286" width="4.85546875" style="769" customWidth="1"/>
    <col min="1287" max="1287" width="6" style="769" customWidth="1"/>
    <col min="1288" max="1291" width="2.85546875" style="769" customWidth="1"/>
    <col min="1292" max="1292" width="6" style="769" customWidth="1"/>
    <col min="1293" max="1293" width="9.85546875" style="769" customWidth="1"/>
    <col min="1294" max="1294" width="7.42578125" style="769" customWidth="1"/>
    <col min="1295" max="1295" width="4.7109375" style="769" customWidth="1"/>
    <col min="1296" max="1296" width="14.28515625" style="769" customWidth="1"/>
    <col min="1297" max="1297" width="4.7109375" style="769" customWidth="1"/>
    <col min="1298" max="1298" width="6" style="769" customWidth="1"/>
    <col min="1299" max="1302" width="2.85546875" style="769" customWidth="1"/>
    <col min="1303" max="1303" width="6" style="769" customWidth="1"/>
    <col min="1304" max="1304" width="9.85546875" style="769" customWidth="1"/>
    <col min="1305" max="1536" width="9.140625" style="769"/>
    <col min="1537" max="1537" width="12.140625" style="769" customWidth="1"/>
    <col min="1538" max="1538" width="14.7109375" style="769" customWidth="1"/>
    <col min="1539" max="1539" width="7.42578125" style="769" customWidth="1"/>
    <col min="1540" max="1540" width="4.85546875" style="769" customWidth="1"/>
    <col min="1541" max="1541" width="14.28515625" style="769" customWidth="1"/>
    <col min="1542" max="1542" width="4.85546875" style="769" customWidth="1"/>
    <col min="1543" max="1543" width="6" style="769" customWidth="1"/>
    <col min="1544" max="1547" width="2.85546875" style="769" customWidth="1"/>
    <col min="1548" max="1548" width="6" style="769" customWidth="1"/>
    <col min="1549" max="1549" width="9.85546875" style="769" customWidth="1"/>
    <col min="1550" max="1550" width="7.42578125" style="769" customWidth="1"/>
    <col min="1551" max="1551" width="4.7109375" style="769" customWidth="1"/>
    <col min="1552" max="1552" width="14.28515625" style="769" customWidth="1"/>
    <col min="1553" max="1553" width="4.7109375" style="769" customWidth="1"/>
    <col min="1554" max="1554" width="6" style="769" customWidth="1"/>
    <col min="1555" max="1558" width="2.85546875" style="769" customWidth="1"/>
    <col min="1559" max="1559" width="6" style="769" customWidth="1"/>
    <col min="1560" max="1560" width="9.85546875" style="769" customWidth="1"/>
    <col min="1561" max="1792" width="9.140625" style="769"/>
    <col min="1793" max="1793" width="12.140625" style="769" customWidth="1"/>
    <col min="1794" max="1794" width="14.7109375" style="769" customWidth="1"/>
    <col min="1795" max="1795" width="7.42578125" style="769" customWidth="1"/>
    <col min="1796" max="1796" width="4.85546875" style="769" customWidth="1"/>
    <col min="1797" max="1797" width="14.28515625" style="769" customWidth="1"/>
    <col min="1798" max="1798" width="4.85546875" style="769" customWidth="1"/>
    <col min="1799" max="1799" width="6" style="769" customWidth="1"/>
    <col min="1800" max="1803" width="2.85546875" style="769" customWidth="1"/>
    <col min="1804" max="1804" width="6" style="769" customWidth="1"/>
    <col min="1805" max="1805" width="9.85546875" style="769" customWidth="1"/>
    <col min="1806" max="1806" width="7.42578125" style="769" customWidth="1"/>
    <col min="1807" max="1807" width="4.7109375" style="769" customWidth="1"/>
    <col min="1808" max="1808" width="14.28515625" style="769" customWidth="1"/>
    <col min="1809" max="1809" width="4.7109375" style="769" customWidth="1"/>
    <col min="1810" max="1810" width="6" style="769" customWidth="1"/>
    <col min="1811" max="1814" width="2.85546875" style="769" customWidth="1"/>
    <col min="1815" max="1815" width="6" style="769" customWidth="1"/>
    <col min="1816" max="1816" width="9.85546875" style="769" customWidth="1"/>
    <col min="1817" max="2048" width="9.140625" style="769"/>
    <col min="2049" max="2049" width="12.140625" style="769" customWidth="1"/>
    <col min="2050" max="2050" width="14.7109375" style="769" customWidth="1"/>
    <col min="2051" max="2051" width="7.42578125" style="769" customWidth="1"/>
    <col min="2052" max="2052" width="4.85546875" style="769" customWidth="1"/>
    <col min="2053" max="2053" width="14.28515625" style="769" customWidth="1"/>
    <col min="2054" max="2054" width="4.85546875" style="769" customWidth="1"/>
    <col min="2055" max="2055" width="6" style="769" customWidth="1"/>
    <col min="2056" max="2059" width="2.85546875" style="769" customWidth="1"/>
    <col min="2060" max="2060" width="6" style="769" customWidth="1"/>
    <col min="2061" max="2061" width="9.85546875" style="769" customWidth="1"/>
    <col min="2062" max="2062" width="7.42578125" style="769" customWidth="1"/>
    <col min="2063" max="2063" width="4.7109375" style="769" customWidth="1"/>
    <col min="2064" max="2064" width="14.28515625" style="769" customWidth="1"/>
    <col min="2065" max="2065" width="4.7109375" style="769" customWidth="1"/>
    <col min="2066" max="2066" width="6" style="769" customWidth="1"/>
    <col min="2067" max="2070" width="2.85546875" style="769" customWidth="1"/>
    <col min="2071" max="2071" width="6" style="769" customWidth="1"/>
    <col min="2072" max="2072" width="9.85546875" style="769" customWidth="1"/>
    <col min="2073" max="2304" width="9.140625" style="769"/>
    <col min="2305" max="2305" width="12.140625" style="769" customWidth="1"/>
    <col min="2306" max="2306" width="14.7109375" style="769" customWidth="1"/>
    <col min="2307" max="2307" width="7.42578125" style="769" customWidth="1"/>
    <col min="2308" max="2308" width="4.85546875" style="769" customWidth="1"/>
    <col min="2309" max="2309" width="14.28515625" style="769" customWidth="1"/>
    <col min="2310" max="2310" width="4.85546875" style="769" customWidth="1"/>
    <col min="2311" max="2311" width="6" style="769" customWidth="1"/>
    <col min="2312" max="2315" width="2.85546875" style="769" customWidth="1"/>
    <col min="2316" max="2316" width="6" style="769" customWidth="1"/>
    <col min="2317" max="2317" width="9.85546875" style="769" customWidth="1"/>
    <col min="2318" max="2318" width="7.42578125" style="769" customWidth="1"/>
    <col min="2319" max="2319" width="4.7109375" style="769" customWidth="1"/>
    <col min="2320" max="2320" width="14.28515625" style="769" customWidth="1"/>
    <col min="2321" max="2321" width="4.7109375" style="769" customWidth="1"/>
    <col min="2322" max="2322" width="6" style="769" customWidth="1"/>
    <col min="2323" max="2326" width="2.85546875" style="769" customWidth="1"/>
    <col min="2327" max="2327" width="6" style="769" customWidth="1"/>
    <col min="2328" max="2328" width="9.85546875" style="769" customWidth="1"/>
    <col min="2329" max="2560" width="9.140625" style="769"/>
    <col min="2561" max="2561" width="12.140625" style="769" customWidth="1"/>
    <col min="2562" max="2562" width="14.7109375" style="769" customWidth="1"/>
    <col min="2563" max="2563" width="7.42578125" style="769" customWidth="1"/>
    <col min="2564" max="2564" width="4.85546875" style="769" customWidth="1"/>
    <col min="2565" max="2565" width="14.28515625" style="769" customWidth="1"/>
    <col min="2566" max="2566" width="4.85546875" style="769" customWidth="1"/>
    <col min="2567" max="2567" width="6" style="769" customWidth="1"/>
    <col min="2568" max="2571" width="2.85546875" style="769" customWidth="1"/>
    <col min="2572" max="2572" width="6" style="769" customWidth="1"/>
    <col min="2573" max="2573" width="9.85546875" style="769" customWidth="1"/>
    <col min="2574" max="2574" width="7.42578125" style="769" customWidth="1"/>
    <col min="2575" max="2575" width="4.7109375" style="769" customWidth="1"/>
    <col min="2576" max="2576" width="14.28515625" style="769" customWidth="1"/>
    <col min="2577" max="2577" width="4.7109375" style="769" customWidth="1"/>
    <col min="2578" max="2578" width="6" style="769" customWidth="1"/>
    <col min="2579" max="2582" width="2.85546875" style="769" customWidth="1"/>
    <col min="2583" max="2583" width="6" style="769" customWidth="1"/>
    <col min="2584" max="2584" width="9.85546875" style="769" customWidth="1"/>
    <col min="2585" max="2816" width="9.140625" style="769"/>
    <col min="2817" max="2817" width="12.140625" style="769" customWidth="1"/>
    <col min="2818" max="2818" width="14.7109375" style="769" customWidth="1"/>
    <col min="2819" max="2819" width="7.42578125" style="769" customWidth="1"/>
    <col min="2820" max="2820" width="4.85546875" style="769" customWidth="1"/>
    <col min="2821" max="2821" width="14.28515625" style="769" customWidth="1"/>
    <col min="2822" max="2822" width="4.85546875" style="769" customWidth="1"/>
    <col min="2823" max="2823" width="6" style="769" customWidth="1"/>
    <col min="2824" max="2827" width="2.85546875" style="769" customWidth="1"/>
    <col min="2828" max="2828" width="6" style="769" customWidth="1"/>
    <col min="2829" max="2829" width="9.85546875" style="769" customWidth="1"/>
    <col min="2830" max="2830" width="7.42578125" style="769" customWidth="1"/>
    <col min="2831" max="2831" width="4.7109375" style="769" customWidth="1"/>
    <col min="2832" max="2832" width="14.28515625" style="769" customWidth="1"/>
    <col min="2833" max="2833" width="4.7109375" style="769" customWidth="1"/>
    <col min="2834" max="2834" width="6" style="769" customWidth="1"/>
    <col min="2835" max="2838" width="2.85546875" style="769" customWidth="1"/>
    <col min="2839" max="2839" width="6" style="769" customWidth="1"/>
    <col min="2840" max="2840" width="9.85546875" style="769" customWidth="1"/>
    <col min="2841" max="3072" width="9.140625" style="769"/>
    <col min="3073" max="3073" width="12.140625" style="769" customWidth="1"/>
    <col min="3074" max="3074" width="14.7109375" style="769" customWidth="1"/>
    <col min="3075" max="3075" width="7.42578125" style="769" customWidth="1"/>
    <col min="3076" max="3076" width="4.85546875" style="769" customWidth="1"/>
    <col min="3077" max="3077" width="14.28515625" style="769" customWidth="1"/>
    <col min="3078" max="3078" width="4.85546875" style="769" customWidth="1"/>
    <col min="3079" max="3079" width="6" style="769" customWidth="1"/>
    <col min="3080" max="3083" width="2.85546875" style="769" customWidth="1"/>
    <col min="3084" max="3084" width="6" style="769" customWidth="1"/>
    <col min="3085" max="3085" width="9.85546875" style="769" customWidth="1"/>
    <col min="3086" max="3086" width="7.42578125" style="769" customWidth="1"/>
    <col min="3087" max="3087" width="4.7109375" style="769" customWidth="1"/>
    <col min="3088" max="3088" width="14.28515625" style="769" customWidth="1"/>
    <col min="3089" max="3089" width="4.7109375" style="769" customWidth="1"/>
    <col min="3090" max="3090" width="6" style="769" customWidth="1"/>
    <col min="3091" max="3094" width="2.85546875" style="769" customWidth="1"/>
    <col min="3095" max="3095" width="6" style="769" customWidth="1"/>
    <col min="3096" max="3096" width="9.85546875" style="769" customWidth="1"/>
    <col min="3097" max="3328" width="9.140625" style="769"/>
    <col min="3329" max="3329" width="12.140625" style="769" customWidth="1"/>
    <col min="3330" max="3330" width="14.7109375" style="769" customWidth="1"/>
    <col min="3331" max="3331" width="7.42578125" style="769" customWidth="1"/>
    <col min="3332" max="3332" width="4.85546875" style="769" customWidth="1"/>
    <col min="3333" max="3333" width="14.28515625" style="769" customWidth="1"/>
    <col min="3334" max="3334" width="4.85546875" style="769" customWidth="1"/>
    <col min="3335" max="3335" width="6" style="769" customWidth="1"/>
    <col min="3336" max="3339" width="2.85546875" style="769" customWidth="1"/>
    <col min="3340" max="3340" width="6" style="769" customWidth="1"/>
    <col min="3341" max="3341" width="9.85546875" style="769" customWidth="1"/>
    <col min="3342" max="3342" width="7.42578125" style="769" customWidth="1"/>
    <col min="3343" max="3343" width="4.7109375" style="769" customWidth="1"/>
    <col min="3344" max="3344" width="14.28515625" style="769" customWidth="1"/>
    <col min="3345" max="3345" width="4.7109375" style="769" customWidth="1"/>
    <col min="3346" max="3346" width="6" style="769" customWidth="1"/>
    <col min="3347" max="3350" width="2.85546875" style="769" customWidth="1"/>
    <col min="3351" max="3351" width="6" style="769" customWidth="1"/>
    <col min="3352" max="3352" width="9.85546875" style="769" customWidth="1"/>
    <col min="3353" max="3584" width="9.140625" style="769"/>
    <col min="3585" max="3585" width="12.140625" style="769" customWidth="1"/>
    <col min="3586" max="3586" width="14.7109375" style="769" customWidth="1"/>
    <col min="3587" max="3587" width="7.42578125" style="769" customWidth="1"/>
    <col min="3588" max="3588" width="4.85546875" style="769" customWidth="1"/>
    <col min="3589" max="3589" width="14.28515625" style="769" customWidth="1"/>
    <col min="3590" max="3590" width="4.85546875" style="769" customWidth="1"/>
    <col min="3591" max="3591" width="6" style="769" customWidth="1"/>
    <col min="3592" max="3595" width="2.85546875" style="769" customWidth="1"/>
    <col min="3596" max="3596" width="6" style="769" customWidth="1"/>
    <col min="3597" max="3597" width="9.85546875" style="769" customWidth="1"/>
    <col min="3598" max="3598" width="7.42578125" style="769" customWidth="1"/>
    <col min="3599" max="3599" width="4.7109375" style="769" customWidth="1"/>
    <col min="3600" max="3600" width="14.28515625" style="769" customWidth="1"/>
    <col min="3601" max="3601" width="4.7109375" style="769" customWidth="1"/>
    <col min="3602" max="3602" width="6" style="769" customWidth="1"/>
    <col min="3603" max="3606" width="2.85546875" style="769" customWidth="1"/>
    <col min="3607" max="3607" width="6" style="769" customWidth="1"/>
    <col min="3608" max="3608" width="9.85546875" style="769" customWidth="1"/>
    <col min="3609" max="3840" width="9.140625" style="769"/>
    <col min="3841" max="3841" width="12.140625" style="769" customWidth="1"/>
    <col min="3842" max="3842" width="14.7109375" style="769" customWidth="1"/>
    <col min="3843" max="3843" width="7.42578125" style="769" customWidth="1"/>
    <col min="3844" max="3844" width="4.85546875" style="769" customWidth="1"/>
    <col min="3845" max="3845" width="14.28515625" style="769" customWidth="1"/>
    <col min="3846" max="3846" width="4.85546875" style="769" customWidth="1"/>
    <col min="3847" max="3847" width="6" style="769" customWidth="1"/>
    <col min="3848" max="3851" width="2.85546875" style="769" customWidth="1"/>
    <col min="3852" max="3852" width="6" style="769" customWidth="1"/>
    <col min="3853" max="3853" width="9.85546875" style="769" customWidth="1"/>
    <col min="3854" max="3854" width="7.42578125" style="769" customWidth="1"/>
    <col min="3855" max="3855" width="4.7109375" style="769" customWidth="1"/>
    <col min="3856" max="3856" width="14.28515625" style="769" customWidth="1"/>
    <col min="3857" max="3857" width="4.7109375" style="769" customWidth="1"/>
    <col min="3858" max="3858" width="6" style="769" customWidth="1"/>
    <col min="3859" max="3862" width="2.85546875" style="769" customWidth="1"/>
    <col min="3863" max="3863" width="6" style="769" customWidth="1"/>
    <col min="3864" max="3864" width="9.85546875" style="769" customWidth="1"/>
    <col min="3865" max="4096" width="9.140625" style="769"/>
    <col min="4097" max="4097" width="12.140625" style="769" customWidth="1"/>
    <col min="4098" max="4098" width="14.7109375" style="769" customWidth="1"/>
    <col min="4099" max="4099" width="7.42578125" style="769" customWidth="1"/>
    <col min="4100" max="4100" width="4.85546875" style="769" customWidth="1"/>
    <col min="4101" max="4101" width="14.28515625" style="769" customWidth="1"/>
    <col min="4102" max="4102" width="4.85546875" style="769" customWidth="1"/>
    <col min="4103" max="4103" width="6" style="769" customWidth="1"/>
    <col min="4104" max="4107" width="2.85546875" style="769" customWidth="1"/>
    <col min="4108" max="4108" width="6" style="769" customWidth="1"/>
    <col min="4109" max="4109" width="9.85546875" style="769" customWidth="1"/>
    <col min="4110" max="4110" width="7.42578125" style="769" customWidth="1"/>
    <col min="4111" max="4111" width="4.7109375" style="769" customWidth="1"/>
    <col min="4112" max="4112" width="14.28515625" style="769" customWidth="1"/>
    <col min="4113" max="4113" width="4.7109375" style="769" customWidth="1"/>
    <col min="4114" max="4114" width="6" style="769" customWidth="1"/>
    <col min="4115" max="4118" width="2.85546875" style="769" customWidth="1"/>
    <col min="4119" max="4119" width="6" style="769" customWidth="1"/>
    <col min="4120" max="4120" width="9.85546875" style="769" customWidth="1"/>
    <col min="4121" max="4352" width="9.140625" style="769"/>
    <col min="4353" max="4353" width="12.140625" style="769" customWidth="1"/>
    <col min="4354" max="4354" width="14.7109375" style="769" customWidth="1"/>
    <col min="4355" max="4355" width="7.42578125" style="769" customWidth="1"/>
    <col min="4356" max="4356" width="4.85546875" style="769" customWidth="1"/>
    <col min="4357" max="4357" width="14.28515625" style="769" customWidth="1"/>
    <col min="4358" max="4358" width="4.85546875" style="769" customWidth="1"/>
    <col min="4359" max="4359" width="6" style="769" customWidth="1"/>
    <col min="4360" max="4363" width="2.85546875" style="769" customWidth="1"/>
    <col min="4364" max="4364" width="6" style="769" customWidth="1"/>
    <col min="4365" max="4365" width="9.85546875" style="769" customWidth="1"/>
    <col min="4366" max="4366" width="7.42578125" style="769" customWidth="1"/>
    <col min="4367" max="4367" width="4.7109375" style="769" customWidth="1"/>
    <col min="4368" max="4368" width="14.28515625" style="769" customWidth="1"/>
    <col min="4369" max="4369" width="4.7109375" style="769" customWidth="1"/>
    <col min="4370" max="4370" width="6" style="769" customWidth="1"/>
    <col min="4371" max="4374" width="2.85546875" style="769" customWidth="1"/>
    <col min="4375" max="4375" width="6" style="769" customWidth="1"/>
    <col min="4376" max="4376" width="9.85546875" style="769" customWidth="1"/>
    <col min="4377" max="4608" width="9.140625" style="769"/>
    <col min="4609" max="4609" width="12.140625" style="769" customWidth="1"/>
    <col min="4610" max="4610" width="14.7109375" style="769" customWidth="1"/>
    <col min="4611" max="4611" width="7.42578125" style="769" customWidth="1"/>
    <col min="4612" max="4612" width="4.85546875" style="769" customWidth="1"/>
    <col min="4613" max="4613" width="14.28515625" style="769" customWidth="1"/>
    <col min="4614" max="4614" width="4.85546875" style="769" customWidth="1"/>
    <col min="4615" max="4615" width="6" style="769" customWidth="1"/>
    <col min="4616" max="4619" width="2.85546875" style="769" customWidth="1"/>
    <col min="4620" max="4620" width="6" style="769" customWidth="1"/>
    <col min="4621" max="4621" width="9.85546875" style="769" customWidth="1"/>
    <col min="4622" max="4622" width="7.42578125" style="769" customWidth="1"/>
    <col min="4623" max="4623" width="4.7109375" style="769" customWidth="1"/>
    <col min="4624" max="4624" width="14.28515625" style="769" customWidth="1"/>
    <col min="4625" max="4625" width="4.7109375" style="769" customWidth="1"/>
    <col min="4626" max="4626" width="6" style="769" customWidth="1"/>
    <col min="4627" max="4630" width="2.85546875" style="769" customWidth="1"/>
    <col min="4631" max="4631" width="6" style="769" customWidth="1"/>
    <col min="4632" max="4632" width="9.85546875" style="769" customWidth="1"/>
    <col min="4633" max="4864" width="9.140625" style="769"/>
    <col min="4865" max="4865" width="12.140625" style="769" customWidth="1"/>
    <col min="4866" max="4866" width="14.7109375" style="769" customWidth="1"/>
    <col min="4867" max="4867" width="7.42578125" style="769" customWidth="1"/>
    <col min="4868" max="4868" width="4.85546875" style="769" customWidth="1"/>
    <col min="4869" max="4869" width="14.28515625" style="769" customWidth="1"/>
    <col min="4870" max="4870" width="4.85546875" style="769" customWidth="1"/>
    <col min="4871" max="4871" width="6" style="769" customWidth="1"/>
    <col min="4872" max="4875" width="2.85546875" style="769" customWidth="1"/>
    <col min="4876" max="4876" width="6" style="769" customWidth="1"/>
    <col min="4877" max="4877" width="9.85546875" style="769" customWidth="1"/>
    <col min="4878" max="4878" width="7.42578125" style="769" customWidth="1"/>
    <col min="4879" max="4879" width="4.7109375" style="769" customWidth="1"/>
    <col min="4880" max="4880" width="14.28515625" style="769" customWidth="1"/>
    <col min="4881" max="4881" width="4.7109375" style="769" customWidth="1"/>
    <col min="4882" max="4882" width="6" style="769" customWidth="1"/>
    <col min="4883" max="4886" width="2.85546875" style="769" customWidth="1"/>
    <col min="4887" max="4887" width="6" style="769" customWidth="1"/>
    <col min="4888" max="4888" width="9.85546875" style="769" customWidth="1"/>
    <col min="4889" max="5120" width="9.140625" style="769"/>
    <col min="5121" max="5121" width="12.140625" style="769" customWidth="1"/>
    <col min="5122" max="5122" width="14.7109375" style="769" customWidth="1"/>
    <col min="5123" max="5123" width="7.42578125" style="769" customWidth="1"/>
    <col min="5124" max="5124" width="4.85546875" style="769" customWidth="1"/>
    <col min="5125" max="5125" width="14.28515625" style="769" customWidth="1"/>
    <col min="5126" max="5126" width="4.85546875" style="769" customWidth="1"/>
    <col min="5127" max="5127" width="6" style="769" customWidth="1"/>
    <col min="5128" max="5131" width="2.85546875" style="769" customWidth="1"/>
    <col min="5132" max="5132" width="6" style="769" customWidth="1"/>
    <col min="5133" max="5133" width="9.85546875" style="769" customWidth="1"/>
    <col min="5134" max="5134" width="7.42578125" style="769" customWidth="1"/>
    <col min="5135" max="5135" width="4.7109375" style="769" customWidth="1"/>
    <col min="5136" max="5136" width="14.28515625" style="769" customWidth="1"/>
    <col min="5137" max="5137" width="4.7109375" style="769" customWidth="1"/>
    <col min="5138" max="5138" width="6" style="769" customWidth="1"/>
    <col min="5139" max="5142" width="2.85546875" style="769" customWidth="1"/>
    <col min="5143" max="5143" width="6" style="769" customWidth="1"/>
    <col min="5144" max="5144" width="9.85546875" style="769" customWidth="1"/>
    <col min="5145" max="5376" width="9.140625" style="769"/>
    <col min="5377" max="5377" width="12.140625" style="769" customWidth="1"/>
    <col min="5378" max="5378" width="14.7109375" style="769" customWidth="1"/>
    <col min="5379" max="5379" width="7.42578125" style="769" customWidth="1"/>
    <col min="5380" max="5380" width="4.85546875" style="769" customWidth="1"/>
    <col min="5381" max="5381" width="14.28515625" style="769" customWidth="1"/>
    <col min="5382" max="5382" width="4.85546875" style="769" customWidth="1"/>
    <col min="5383" max="5383" width="6" style="769" customWidth="1"/>
    <col min="5384" max="5387" width="2.85546875" style="769" customWidth="1"/>
    <col min="5388" max="5388" width="6" style="769" customWidth="1"/>
    <col min="5389" max="5389" width="9.85546875" style="769" customWidth="1"/>
    <col min="5390" max="5390" width="7.42578125" style="769" customWidth="1"/>
    <col min="5391" max="5391" width="4.7109375" style="769" customWidth="1"/>
    <col min="5392" max="5392" width="14.28515625" style="769" customWidth="1"/>
    <col min="5393" max="5393" width="4.7109375" style="769" customWidth="1"/>
    <col min="5394" max="5394" width="6" style="769" customWidth="1"/>
    <col min="5395" max="5398" width="2.85546875" style="769" customWidth="1"/>
    <col min="5399" max="5399" width="6" style="769" customWidth="1"/>
    <col min="5400" max="5400" width="9.85546875" style="769" customWidth="1"/>
    <col min="5401" max="5632" width="9.140625" style="769"/>
    <col min="5633" max="5633" width="12.140625" style="769" customWidth="1"/>
    <col min="5634" max="5634" width="14.7109375" style="769" customWidth="1"/>
    <col min="5635" max="5635" width="7.42578125" style="769" customWidth="1"/>
    <col min="5636" max="5636" width="4.85546875" style="769" customWidth="1"/>
    <col min="5637" max="5637" width="14.28515625" style="769" customWidth="1"/>
    <col min="5638" max="5638" width="4.85546875" style="769" customWidth="1"/>
    <col min="5639" max="5639" width="6" style="769" customWidth="1"/>
    <col min="5640" max="5643" width="2.85546875" style="769" customWidth="1"/>
    <col min="5644" max="5644" width="6" style="769" customWidth="1"/>
    <col min="5645" max="5645" width="9.85546875" style="769" customWidth="1"/>
    <col min="5646" max="5646" width="7.42578125" style="769" customWidth="1"/>
    <col min="5647" max="5647" width="4.7109375" style="769" customWidth="1"/>
    <col min="5648" max="5648" width="14.28515625" style="769" customWidth="1"/>
    <col min="5649" max="5649" width="4.7109375" style="769" customWidth="1"/>
    <col min="5650" max="5650" width="6" style="769" customWidth="1"/>
    <col min="5651" max="5654" width="2.85546875" style="769" customWidth="1"/>
    <col min="5655" max="5655" width="6" style="769" customWidth="1"/>
    <col min="5656" max="5656" width="9.85546875" style="769" customWidth="1"/>
    <col min="5657" max="5888" width="9.140625" style="769"/>
    <col min="5889" max="5889" width="12.140625" style="769" customWidth="1"/>
    <col min="5890" max="5890" width="14.7109375" style="769" customWidth="1"/>
    <col min="5891" max="5891" width="7.42578125" style="769" customWidth="1"/>
    <col min="5892" max="5892" width="4.85546875" style="769" customWidth="1"/>
    <col min="5893" max="5893" width="14.28515625" style="769" customWidth="1"/>
    <col min="5894" max="5894" width="4.85546875" style="769" customWidth="1"/>
    <col min="5895" max="5895" width="6" style="769" customWidth="1"/>
    <col min="5896" max="5899" width="2.85546875" style="769" customWidth="1"/>
    <col min="5900" max="5900" width="6" style="769" customWidth="1"/>
    <col min="5901" max="5901" width="9.85546875" style="769" customWidth="1"/>
    <col min="5902" max="5902" width="7.42578125" style="769" customWidth="1"/>
    <col min="5903" max="5903" width="4.7109375" style="769" customWidth="1"/>
    <col min="5904" max="5904" width="14.28515625" style="769" customWidth="1"/>
    <col min="5905" max="5905" width="4.7109375" style="769" customWidth="1"/>
    <col min="5906" max="5906" width="6" style="769" customWidth="1"/>
    <col min="5907" max="5910" width="2.85546875" style="769" customWidth="1"/>
    <col min="5911" max="5911" width="6" style="769" customWidth="1"/>
    <col min="5912" max="5912" width="9.85546875" style="769" customWidth="1"/>
    <col min="5913" max="6144" width="9.140625" style="769"/>
    <col min="6145" max="6145" width="12.140625" style="769" customWidth="1"/>
    <col min="6146" max="6146" width="14.7109375" style="769" customWidth="1"/>
    <col min="6147" max="6147" width="7.42578125" style="769" customWidth="1"/>
    <col min="6148" max="6148" width="4.85546875" style="769" customWidth="1"/>
    <col min="6149" max="6149" width="14.28515625" style="769" customWidth="1"/>
    <col min="6150" max="6150" width="4.85546875" style="769" customWidth="1"/>
    <col min="6151" max="6151" width="6" style="769" customWidth="1"/>
    <col min="6152" max="6155" width="2.85546875" style="769" customWidth="1"/>
    <col min="6156" max="6156" width="6" style="769" customWidth="1"/>
    <col min="6157" max="6157" width="9.85546875" style="769" customWidth="1"/>
    <col min="6158" max="6158" width="7.42578125" style="769" customWidth="1"/>
    <col min="6159" max="6159" width="4.7109375" style="769" customWidth="1"/>
    <col min="6160" max="6160" width="14.28515625" style="769" customWidth="1"/>
    <col min="6161" max="6161" width="4.7109375" style="769" customWidth="1"/>
    <col min="6162" max="6162" width="6" style="769" customWidth="1"/>
    <col min="6163" max="6166" width="2.85546875" style="769" customWidth="1"/>
    <col min="6167" max="6167" width="6" style="769" customWidth="1"/>
    <col min="6168" max="6168" width="9.85546875" style="769" customWidth="1"/>
    <col min="6169" max="6400" width="9.140625" style="769"/>
    <col min="6401" max="6401" width="12.140625" style="769" customWidth="1"/>
    <col min="6402" max="6402" width="14.7109375" style="769" customWidth="1"/>
    <col min="6403" max="6403" width="7.42578125" style="769" customWidth="1"/>
    <col min="6404" max="6404" width="4.85546875" style="769" customWidth="1"/>
    <col min="6405" max="6405" width="14.28515625" style="769" customWidth="1"/>
    <col min="6406" max="6406" width="4.85546875" style="769" customWidth="1"/>
    <col min="6407" max="6407" width="6" style="769" customWidth="1"/>
    <col min="6408" max="6411" width="2.85546875" style="769" customWidth="1"/>
    <col min="6412" max="6412" width="6" style="769" customWidth="1"/>
    <col min="6413" max="6413" width="9.85546875" style="769" customWidth="1"/>
    <col min="6414" max="6414" width="7.42578125" style="769" customWidth="1"/>
    <col min="6415" max="6415" width="4.7109375" style="769" customWidth="1"/>
    <col min="6416" max="6416" width="14.28515625" style="769" customWidth="1"/>
    <col min="6417" max="6417" width="4.7109375" style="769" customWidth="1"/>
    <col min="6418" max="6418" width="6" style="769" customWidth="1"/>
    <col min="6419" max="6422" width="2.85546875" style="769" customWidth="1"/>
    <col min="6423" max="6423" width="6" style="769" customWidth="1"/>
    <col min="6424" max="6424" width="9.85546875" style="769" customWidth="1"/>
    <col min="6425" max="6656" width="9.140625" style="769"/>
    <col min="6657" max="6657" width="12.140625" style="769" customWidth="1"/>
    <col min="6658" max="6658" width="14.7109375" style="769" customWidth="1"/>
    <col min="6659" max="6659" width="7.42578125" style="769" customWidth="1"/>
    <col min="6660" max="6660" width="4.85546875" style="769" customWidth="1"/>
    <col min="6661" max="6661" width="14.28515625" style="769" customWidth="1"/>
    <col min="6662" max="6662" width="4.85546875" style="769" customWidth="1"/>
    <col min="6663" max="6663" width="6" style="769" customWidth="1"/>
    <col min="6664" max="6667" width="2.85546875" style="769" customWidth="1"/>
    <col min="6668" max="6668" width="6" style="769" customWidth="1"/>
    <col min="6669" max="6669" width="9.85546875" style="769" customWidth="1"/>
    <col min="6670" max="6670" width="7.42578125" style="769" customWidth="1"/>
    <col min="6671" max="6671" width="4.7109375" style="769" customWidth="1"/>
    <col min="6672" max="6672" width="14.28515625" style="769" customWidth="1"/>
    <col min="6673" max="6673" width="4.7109375" style="769" customWidth="1"/>
    <col min="6674" max="6674" width="6" style="769" customWidth="1"/>
    <col min="6675" max="6678" width="2.85546875" style="769" customWidth="1"/>
    <col min="6679" max="6679" width="6" style="769" customWidth="1"/>
    <col min="6680" max="6680" width="9.85546875" style="769" customWidth="1"/>
    <col min="6681" max="6912" width="9.140625" style="769"/>
    <col min="6913" max="6913" width="12.140625" style="769" customWidth="1"/>
    <col min="6914" max="6914" width="14.7109375" style="769" customWidth="1"/>
    <col min="6915" max="6915" width="7.42578125" style="769" customWidth="1"/>
    <col min="6916" max="6916" width="4.85546875" style="769" customWidth="1"/>
    <col min="6917" max="6917" width="14.28515625" style="769" customWidth="1"/>
    <col min="6918" max="6918" width="4.85546875" style="769" customWidth="1"/>
    <col min="6919" max="6919" width="6" style="769" customWidth="1"/>
    <col min="6920" max="6923" width="2.85546875" style="769" customWidth="1"/>
    <col min="6924" max="6924" width="6" style="769" customWidth="1"/>
    <col min="6925" max="6925" width="9.85546875" style="769" customWidth="1"/>
    <col min="6926" max="6926" width="7.42578125" style="769" customWidth="1"/>
    <col min="6927" max="6927" width="4.7109375" style="769" customWidth="1"/>
    <col min="6928" max="6928" width="14.28515625" style="769" customWidth="1"/>
    <col min="6929" max="6929" width="4.7109375" style="769" customWidth="1"/>
    <col min="6930" max="6930" width="6" style="769" customWidth="1"/>
    <col min="6931" max="6934" width="2.85546875" style="769" customWidth="1"/>
    <col min="6935" max="6935" width="6" style="769" customWidth="1"/>
    <col min="6936" max="6936" width="9.85546875" style="769" customWidth="1"/>
    <col min="6937" max="7168" width="9.140625" style="769"/>
    <col min="7169" max="7169" width="12.140625" style="769" customWidth="1"/>
    <col min="7170" max="7170" width="14.7109375" style="769" customWidth="1"/>
    <col min="7171" max="7171" width="7.42578125" style="769" customWidth="1"/>
    <col min="7172" max="7172" width="4.85546875" style="769" customWidth="1"/>
    <col min="7173" max="7173" width="14.28515625" style="769" customWidth="1"/>
    <col min="7174" max="7174" width="4.85546875" style="769" customWidth="1"/>
    <col min="7175" max="7175" width="6" style="769" customWidth="1"/>
    <col min="7176" max="7179" width="2.85546875" style="769" customWidth="1"/>
    <col min="7180" max="7180" width="6" style="769" customWidth="1"/>
    <col min="7181" max="7181" width="9.85546875" style="769" customWidth="1"/>
    <col min="7182" max="7182" width="7.42578125" style="769" customWidth="1"/>
    <col min="7183" max="7183" width="4.7109375" style="769" customWidth="1"/>
    <col min="7184" max="7184" width="14.28515625" style="769" customWidth="1"/>
    <col min="7185" max="7185" width="4.7109375" style="769" customWidth="1"/>
    <col min="7186" max="7186" width="6" style="769" customWidth="1"/>
    <col min="7187" max="7190" width="2.85546875" style="769" customWidth="1"/>
    <col min="7191" max="7191" width="6" style="769" customWidth="1"/>
    <col min="7192" max="7192" width="9.85546875" style="769" customWidth="1"/>
    <col min="7193" max="7424" width="9.140625" style="769"/>
    <col min="7425" max="7425" width="12.140625" style="769" customWidth="1"/>
    <col min="7426" max="7426" width="14.7109375" style="769" customWidth="1"/>
    <col min="7427" max="7427" width="7.42578125" style="769" customWidth="1"/>
    <col min="7428" max="7428" width="4.85546875" style="769" customWidth="1"/>
    <col min="7429" max="7429" width="14.28515625" style="769" customWidth="1"/>
    <col min="7430" max="7430" width="4.85546875" style="769" customWidth="1"/>
    <col min="7431" max="7431" width="6" style="769" customWidth="1"/>
    <col min="7432" max="7435" width="2.85546875" style="769" customWidth="1"/>
    <col min="7436" max="7436" width="6" style="769" customWidth="1"/>
    <col min="7437" max="7437" width="9.85546875" style="769" customWidth="1"/>
    <col min="7438" max="7438" width="7.42578125" style="769" customWidth="1"/>
    <col min="7439" max="7439" width="4.7109375" style="769" customWidth="1"/>
    <col min="7440" max="7440" width="14.28515625" style="769" customWidth="1"/>
    <col min="7441" max="7441" width="4.7109375" style="769" customWidth="1"/>
    <col min="7442" max="7442" width="6" style="769" customWidth="1"/>
    <col min="7443" max="7446" width="2.85546875" style="769" customWidth="1"/>
    <col min="7447" max="7447" width="6" style="769" customWidth="1"/>
    <col min="7448" max="7448" width="9.85546875" style="769" customWidth="1"/>
    <col min="7449" max="7680" width="9.140625" style="769"/>
    <col min="7681" max="7681" width="12.140625" style="769" customWidth="1"/>
    <col min="7682" max="7682" width="14.7109375" style="769" customWidth="1"/>
    <col min="7683" max="7683" width="7.42578125" style="769" customWidth="1"/>
    <col min="7684" max="7684" width="4.85546875" style="769" customWidth="1"/>
    <col min="7685" max="7685" width="14.28515625" style="769" customWidth="1"/>
    <col min="7686" max="7686" width="4.85546875" style="769" customWidth="1"/>
    <col min="7687" max="7687" width="6" style="769" customWidth="1"/>
    <col min="7688" max="7691" width="2.85546875" style="769" customWidth="1"/>
    <col min="7692" max="7692" width="6" style="769" customWidth="1"/>
    <col min="7693" max="7693" width="9.85546875" style="769" customWidth="1"/>
    <col min="7694" max="7694" width="7.42578125" style="769" customWidth="1"/>
    <col min="7695" max="7695" width="4.7109375" style="769" customWidth="1"/>
    <col min="7696" max="7696" width="14.28515625" style="769" customWidth="1"/>
    <col min="7697" max="7697" width="4.7109375" style="769" customWidth="1"/>
    <col min="7698" max="7698" width="6" style="769" customWidth="1"/>
    <col min="7699" max="7702" width="2.85546875" style="769" customWidth="1"/>
    <col min="7703" max="7703" width="6" style="769" customWidth="1"/>
    <col min="7704" max="7704" width="9.85546875" style="769" customWidth="1"/>
    <col min="7705" max="7936" width="9.140625" style="769"/>
    <col min="7937" max="7937" width="12.140625" style="769" customWidth="1"/>
    <col min="7938" max="7938" width="14.7109375" style="769" customWidth="1"/>
    <col min="7939" max="7939" width="7.42578125" style="769" customWidth="1"/>
    <col min="7940" max="7940" width="4.85546875" style="769" customWidth="1"/>
    <col min="7941" max="7941" width="14.28515625" style="769" customWidth="1"/>
    <col min="7942" max="7942" width="4.85546875" style="769" customWidth="1"/>
    <col min="7943" max="7943" width="6" style="769" customWidth="1"/>
    <col min="7944" max="7947" width="2.85546875" style="769" customWidth="1"/>
    <col min="7948" max="7948" width="6" style="769" customWidth="1"/>
    <col min="7949" max="7949" width="9.85546875" style="769" customWidth="1"/>
    <col min="7950" max="7950" width="7.42578125" style="769" customWidth="1"/>
    <col min="7951" max="7951" width="4.7109375" style="769" customWidth="1"/>
    <col min="7952" max="7952" width="14.28515625" style="769" customWidth="1"/>
    <col min="7953" max="7953" width="4.7109375" style="769" customWidth="1"/>
    <col min="7954" max="7954" width="6" style="769" customWidth="1"/>
    <col min="7955" max="7958" width="2.85546875" style="769" customWidth="1"/>
    <col min="7959" max="7959" width="6" style="769" customWidth="1"/>
    <col min="7960" max="7960" width="9.85546875" style="769" customWidth="1"/>
    <col min="7961" max="8192" width="9.140625" style="769"/>
    <col min="8193" max="8193" width="12.140625" style="769" customWidth="1"/>
    <col min="8194" max="8194" width="14.7109375" style="769" customWidth="1"/>
    <col min="8195" max="8195" width="7.42578125" style="769" customWidth="1"/>
    <col min="8196" max="8196" width="4.85546875" style="769" customWidth="1"/>
    <col min="8197" max="8197" width="14.28515625" style="769" customWidth="1"/>
    <col min="8198" max="8198" width="4.85546875" style="769" customWidth="1"/>
    <col min="8199" max="8199" width="6" style="769" customWidth="1"/>
    <col min="8200" max="8203" width="2.85546875" style="769" customWidth="1"/>
    <col min="8204" max="8204" width="6" style="769" customWidth="1"/>
    <col min="8205" max="8205" width="9.85546875" style="769" customWidth="1"/>
    <col min="8206" max="8206" width="7.42578125" style="769" customWidth="1"/>
    <col min="8207" max="8207" width="4.7109375" style="769" customWidth="1"/>
    <col min="8208" max="8208" width="14.28515625" style="769" customWidth="1"/>
    <col min="8209" max="8209" width="4.7109375" style="769" customWidth="1"/>
    <col min="8210" max="8210" width="6" style="769" customWidth="1"/>
    <col min="8211" max="8214" width="2.85546875" style="769" customWidth="1"/>
    <col min="8215" max="8215" width="6" style="769" customWidth="1"/>
    <col min="8216" max="8216" width="9.85546875" style="769" customWidth="1"/>
    <col min="8217" max="8448" width="9.140625" style="769"/>
    <col min="8449" max="8449" width="12.140625" style="769" customWidth="1"/>
    <col min="8450" max="8450" width="14.7109375" style="769" customWidth="1"/>
    <col min="8451" max="8451" width="7.42578125" style="769" customWidth="1"/>
    <col min="8452" max="8452" width="4.85546875" style="769" customWidth="1"/>
    <col min="8453" max="8453" width="14.28515625" style="769" customWidth="1"/>
    <col min="8454" max="8454" width="4.85546875" style="769" customWidth="1"/>
    <col min="8455" max="8455" width="6" style="769" customWidth="1"/>
    <col min="8456" max="8459" width="2.85546875" style="769" customWidth="1"/>
    <col min="8460" max="8460" width="6" style="769" customWidth="1"/>
    <col min="8461" max="8461" width="9.85546875" style="769" customWidth="1"/>
    <col min="8462" max="8462" width="7.42578125" style="769" customWidth="1"/>
    <col min="8463" max="8463" width="4.7109375" style="769" customWidth="1"/>
    <col min="8464" max="8464" width="14.28515625" style="769" customWidth="1"/>
    <col min="8465" max="8465" width="4.7109375" style="769" customWidth="1"/>
    <col min="8466" max="8466" width="6" style="769" customWidth="1"/>
    <col min="8467" max="8470" width="2.85546875" style="769" customWidth="1"/>
    <col min="8471" max="8471" width="6" style="769" customWidth="1"/>
    <col min="8472" max="8472" width="9.85546875" style="769" customWidth="1"/>
    <col min="8473" max="8704" width="9.140625" style="769"/>
    <col min="8705" max="8705" width="12.140625" style="769" customWidth="1"/>
    <col min="8706" max="8706" width="14.7109375" style="769" customWidth="1"/>
    <col min="8707" max="8707" width="7.42578125" style="769" customWidth="1"/>
    <col min="8708" max="8708" width="4.85546875" style="769" customWidth="1"/>
    <col min="8709" max="8709" width="14.28515625" style="769" customWidth="1"/>
    <col min="8710" max="8710" width="4.85546875" style="769" customWidth="1"/>
    <col min="8711" max="8711" width="6" style="769" customWidth="1"/>
    <col min="8712" max="8715" width="2.85546875" style="769" customWidth="1"/>
    <col min="8716" max="8716" width="6" style="769" customWidth="1"/>
    <col min="8717" max="8717" width="9.85546875" style="769" customWidth="1"/>
    <col min="8718" max="8718" width="7.42578125" style="769" customWidth="1"/>
    <col min="8719" max="8719" width="4.7109375" style="769" customWidth="1"/>
    <col min="8720" max="8720" width="14.28515625" style="769" customWidth="1"/>
    <col min="8721" max="8721" width="4.7109375" style="769" customWidth="1"/>
    <col min="8722" max="8722" width="6" style="769" customWidth="1"/>
    <col min="8723" max="8726" width="2.85546875" style="769" customWidth="1"/>
    <col min="8727" max="8727" width="6" style="769" customWidth="1"/>
    <col min="8728" max="8728" width="9.85546875" style="769" customWidth="1"/>
    <col min="8729" max="8960" width="9.140625" style="769"/>
    <col min="8961" max="8961" width="12.140625" style="769" customWidth="1"/>
    <col min="8962" max="8962" width="14.7109375" style="769" customWidth="1"/>
    <col min="8963" max="8963" width="7.42578125" style="769" customWidth="1"/>
    <col min="8964" max="8964" width="4.85546875" style="769" customWidth="1"/>
    <col min="8965" max="8965" width="14.28515625" style="769" customWidth="1"/>
    <col min="8966" max="8966" width="4.85546875" style="769" customWidth="1"/>
    <col min="8967" max="8967" width="6" style="769" customWidth="1"/>
    <col min="8968" max="8971" width="2.85546875" style="769" customWidth="1"/>
    <col min="8972" max="8972" width="6" style="769" customWidth="1"/>
    <col min="8973" max="8973" width="9.85546875" style="769" customWidth="1"/>
    <col min="8974" max="8974" width="7.42578125" style="769" customWidth="1"/>
    <col min="8975" max="8975" width="4.7109375" style="769" customWidth="1"/>
    <col min="8976" max="8976" width="14.28515625" style="769" customWidth="1"/>
    <col min="8977" max="8977" width="4.7109375" style="769" customWidth="1"/>
    <col min="8978" max="8978" width="6" style="769" customWidth="1"/>
    <col min="8979" max="8982" width="2.85546875" style="769" customWidth="1"/>
    <col min="8983" max="8983" width="6" style="769" customWidth="1"/>
    <col min="8984" max="8984" width="9.85546875" style="769" customWidth="1"/>
    <col min="8985" max="9216" width="9.140625" style="769"/>
    <col min="9217" max="9217" width="12.140625" style="769" customWidth="1"/>
    <col min="9218" max="9218" width="14.7109375" style="769" customWidth="1"/>
    <col min="9219" max="9219" width="7.42578125" style="769" customWidth="1"/>
    <col min="9220" max="9220" width="4.85546875" style="769" customWidth="1"/>
    <col min="9221" max="9221" width="14.28515625" style="769" customWidth="1"/>
    <col min="9222" max="9222" width="4.85546875" style="769" customWidth="1"/>
    <col min="9223" max="9223" width="6" style="769" customWidth="1"/>
    <col min="9224" max="9227" width="2.85546875" style="769" customWidth="1"/>
    <col min="9228" max="9228" width="6" style="769" customWidth="1"/>
    <col min="9229" max="9229" width="9.85546875" style="769" customWidth="1"/>
    <col min="9230" max="9230" width="7.42578125" style="769" customWidth="1"/>
    <col min="9231" max="9231" width="4.7109375" style="769" customWidth="1"/>
    <col min="9232" max="9232" width="14.28515625" style="769" customWidth="1"/>
    <col min="9233" max="9233" width="4.7109375" style="769" customWidth="1"/>
    <col min="9234" max="9234" width="6" style="769" customWidth="1"/>
    <col min="9235" max="9238" width="2.85546875" style="769" customWidth="1"/>
    <col min="9239" max="9239" width="6" style="769" customWidth="1"/>
    <col min="9240" max="9240" width="9.85546875" style="769" customWidth="1"/>
    <col min="9241" max="9472" width="9.140625" style="769"/>
    <col min="9473" max="9473" width="12.140625" style="769" customWidth="1"/>
    <col min="9474" max="9474" width="14.7109375" style="769" customWidth="1"/>
    <col min="9475" max="9475" width="7.42578125" style="769" customWidth="1"/>
    <col min="9476" max="9476" width="4.85546875" style="769" customWidth="1"/>
    <col min="9477" max="9477" width="14.28515625" style="769" customWidth="1"/>
    <col min="9478" max="9478" width="4.85546875" style="769" customWidth="1"/>
    <col min="9479" max="9479" width="6" style="769" customWidth="1"/>
    <col min="9480" max="9483" width="2.85546875" style="769" customWidth="1"/>
    <col min="9484" max="9484" width="6" style="769" customWidth="1"/>
    <col min="9485" max="9485" width="9.85546875" style="769" customWidth="1"/>
    <col min="9486" max="9486" width="7.42578125" style="769" customWidth="1"/>
    <col min="9487" max="9487" width="4.7109375" style="769" customWidth="1"/>
    <col min="9488" max="9488" width="14.28515625" style="769" customWidth="1"/>
    <col min="9489" max="9489" width="4.7109375" style="769" customWidth="1"/>
    <col min="9490" max="9490" width="6" style="769" customWidth="1"/>
    <col min="9491" max="9494" width="2.85546875" style="769" customWidth="1"/>
    <col min="9495" max="9495" width="6" style="769" customWidth="1"/>
    <col min="9496" max="9496" width="9.85546875" style="769" customWidth="1"/>
    <col min="9497" max="9728" width="9.140625" style="769"/>
    <col min="9729" max="9729" width="12.140625" style="769" customWidth="1"/>
    <col min="9730" max="9730" width="14.7109375" style="769" customWidth="1"/>
    <col min="9731" max="9731" width="7.42578125" style="769" customWidth="1"/>
    <col min="9732" max="9732" width="4.85546875" style="769" customWidth="1"/>
    <col min="9733" max="9733" width="14.28515625" style="769" customWidth="1"/>
    <col min="9734" max="9734" width="4.85546875" style="769" customWidth="1"/>
    <col min="9735" max="9735" width="6" style="769" customWidth="1"/>
    <col min="9736" max="9739" width="2.85546875" style="769" customWidth="1"/>
    <col min="9740" max="9740" width="6" style="769" customWidth="1"/>
    <col min="9741" max="9741" width="9.85546875" style="769" customWidth="1"/>
    <col min="9742" max="9742" width="7.42578125" style="769" customWidth="1"/>
    <col min="9743" max="9743" width="4.7109375" style="769" customWidth="1"/>
    <col min="9744" max="9744" width="14.28515625" style="769" customWidth="1"/>
    <col min="9745" max="9745" width="4.7109375" style="769" customWidth="1"/>
    <col min="9746" max="9746" width="6" style="769" customWidth="1"/>
    <col min="9747" max="9750" width="2.85546875" style="769" customWidth="1"/>
    <col min="9751" max="9751" width="6" style="769" customWidth="1"/>
    <col min="9752" max="9752" width="9.85546875" style="769" customWidth="1"/>
    <col min="9753" max="9984" width="9.140625" style="769"/>
    <col min="9985" max="9985" width="12.140625" style="769" customWidth="1"/>
    <col min="9986" max="9986" width="14.7109375" style="769" customWidth="1"/>
    <col min="9987" max="9987" width="7.42578125" style="769" customWidth="1"/>
    <col min="9988" max="9988" width="4.85546875" style="769" customWidth="1"/>
    <col min="9989" max="9989" width="14.28515625" style="769" customWidth="1"/>
    <col min="9990" max="9990" width="4.85546875" style="769" customWidth="1"/>
    <col min="9991" max="9991" width="6" style="769" customWidth="1"/>
    <col min="9992" max="9995" width="2.85546875" style="769" customWidth="1"/>
    <col min="9996" max="9996" width="6" style="769" customWidth="1"/>
    <col min="9997" max="9997" width="9.85546875" style="769" customWidth="1"/>
    <col min="9998" max="9998" width="7.42578125" style="769" customWidth="1"/>
    <col min="9999" max="9999" width="4.7109375" style="769" customWidth="1"/>
    <col min="10000" max="10000" width="14.28515625" style="769" customWidth="1"/>
    <col min="10001" max="10001" width="4.7109375" style="769" customWidth="1"/>
    <col min="10002" max="10002" width="6" style="769" customWidth="1"/>
    <col min="10003" max="10006" width="2.85546875" style="769" customWidth="1"/>
    <col min="10007" max="10007" width="6" style="769" customWidth="1"/>
    <col min="10008" max="10008" width="9.85546875" style="769" customWidth="1"/>
    <col min="10009" max="10240" width="9.140625" style="769"/>
    <col min="10241" max="10241" width="12.140625" style="769" customWidth="1"/>
    <col min="10242" max="10242" width="14.7109375" style="769" customWidth="1"/>
    <col min="10243" max="10243" width="7.42578125" style="769" customWidth="1"/>
    <col min="10244" max="10244" width="4.85546875" style="769" customWidth="1"/>
    <col min="10245" max="10245" width="14.28515625" style="769" customWidth="1"/>
    <col min="10246" max="10246" width="4.85546875" style="769" customWidth="1"/>
    <col min="10247" max="10247" width="6" style="769" customWidth="1"/>
    <col min="10248" max="10251" width="2.85546875" style="769" customWidth="1"/>
    <col min="10252" max="10252" width="6" style="769" customWidth="1"/>
    <col min="10253" max="10253" width="9.85546875" style="769" customWidth="1"/>
    <col min="10254" max="10254" width="7.42578125" style="769" customWidth="1"/>
    <col min="10255" max="10255" width="4.7109375" style="769" customWidth="1"/>
    <col min="10256" max="10256" width="14.28515625" style="769" customWidth="1"/>
    <col min="10257" max="10257" width="4.7109375" style="769" customWidth="1"/>
    <col min="10258" max="10258" width="6" style="769" customWidth="1"/>
    <col min="10259" max="10262" width="2.85546875" style="769" customWidth="1"/>
    <col min="10263" max="10263" width="6" style="769" customWidth="1"/>
    <col min="10264" max="10264" width="9.85546875" style="769" customWidth="1"/>
    <col min="10265" max="10496" width="9.140625" style="769"/>
    <col min="10497" max="10497" width="12.140625" style="769" customWidth="1"/>
    <col min="10498" max="10498" width="14.7109375" style="769" customWidth="1"/>
    <col min="10499" max="10499" width="7.42578125" style="769" customWidth="1"/>
    <col min="10500" max="10500" width="4.85546875" style="769" customWidth="1"/>
    <col min="10501" max="10501" width="14.28515625" style="769" customWidth="1"/>
    <col min="10502" max="10502" width="4.85546875" style="769" customWidth="1"/>
    <col min="10503" max="10503" width="6" style="769" customWidth="1"/>
    <col min="10504" max="10507" width="2.85546875" style="769" customWidth="1"/>
    <col min="10508" max="10508" width="6" style="769" customWidth="1"/>
    <col min="10509" max="10509" width="9.85546875" style="769" customWidth="1"/>
    <col min="10510" max="10510" width="7.42578125" style="769" customWidth="1"/>
    <col min="10511" max="10511" width="4.7109375" style="769" customWidth="1"/>
    <col min="10512" max="10512" width="14.28515625" style="769" customWidth="1"/>
    <col min="10513" max="10513" width="4.7109375" style="769" customWidth="1"/>
    <col min="10514" max="10514" width="6" style="769" customWidth="1"/>
    <col min="10515" max="10518" width="2.85546875" style="769" customWidth="1"/>
    <col min="10519" max="10519" width="6" style="769" customWidth="1"/>
    <col min="10520" max="10520" width="9.85546875" style="769" customWidth="1"/>
    <col min="10521" max="10752" width="9.140625" style="769"/>
    <col min="10753" max="10753" width="12.140625" style="769" customWidth="1"/>
    <col min="10754" max="10754" width="14.7109375" style="769" customWidth="1"/>
    <col min="10755" max="10755" width="7.42578125" style="769" customWidth="1"/>
    <col min="10756" max="10756" width="4.85546875" style="769" customWidth="1"/>
    <col min="10757" max="10757" width="14.28515625" style="769" customWidth="1"/>
    <col min="10758" max="10758" width="4.85546875" style="769" customWidth="1"/>
    <col min="10759" max="10759" width="6" style="769" customWidth="1"/>
    <col min="10760" max="10763" width="2.85546875" style="769" customWidth="1"/>
    <col min="10764" max="10764" width="6" style="769" customWidth="1"/>
    <col min="10765" max="10765" width="9.85546875" style="769" customWidth="1"/>
    <col min="10766" max="10766" width="7.42578125" style="769" customWidth="1"/>
    <col min="10767" max="10767" width="4.7109375" style="769" customWidth="1"/>
    <col min="10768" max="10768" width="14.28515625" style="769" customWidth="1"/>
    <col min="10769" max="10769" width="4.7109375" style="769" customWidth="1"/>
    <col min="10770" max="10770" width="6" style="769" customWidth="1"/>
    <col min="10771" max="10774" width="2.85546875" style="769" customWidth="1"/>
    <col min="10775" max="10775" width="6" style="769" customWidth="1"/>
    <col min="10776" max="10776" width="9.85546875" style="769" customWidth="1"/>
    <col min="10777" max="11008" width="9.140625" style="769"/>
    <col min="11009" max="11009" width="12.140625" style="769" customWidth="1"/>
    <col min="11010" max="11010" width="14.7109375" style="769" customWidth="1"/>
    <col min="11011" max="11011" width="7.42578125" style="769" customWidth="1"/>
    <col min="11012" max="11012" width="4.85546875" style="769" customWidth="1"/>
    <col min="11013" max="11013" width="14.28515625" style="769" customWidth="1"/>
    <col min="11014" max="11014" width="4.85546875" style="769" customWidth="1"/>
    <col min="11015" max="11015" width="6" style="769" customWidth="1"/>
    <col min="11016" max="11019" width="2.85546875" style="769" customWidth="1"/>
    <col min="11020" max="11020" width="6" style="769" customWidth="1"/>
    <col min="11021" max="11021" width="9.85546875" style="769" customWidth="1"/>
    <col min="11022" max="11022" width="7.42578125" style="769" customWidth="1"/>
    <col min="11023" max="11023" width="4.7109375" style="769" customWidth="1"/>
    <col min="11024" max="11024" width="14.28515625" style="769" customWidth="1"/>
    <col min="11025" max="11025" width="4.7109375" style="769" customWidth="1"/>
    <col min="11026" max="11026" width="6" style="769" customWidth="1"/>
    <col min="11027" max="11030" width="2.85546875" style="769" customWidth="1"/>
    <col min="11031" max="11031" width="6" style="769" customWidth="1"/>
    <col min="11032" max="11032" width="9.85546875" style="769" customWidth="1"/>
    <col min="11033" max="11264" width="9.140625" style="769"/>
    <col min="11265" max="11265" width="12.140625" style="769" customWidth="1"/>
    <col min="11266" max="11266" width="14.7109375" style="769" customWidth="1"/>
    <col min="11267" max="11267" width="7.42578125" style="769" customWidth="1"/>
    <col min="11268" max="11268" width="4.85546875" style="769" customWidth="1"/>
    <col min="11269" max="11269" width="14.28515625" style="769" customWidth="1"/>
    <col min="11270" max="11270" width="4.85546875" style="769" customWidth="1"/>
    <col min="11271" max="11271" width="6" style="769" customWidth="1"/>
    <col min="11272" max="11275" width="2.85546875" style="769" customWidth="1"/>
    <col min="11276" max="11276" width="6" style="769" customWidth="1"/>
    <col min="11277" max="11277" width="9.85546875" style="769" customWidth="1"/>
    <col min="11278" max="11278" width="7.42578125" style="769" customWidth="1"/>
    <col min="11279" max="11279" width="4.7109375" style="769" customWidth="1"/>
    <col min="11280" max="11280" width="14.28515625" style="769" customWidth="1"/>
    <col min="11281" max="11281" width="4.7109375" style="769" customWidth="1"/>
    <col min="11282" max="11282" width="6" style="769" customWidth="1"/>
    <col min="11283" max="11286" width="2.85546875" style="769" customWidth="1"/>
    <col min="11287" max="11287" width="6" style="769" customWidth="1"/>
    <col min="11288" max="11288" width="9.85546875" style="769" customWidth="1"/>
    <col min="11289" max="11520" width="9.140625" style="769"/>
    <col min="11521" max="11521" width="12.140625" style="769" customWidth="1"/>
    <col min="11522" max="11522" width="14.7109375" style="769" customWidth="1"/>
    <col min="11523" max="11523" width="7.42578125" style="769" customWidth="1"/>
    <col min="11524" max="11524" width="4.85546875" style="769" customWidth="1"/>
    <col min="11525" max="11525" width="14.28515625" style="769" customWidth="1"/>
    <col min="11526" max="11526" width="4.85546875" style="769" customWidth="1"/>
    <col min="11527" max="11527" width="6" style="769" customWidth="1"/>
    <col min="11528" max="11531" width="2.85546875" style="769" customWidth="1"/>
    <col min="11532" max="11532" width="6" style="769" customWidth="1"/>
    <col min="11533" max="11533" width="9.85546875" style="769" customWidth="1"/>
    <col min="11534" max="11534" width="7.42578125" style="769" customWidth="1"/>
    <col min="11535" max="11535" width="4.7109375" style="769" customWidth="1"/>
    <col min="11536" max="11536" width="14.28515625" style="769" customWidth="1"/>
    <col min="11537" max="11537" width="4.7109375" style="769" customWidth="1"/>
    <col min="11538" max="11538" width="6" style="769" customWidth="1"/>
    <col min="11539" max="11542" width="2.85546875" style="769" customWidth="1"/>
    <col min="11543" max="11543" width="6" style="769" customWidth="1"/>
    <col min="11544" max="11544" width="9.85546875" style="769" customWidth="1"/>
    <col min="11545" max="11776" width="9.140625" style="769"/>
    <col min="11777" max="11777" width="12.140625" style="769" customWidth="1"/>
    <col min="11778" max="11778" width="14.7109375" style="769" customWidth="1"/>
    <col min="11779" max="11779" width="7.42578125" style="769" customWidth="1"/>
    <col min="11780" max="11780" width="4.85546875" style="769" customWidth="1"/>
    <col min="11781" max="11781" width="14.28515625" style="769" customWidth="1"/>
    <col min="11782" max="11782" width="4.85546875" style="769" customWidth="1"/>
    <col min="11783" max="11783" width="6" style="769" customWidth="1"/>
    <col min="11784" max="11787" width="2.85546875" style="769" customWidth="1"/>
    <col min="11788" max="11788" width="6" style="769" customWidth="1"/>
    <col min="11789" max="11789" width="9.85546875" style="769" customWidth="1"/>
    <col min="11790" max="11790" width="7.42578125" style="769" customWidth="1"/>
    <col min="11791" max="11791" width="4.7109375" style="769" customWidth="1"/>
    <col min="11792" max="11792" width="14.28515625" style="769" customWidth="1"/>
    <col min="11793" max="11793" width="4.7109375" style="769" customWidth="1"/>
    <col min="11794" max="11794" width="6" style="769" customWidth="1"/>
    <col min="11795" max="11798" width="2.85546875" style="769" customWidth="1"/>
    <col min="11799" max="11799" width="6" style="769" customWidth="1"/>
    <col min="11800" max="11800" width="9.85546875" style="769" customWidth="1"/>
    <col min="11801" max="12032" width="9.140625" style="769"/>
    <col min="12033" max="12033" width="12.140625" style="769" customWidth="1"/>
    <col min="12034" max="12034" width="14.7109375" style="769" customWidth="1"/>
    <col min="12035" max="12035" width="7.42578125" style="769" customWidth="1"/>
    <col min="12036" max="12036" width="4.85546875" style="769" customWidth="1"/>
    <col min="12037" max="12037" width="14.28515625" style="769" customWidth="1"/>
    <col min="12038" max="12038" width="4.85546875" style="769" customWidth="1"/>
    <col min="12039" max="12039" width="6" style="769" customWidth="1"/>
    <col min="12040" max="12043" width="2.85546875" style="769" customWidth="1"/>
    <col min="12044" max="12044" width="6" style="769" customWidth="1"/>
    <col min="12045" max="12045" width="9.85546875" style="769" customWidth="1"/>
    <col min="12046" max="12046" width="7.42578125" style="769" customWidth="1"/>
    <col min="12047" max="12047" width="4.7109375" style="769" customWidth="1"/>
    <col min="12048" max="12048" width="14.28515625" style="769" customWidth="1"/>
    <col min="12049" max="12049" width="4.7109375" style="769" customWidth="1"/>
    <col min="12050" max="12050" width="6" style="769" customWidth="1"/>
    <col min="12051" max="12054" width="2.85546875" style="769" customWidth="1"/>
    <col min="12055" max="12055" width="6" style="769" customWidth="1"/>
    <col min="12056" max="12056" width="9.85546875" style="769" customWidth="1"/>
    <col min="12057" max="12288" width="9.140625" style="769"/>
    <col min="12289" max="12289" width="12.140625" style="769" customWidth="1"/>
    <col min="12290" max="12290" width="14.7109375" style="769" customWidth="1"/>
    <col min="12291" max="12291" width="7.42578125" style="769" customWidth="1"/>
    <col min="12292" max="12292" width="4.85546875" style="769" customWidth="1"/>
    <col min="12293" max="12293" width="14.28515625" style="769" customWidth="1"/>
    <col min="12294" max="12294" width="4.85546875" style="769" customWidth="1"/>
    <col min="12295" max="12295" width="6" style="769" customWidth="1"/>
    <col min="12296" max="12299" width="2.85546875" style="769" customWidth="1"/>
    <col min="12300" max="12300" width="6" style="769" customWidth="1"/>
    <col min="12301" max="12301" width="9.85546875" style="769" customWidth="1"/>
    <col min="12302" max="12302" width="7.42578125" style="769" customWidth="1"/>
    <col min="12303" max="12303" width="4.7109375" style="769" customWidth="1"/>
    <col min="12304" max="12304" width="14.28515625" style="769" customWidth="1"/>
    <col min="12305" max="12305" width="4.7109375" style="769" customWidth="1"/>
    <col min="12306" max="12306" width="6" style="769" customWidth="1"/>
    <col min="12307" max="12310" width="2.85546875" style="769" customWidth="1"/>
    <col min="12311" max="12311" width="6" style="769" customWidth="1"/>
    <col min="12312" max="12312" width="9.85546875" style="769" customWidth="1"/>
    <col min="12313" max="12544" width="9.140625" style="769"/>
    <col min="12545" max="12545" width="12.140625" style="769" customWidth="1"/>
    <col min="12546" max="12546" width="14.7109375" style="769" customWidth="1"/>
    <col min="12547" max="12547" width="7.42578125" style="769" customWidth="1"/>
    <col min="12548" max="12548" width="4.85546875" style="769" customWidth="1"/>
    <col min="12549" max="12549" width="14.28515625" style="769" customWidth="1"/>
    <col min="12550" max="12550" width="4.85546875" style="769" customWidth="1"/>
    <col min="12551" max="12551" width="6" style="769" customWidth="1"/>
    <col min="12552" max="12555" width="2.85546875" style="769" customWidth="1"/>
    <col min="12556" max="12556" width="6" style="769" customWidth="1"/>
    <col min="12557" max="12557" width="9.85546875" style="769" customWidth="1"/>
    <col min="12558" max="12558" width="7.42578125" style="769" customWidth="1"/>
    <col min="12559" max="12559" width="4.7109375" style="769" customWidth="1"/>
    <col min="12560" max="12560" width="14.28515625" style="769" customWidth="1"/>
    <col min="12561" max="12561" width="4.7109375" style="769" customWidth="1"/>
    <col min="12562" max="12562" width="6" style="769" customWidth="1"/>
    <col min="12563" max="12566" width="2.85546875" style="769" customWidth="1"/>
    <col min="12567" max="12567" width="6" style="769" customWidth="1"/>
    <col min="12568" max="12568" width="9.85546875" style="769" customWidth="1"/>
    <col min="12569" max="12800" width="9.140625" style="769"/>
    <col min="12801" max="12801" width="12.140625" style="769" customWidth="1"/>
    <col min="12802" max="12802" width="14.7109375" style="769" customWidth="1"/>
    <col min="12803" max="12803" width="7.42578125" style="769" customWidth="1"/>
    <col min="12804" max="12804" width="4.85546875" style="769" customWidth="1"/>
    <col min="12805" max="12805" width="14.28515625" style="769" customWidth="1"/>
    <col min="12806" max="12806" width="4.85546875" style="769" customWidth="1"/>
    <col min="12807" max="12807" width="6" style="769" customWidth="1"/>
    <col min="12808" max="12811" width="2.85546875" style="769" customWidth="1"/>
    <col min="12812" max="12812" width="6" style="769" customWidth="1"/>
    <col min="12813" max="12813" width="9.85546875" style="769" customWidth="1"/>
    <col min="12814" max="12814" width="7.42578125" style="769" customWidth="1"/>
    <col min="12815" max="12815" width="4.7109375" style="769" customWidth="1"/>
    <col min="12816" max="12816" width="14.28515625" style="769" customWidth="1"/>
    <col min="12817" max="12817" width="4.7109375" style="769" customWidth="1"/>
    <col min="12818" max="12818" width="6" style="769" customWidth="1"/>
    <col min="12819" max="12822" width="2.85546875" style="769" customWidth="1"/>
    <col min="12823" max="12823" width="6" style="769" customWidth="1"/>
    <col min="12824" max="12824" width="9.85546875" style="769" customWidth="1"/>
    <col min="12825" max="13056" width="9.140625" style="769"/>
    <col min="13057" max="13057" width="12.140625" style="769" customWidth="1"/>
    <col min="13058" max="13058" width="14.7109375" style="769" customWidth="1"/>
    <col min="13059" max="13059" width="7.42578125" style="769" customWidth="1"/>
    <col min="13060" max="13060" width="4.85546875" style="769" customWidth="1"/>
    <col min="13061" max="13061" width="14.28515625" style="769" customWidth="1"/>
    <col min="13062" max="13062" width="4.85546875" style="769" customWidth="1"/>
    <col min="13063" max="13063" width="6" style="769" customWidth="1"/>
    <col min="13064" max="13067" width="2.85546875" style="769" customWidth="1"/>
    <col min="13068" max="13068" width="6" style="769" customWidth="1"/>
    <col min="13069" max="13069" width="9.85546875" style="769" customWidth="1"/>
    <col min="13070" max="13070" width="7.42578125" style="769" customWidth="1"/>
    <col min="13071" max="13071" width="4.7109375" style="769" customWidth="1"/>
    <col min="13072" max="13072" width="14.28515625" style="769" customWidth="1"/>
    <col min="13073" max="13073" width="4.7109375" style="769" customWidth="1"/>
    <col min="13074" max="13074" width="6" style="769" customWidth="1"/>
    <col min="13075" max="13078" width="2.85546875" style="769" customWidth="1"/>
    <col min="13079" max="13079" width="6" style="769" customWidth="1"/>
    <col min="13080" max="13080" width="9.85546875" style="769" customWidth="1"/>
    <col min="13081" max="13312" width="9.140625" style="769"/>
    <col min="13313" max="13313" width="12.140625" style="769" customWidth="1"/>
    <col min="13314" max="13314" width="14.7109375" style="769" customWidth="1"/>
    <col min="13315" max="13315" width="7.42578125" style="769" customWidth="1"/>
    <col min="13316" max="13316" width="4.85546875" style="769" customWidth="1"/>
    <col min="13317" max="13317" width="14.28515625" style="769" customWidth="1"/>
    <col min="13318" max="13318" width="4.85546875" style="769" customWidth="1"/>
    <col min="13319" max="13319" width="6" style="769" customWidth="1"/>
    <col min="13320" max="13323" width="2.85546875" style="769" customWidth="1"/>
    <col min="13324" max="13324" width="6" style="769" customWidth="1"/>
    <col min="13325" max="13325" width="9.85546875" style="769" customWidth="1"/>
    <col min="13326" max="13326" width="7.42578125" style="769" customWidth="1"/>
    <col min="13327" max="13327" width="4.7109375" style="769" customWidth="1"/>
    <col min="13328" max="13328" width="14.28515625" style="769" customWidth="1"/>
    <col min="13329" max="13329" width="4.7109375" style="769" customWidth="1"/>
    <col min="13330" max="13330" width="6" style="769" customWidth="1"/>
    <col min="13331" max="13334" width="2.85546875" style="769" customWidth="1"/>
    <col min="13335" max="13335" width="6" style="769" customWidth="1"/>
    <col min="13336" max="13336" width="9.85546875" style="769" customWidth="1"/>
    <col min="13337" max="13568" width="9.140625" style="769"/>
    <col min="13569" max="13569" width="12.140625" style="769" customWidth="1"/>
    <col min="13570" max="13570" width="14.7109375" style="769" customWidth="1"/>
    <col min="13571" max="13571" width="7.42578125" style="769" customWidth="1"/>
    <col min="13572" max="13572" width="4.85546875" style="769" customWidth="1"/>
    <col min="13573" max="13573" width="14.28515625" style="769" customWidth="1"/>
    <col min="13574" max="13574" width="4.85546875" style="769" customWidth="1"/>
    <col min="13575" max="13575" width="6" style="769" customWidth="1"/>
    <col min="13576" max="13579" width="2.85546875" style="769" customWidth="1"/>
    <col min="13580" max="13580" width="6" style="769" customWidth="1"/>
    <col min="13581" max="13581" width="9.85546875" style="769" customWidth="1"/>
    <col min="13582" max="13582" width="7.42578125" style="769" customWidth="1"/>
    <col min="13583" max="13583" width="4.7109375" style="769" customWidth="1"/>
    <col min="13584" max="13584" width="14.28515625" style="769" customWidth="1"/>
    <col min="13585" max="13585" width="4.7109375" style="769" customWidth="1"/>
    <col min="13586" max="13586" width="6" style="769" customWidth="1"/>
    <col min="13587" max="13590" width="2.85546875" style="769" customWidth="1"/>
    <col min="13591" max="13591" width="6" style="769" customWidth="1"/>
    <col min="13592" max="13592" width="9.85546875" style="769" customWidth="1"/>
    <col min="13593" max="13824" width="9.140625" style="769"/>
    <col min="13825" max="13825" width="12.140625" style="769" customWidth="1"/>
    <col min="13826" max="13826" width="14.7109375" style="769" customWidth="1"/>
    <col min="13827" max="13827" width="7.42578125" style="769" customWidth="1"/>
    <col min="13828" max="13828" width="4.85546875" style="769" customWidth="1"/>
    <col min="13829" max="13829" width="14.28515625" style="769" customWidth="1"/>
    <col min="13830" max="13830" width="4.85546875" style="769" customWidth="1"/>
    <col min="13831" max="13831" width="6" style="769" customWidth="1"/>
    <col min="13832" max="13835" width="2.85546875" style="769" customWidth="1"/>
    <col min="13836" max="13836" width="6" style="769" customWidth="1"/>
    <col min="13837" max="13837" width="9.85546875" style="769" customWidth="1"/>
    <col min="13838" max="13838" width="7.42578125" style="769" customWidth="1"/>
    <col min="13839" max="13839" width="4.7109375" style="769" customWidth="1"/>
    <col min="13840" max="13840" width="14.28515625" style="769" customWidth="1"/>
    <col min="13841" max="13841" width="4.7109375" style="769" customWidth="1"/>
    <col min="13842" max="13842" width="6" style="769" customWidth="1"/>
    <col min="13843" max="13846" width="2.85546875" style="769" customWidth="1"/>
    <col min="13847" max="13847" width="6" style="769" customWidth="1"/>
    <col min="13848" max="13848" width="9.85546875" style="769" customWidth="1"/>
    <col min="13849" max="14080" width="9.140625" style="769"/>
    <col min="14081" max="14081" width="12.140625" style="769" customWidth="1"/>
    <col min="14082" max="14082" width="14.7109375" style="769" customWidth="1"/>
    <col min="14083" max="14083" width="7.42578125" style="769" customWidth="1"/>
    <col min="14084" max="14084" width="4.85546875" style="769" customWidth="1"/>
    <col min="14085" max="14085" width="14.28515625" style="769" customWidth="1"/>
    <col min="14086" max="14086" width="4.85546875" style="769" customWidth="1"/>
    <col min="14087" max="14087" width="6" style="769" customWidth="1"/>
    <col min="14088" max="14091" width="2.85546875" style="769" customWidth="1"/>
    <col min="14092" max="14092" width="6" style="769" customWidth="1"/>
    <col min="14093" max="14093" width="9.85546875" style="769" customWidth="1"/>
    <col min="14094" max="14094" width="7.42578125" style="769" customWidth="1"/>
    <col min="14095" max="14095" width="4.7109375" style="769" customWidth="1"/>
    <col min="14096" max="14096" width="14.28515625" style="769" customWidth="1"/>
    <col min="14097" max="14097" width="4.7109375" style="769" customWidth="1"/>
    <col min="14098" max="14098" width="6" style="769" customWidth="1"/>
    <col min="14099" max="14102" width="2.85546875" style="769" customWidth="1"/>
    <col min="14103" max="14103" width="6" style="769" customWidth="1"/>
    <col min="14104" max="14104" width="9.85546875" style="769" customWidth="1"/>
    <col min="14105" max="14336" width="9.140625" style="769"/>
    <col min="14337" max="14337" width="12.140625" style="769" customWidth="1"/>
    <col min="14338" max="14338" width="14.7109375" style="769" customWidth="1"/>
    <col min="14339" max="14339" width="7.42578125" style="769" customWidth="1"/>
    <col min="14340" max="14340" width="4.85546875" style="769" customWidth="1"/>
    <col min="14341" max="14341" width="14.28515625" style="769" customWidth="1"/>
    <col min="14342" max="14342" width="4.85546875" style="769" customWidth="1"/>
    <col min="14343" max="14343" width="6" style="769" customWidth="1"/>
    <col min="14344" max="14347" width="2.85546875" style="769" customWidth="1"/>
    <col min="14348" max="14348" width="6" style="769" customWidth="1"/>
    <col min="14349" max="14349" width="9.85546875" style="769" customWidth="1"/>
    <col min="14350" max="14350" width="7.42578125" style="769" customWidth="1"/>
    <col min="14351" max="14351" width="4.7109375" style="769" customWidth="1"/>
    <col min="14352" max="14352" width="14.28515625" style="769" customWidth="1"/>
    <col min="14353" max="14353" width="4.7109375" style="769" customWidth="1"/>
    <col min="14354" max="14354" width="6" style="769" customWidth="1"/>
    <col min="14355" max="14358" width="2.85546875" style="769" customWidth="1"/>
    <col min="14359" max="14359" width="6" style="769" customWidth="1"/>
    <col min="14360" max="14360" width="9.85546875" style="769" customWidth="1"/>
    <col min="14361" max="14592" width="9.140625" style="769"/>
    <col min="14593" max="14593" width="12.140625" style="769" customWidth="1"/>
    <col min="14594" max="14594" width="14.7109375" style="769" customWidth="1"/>
    <col min="14595" max="14595" width="7.42578125" style="769" customWidth="1"/>
    <col min="14596" max="14596" width="4.85546875" style="769" customWidth="1"/>
    <col min="14597" max="14597" width="14.28515625" style="769" customWidth="1"/>
    <col min="14598" max="14598" width="4.85546875" style="769" customWidth="1"/>
    <col min="14599" max="14599" width="6" style="769" customWidth="1"/>
    <col min="14600" max="14603" width="2.85546875" style="769" customWidth="1"/>
    <col min="14604" max="14604" width="6" style="769" customWidth="1"/>
    <col min="14605" max="14605" width="9.85546875" style="769" customWidth="1"/>
    <col min="14606" max="14606" width="7.42578125" style="769" customWidth="1"/>
    <col min="14607" max="14607" width="4.7109375" style="769" customWidth="1"/>
    <col min="14608" max="14608" width="14.28515625" style="769" customWidth="1"/>
    <col min="14609" max="14609" width="4.7109375" style="769" customWidth="1"/>
    <col min="14610" max="14610" width="6" style="769" customWidth="1"/>
    <col min="14611" max="14614" width="2.85546875" style="769" customWidth="1"/>
    <col min="14615" max="14615" width="6" style="769" customWidth="1"/>
    <col min="14616" max="14616" width="9.85546875" style="769" customWidth="1"/>
    <col min="14617" max="14848" width="9.140625" style="769"/>
    <col min="14849" max="14849" width="12.140625" style="769" customWidth="1"/>
    <col min="14850" max="14850" width="14.7109375" style="769" customWidth="1"/>
    <col min="14851" max="14851" width="7.42578125" style="769" customWidth="1"/>
    <col min="14852" max="14852" width="4.85546875" style="769" customWidth="1"/>
    <col min="14853" max="14853" width="14.28515625" style="769" customWidth="1"/>
    <col min="14854" max="14854" width="4.85546875" style="769" customWidth="1"/>
    <col min="14855" max="14855" width="6" style="769" customWidth="1"/>
    <col min="14856" max="14859" width="2.85546875" style="769" customWidth="1"/>
    <col min="14860" max="14860" width="6" style="769" customWidth="1"/>
    <col min="14861" max="14861" width="9.85546875" style="769" customWidth="1"/>
    <col min="14862" max="14862" width="7.42578125" style="769" customWidth="1"/>
    <col min="14863" max="14863" width="4.7109375" style="769" customWidth="1"/>
    <col min="14864" max="14864" width="14.28515625" style="769" customWidth="1"/>
    <col min="14865" max="14865" width="4.7109375" style="769" customWidth="1"/>
    <col min="14866" max="14866" width="6" style="769" customWidth="1"/>
    <col min="14867" max="14870" width="2.85546875" style="769" customWidth="1"/>
    <col min="14871" max="14871" width="6" style="769" customWidth="1"/>
    <col min="14872" max="14872" width="9.85546875" style="769" customWidth="1"/>
    <col min="14873" max="15104" width="9.140625" style="769"/>
    <col min="15105" max="15105" width="12.140625" style="769" customWidth="1"/>
    <col min="15106" max="15106" width="14.7109375" style="769" customWidth="1"/>
    <col min="15107" max="15107" width="7.42578125" style="769" customWidth="1"/>
    <col min="15108" max="15108" width="4.85546875" style="769" customWidth="1"/>
    <col min="15109" max="15109" width="14.28515625" style="769" customWidth="1"/>
    <col min="15110" max="15110" width="4.85546875" style="769" customWidth="1"/>
    <col min="15111" max="15111" width="6" style="769" customWidth="1"/>
    <col min="15112" max="15115" width="2.85546875" style="769" customWidth="1"/>
    <col min="15116" max="15116" width="6" style="769" customWidth="1"/>
    <col min="15117" max="15117" width="9.85546875" style="769" customWidth="1"/>
    <col min="15118" max="15118" width="7.42578125" style="769" customWidth="1"/>
    <col min="15119" max="15119" width="4.7109375" style="769" customWidth="1"/>
    <col min="15120" max="15120" width="14.28515625" style="769" customWidth="1"/>
    <col min="15121" max="15121" width="4.7109375" style="769" customWidth="1"/>
    <col min="15122" max="15122" width="6" style="769" customWidth="1"/>
    <col min="15123" max="15126" width="2.85546875" style="769" customWidth="1"/>
    <col min="15127" max="15127" width="6" style="769" customWidth="1"/>
    <col min="15128" max="15128" width="9.85546875" style="769" customWidth="1"/>
    <col min="15129" max="15360" width="9.140625" style="769"/>
    <col min="15361" max="15361" width="12.140625" style="769" customWidth="1"/>
    <col min="15362" max="15362" width="14.7109375" style="769" customWidth="1"/>
    <col min="15363" max="15363" width="7.42578125" style="769" customWidth="1"/>
    <col min="15364" max="15364" width="4.85546875" style="769" customWidth="1"/>
    <col min="15365" max="15365" width="14.28515625" style="769" customWidth="1"/>
    <col min="15366" max="15366" width="4.85546875" style="769" customWidth="1"/>
    <col min="15367" max="15367" width="6" style="769" customWidth="1"/>
    <col min="15368" max="15371" width="2.85546875" style="769" customWidth="1"/>
    <col min="15372" max="15372" width="6" style="769" customWidth="1"/>
    <col min="15373" max="15373" width="9.85546875" style="769" customWidth="1"/>
    <col min="15374" max="15374" width="7.42578125" style="769" customWidth="1"/>
    <col min="15375" max="15375" width="4.7109375" style="769" customWidth="1"/>
    <col min="15376" max="15376" width="14.28515625" style="769" customWidth="1"/>
    <col min="15377" max="15377" width="4.7109375" style="769" customWidth="1"/>
    <col min="15378" max="15378" width="6" style="769" customWidth="1"/>
    <col min="15379" max="15382" width="2.85546875" style="769" customWidth="1"/>
    <col min="15383" max="15383" width="6" style="769" customWidth="1"/>
    <col min="15384" max="15384" width="9.85546875" style="769" customWidth="1"/>
    <col min="15385" max="15616" width="9.140625" style="769"/>
    <col min="15617" max="15617" width="12.140625" style="769" customWidth="1"/>
    <col min="15618" max="15618" width="14.7109375" style="769" customWidth="1"/>
    <col min="15619" max="15619" width="7.42578125" style="769" customWidth="1"/>
    <col min="15620" max="15620" width="4.85546875" style="769" customWidth="1"/>
    <col min="15621" max="15621" width="14.28515625" style="769" customWidth="1"/>
    <col min="15622" max="15622" width="4.85546875" style="769" customWidth="1"/>
    <col min="15623" max="15623" width="6" style="769" customWidth="1"/>
    <col min="15624" max="15627" width="2.85546875" style="769" customWidth="1"/>
    <col min="15628" max="15628" width="6" style="769" customWidth="1"/>
    <col min="15629" max="15629" width="9.85546875" style="769" customWidth="1"/>
    <col min="15630" max="15630" width="7.42578125" style="769" customWidth="1"/>
    <col min="15631" max="15631" width="4.7109375" style="769" customWidth="1"/>
    <col min="15632" max="15632" width="14.28515625" style="769" customWidth="1"/>
    <col min="15633" max="15633" width="4.7109375" style="769" customWidth="1"/>
    <col min="15634" max="15634" width="6" style="769" customWidth="1"/>
    <col min="15635" max="15638" width="2.85546875" style="769" customWidth="1"/>
    <col min="15639" max="15639" width="6" style="769" customWidth="1"/>
    <col min="15640" max="15640" width="9.85546875" style="769" customWidth="1"/>
    <col min="15641" max="15872" width="9.140625" style="769"/>
    <col min="15873" max="15873" width="12.140625" style="769" customWidth="1"/>
    <col min="15874" max="15874" width="14.7109375" style="769" customWidth="1"/>
    <col min="15875" max="15875" width="7.42578125" style="769" customWidth="1"/>
    <col min="15876" max="15876" width="4.85546875" style="769" customWidth="1"/>
    <col min="15877" max="15877" width="14.28515625" style="769" customWidth="1"/>
    <col min="15878" max="15878" width="4.85546875" style="769" customWidth="1"/>
    <col min="15879" max="15879" width="6" style="769" customWidth="1"/>
    <col min="15880" max="15883" width="2.85546875" style="769" customWidth="1"/>
    <col min="15884" max="15884" width="6" style="769" customWidth="1"/>
    <col min="15885" max="15885" width="9.85546875" style="769" customWidth="1"/>
    <col min="15886" max="15886" width="7.42578125" style="769" customWidth="1"/>
    <col min="15887" max="15887" width="4.7109375" style="769" customWidth="1"/>
    <col min="15888" max="15888" width="14.28515625" style="769" customWidth="1"/>
    <col min="15889" max="15889" width="4.7109375" style="769" customWidth="1"/>
    <col min="15890" max="15890" width="6" style="769" customWidth="1"/>
    <col min="15891" max="15894" width="2.85546875" style="769" customWidth="1"/>
    <col min="15895" max="15895" width="6" style="769" customWidth="1"/>
    <col min="15896" max="15896" width="9.85546875" style="769" customWidth="1"/>
    <col min="15897" max="16128" width="9.140625" style="769"/>
    <col min="16129" max="16129" width="12.140625" style="769" customWidth="1"/>
    <col min="16130" max="16130" width="14.7109375" style="769" customWidth="1"/>
    <col min="16131" max="16131" width="7.42578125" style="769" customWidth="1"/>
    <col min="16132" max="16132" width="4.85546875" style="769" customWidth="1"/>
    <col min="16133" max="16133" width="14.28515625" style="769" customWidth="1"/>
    <col min="16134" max="16134" width="4.85546875" style="769" customWidth="1"/>
    <col min="16135" max="16135" width="6" style="769" customWidth="1"/>
    <col min="16136" max="16139" width="2.85546875" style="769" customWidth="1"/>
    <col min="16140" max="16140" width="6" style="769" customWidth="1"/>
    <col min="16141" max="16141" width="9.85546875" style="769" customWidth="1"/>
    <col min="16142" max="16142" width="7.42578125" style="769" customWidth="1"/>
    <col min="16143" max="16143" width="4.7109375" style="769" customWidth="1"/>
    <col min="16144" max="16144" width="14.28515625" style="769" customWidth="1"/>
    <col min="16145" max="16145" width="4.7109375" style="769" customWidth="1"/>
    <col min="16146" max="16146" width="6" style="769" customWidth="1"/>
    <col min="16147" max="16150" width="2.85546875" style="769" customWidth="1"/>
    <col min="16151" max="16151" width="6" style="769" customWidth="1"/>
    <col min="16152" max="16152" width="9.85546875" style="769" customWidth="1"/>
    <col min="16153" max="16384" width="9.140625" style="769"/>
  </cols>
  <sheetData>
    <row r="4" spans="1:133" s="773" customFormat="1" ht="35.1" customHeight="1" x14ac:dyDescent="0.5">
      <c r="A4" s="1535" t="s">
        <v>0</v>
      </c>
      <c r="B4" s="1535"/>
      <c r="C4" s="1535"/>
      <c r="D4" s="1535"/>
      <c r="E4" s="1535"/>
      <c r="F4" s="1535"/>
      <c r="G4" s="1535"/>
      <c r="H4" s="1535"/>
      <c r="I4" s="1535"/>
      <c r="J4" s="1535"/>
      <c r="K4" s="1535"/>
      <c r="L4" s="1535"/>
      <c r="M4" s="1535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</row>
    <row r="5" spans="1:133" ht="18.95" customHeight="1" x14ac:dyDescent="0.5">
      <c r="A5" s="1536" t="s">
        <v>1112</v>
      </c>
      <c r="B5" s="1536"/>
      <c r="C5" s="1536"/>
      <c r="D5" s="1536"/>
      <c r="E5" s="1536"/>
      <c r="F5" s="1536"/>
      <c r="G5" s="1536"/>
      <c r="H5" s="1536"/>
      <c r="I5" s="1536"/>
      <c r="J5" s="1536"/>
      <c r="K5" s="1536"/>
      <c r="L5" s="1536"/>
      <c r="M5" s="1536"/>
      <c r="N5" s="1536"/>
      <c r="O5" s="1536"/>
      <c r="P5" s="1536"/>
      <c r="Q5" s="1536"/>
      <c r="R5" s="1536"/>
      <c r="S5" s="1536"/>
      <c r="T5" s="1536"/>
      <c r="U5" s="1536"/>
      <c r="V5" s="1536"/>
      <c r="W5" s="1536"/>
      <c r="X5" s="1536"/>
    </row>
    <row r="6" spans="1:133" ht="18.95" customHeight="1" x14ac:dyDescent="0.5">
      <c r="A6" s="1536" t="s">
        <v>1113</v>
      </c>
      <c r="B6" s="1536"/>
      <c r="C6" s="1536"/>
      <c r="D6" s="1536"/>
      <c r="E6" s="1536"/>
      <c r="F6" s="1536"/>
      <c r="G6" s="1536"/>
      <c r="H6" s="1536"/>
      <c r="I6" s="1536"/>
      <c r="J6" s="1536"/>
      <c r="K6" s="1536"/>
      <c r="L6" s="1536"/>
      <c r="M6" s="1536"/>
      <c r="N6" s="1536"/>
      <c r="O6" s="1536"/>
      <c r="P6" s="1536"/>
      <c r="Q6" s="1536"/>
      <c r="R6" s="1536"/>
      <c r="S6" s="1536"/>
      <c r="T6" s="1536"/>
      <c r="U6" s="1536"/>
      <c r="V6" s="1536"/>
      <c r="W6" s="1536"/>
      <c r="X6" s="1536"/>
    </row>
    <row r="7" spans="1:133" ht="24" customHeight="1" x14ac:dyDescent="0.5">
      <c r="A7" s="769"/>
      <c r="B7" s="1537" t="s">
        <v>1114</v>
      </c>
      <c r="C7" s="1537"/>
      <c r="D7" s="1537"/>
      <c r="E7" s="1537"/>
      <c r="F7" s="1537"/>
      <c r="G7" s="1537"/>
      <c r="H7" s="1537"/>
      <c r="I7" s="1537"/>
      <c r="J7" s="1537"/>
      <c r="K7" s="1537"/>
      <c r="L7" s="1537"/>
      <c r="M7" s="1537"/>
      <c r="N7" s="1537"/>
      <c r="O7" s="1537"/>
      <c r="P7" s="1537"/>
      <c r="Q7" s="1537"/>
      <c r="R7" s="1537"/>
      <c r="S7" s="1537"/>
      <c r="T7" s="1537"/>
      <c r="U7" s="1537"/>
      <c r="V7" s="1537"/>
      <c r="W7" s="1537"/>
      <c r="X7" s="774"/>
    </row>
    <row r="8" spans="1:133" ht="24" customHeight="1" x14ac:dyDescent="0.5">
      <c r="A8" s="774"/>
      <c r="B8" s="1537"/>
      <c r="C8" s="1537"/>
      <c r="D8" s="1537"/>
      <c r="E8" s="1537"/>
      <c r="F8" s="1537"/>
      <c r="G8" s="1537"/>
      <c r="H8" s="1537"/>
      <c r="I8" s="1537"/>
      <c r="J8" s="1537"/>
      <c r="K8" s="1537"/>
      <c r="L8" s="1537"/>
      <c r="M8" s="1537"/>
      <c r="N8" s="1537"/>
      <c r="O8" s="1537"/>
      <c r="P8" s="1537"/>
      <c r="Q8" s="1537"/>
      <c r="R8" s="1537"/>
      <c r="S8" s="1537"/>
      <c r="T8" s="1537"/>
      <c r="U8" s="1537"/>
      <c r="V8" s="1537"/>
      <c r="W8" s="1537"/>
      <c r="X8" s="774"/>
    </row>
    <row r="9" spans="1:133" ht="5.0999999999999996" customHeight="1" x14ac:dyDescent="0.5">
      <c r="A9" s="774"/>
      <c r="B9" s="775"/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4"/>
    </row>
    <row r="10" spans="1:133" ht="15.95" customHeight="1" x14ac:dyDescent="0.5">
      <c r="A10" s="1482" t="s">
        <v>506</v>
      </c>
      <c r="B10" s="1483"/>
      <c r="C10" s="1488" t="s">
        <v>5</v>
      </c>
      <c r="D10" s="1489"/>
      <c r="E10" s="1489"/>
      <c r="F10" s="1489"/>
      <c r="G10" s="1489"/>
      <c r="H10" s="1489"/>
      <c r="I10" s="1489"/>
      <c r="J10" s="1489"/>
      <c r="K10" s="1489"/>
      <c r="L10" s="1489"/>
      <c r="M10" s="1490"/>
      <c r="N10" s="1489" t="s">
        <v>6</v>
      </c>
      <c r="O10" s="1489"/>
      <c r="P10" s="1489"/>
      <c r="Q10" s="1489"/>
      <c r="R10" s="1489"/>
      <c r="S10" s="1489"/>
      <c r="T10" s="1489"/>
      <c r="U10" s="1489"/>
      <c r="V10" s="1489"/>
      <c r="W10" s="1489"/>
      <c r="X10" s="1491"/>
    </row>
    <row r="11" spans="1:133" ht="16.7" customHeight="1" x14ac:dyDescent="0.5">
      <c r="A11" s="1484"/>
      <c r="B11" s="1485"/>
      <c r="C11" s="1492" t="s">
        <v>7</v>
      </c>
      <c r="D11" s="1494" t="s">
        <v>504</v>
      </c>
      <c r="E11" s="1496" t="s">
        <v>974</v>
      </c>
      <c r="F11" s="1494" t="s">
        <v>975</v>
      </c>
      <c r="G11" s="1507" t="s">
        <v>976</v>
      </c>
      <c r="H11" s="1517" t="s">
        <v>1115</v>
      </c>
      <c r="I11" s="1519" t="s">
        <v>1068</v>
      </c>
      <c r="J11" s="1505" t="s">
        <v>977</v>
      </c>
      <c r="K11" s="1505" t="s">
        <v>1069</v>
      </c>
      <c r="L11" s="1507" t="s">
        <v>978</v>
      </c>
      <c r="M11" s="1511" t="s">
        <v>508</v>
      </c>
      <c r="N11" s="1513" t="s">
        <v>7</v>
      </c>
      <c r="O11" s="1494" t="s">
        <v>504</v>
      </c>
      <c r="P11" s="1496" t="s">
        <v>974</v>
      </c>
      <c r="Q11" s="1494" t="s">
        <v>975</v>
      </c>
      <c r="R11" s="1507" t="s">
        <v>976</v>
      </c>
      <c r="S11" s="1517" t="s">
        <v>1115</v>
      </c>
      <c r="T11" s="1519" t="s">
        <v>1068</v>
      </c>
      <c r="U11" s="1505" t="s">
        <v>977</v>
      </c>
      <c r="V11" s="1505" t="s">
        <v>1069</v>
      </c>
      <c r="W11" s="1507" t="s">
        <v>978</v>
      </c>
      <c r="X11" s="1509" t="s">
        <v>508</v>
      </c>
    </row>
    <row r="12" spans="1:133" s="768" customFormat="1" ht="16.7" customHeight="1" x14ac:dyDescent="0.5">
      <c r="A12" s="1486"/>
      <c r="B12" s="1487"/>
      <c r="C12" s="1493"/>
      <c r="D12" s="1495"/>
      <c r="E12" s="1497"/>
      <c r="F12" s="1495"/>
      <c r="G12" s="1508"/>
      <c r="H12" s="1518"/>
      <c r="I12" s="1520"/>
      <c r="J12" s="1506"/>
      <c r="K12" s="1506"/>
      <c r="L12" s="1508"/>
      <c r="M12" s="1512"/>
      <c r="N12" s="1514"/>
      <c r="O12" s="1495"/>
      <c r="P12" s="1497"/>
      <c r="Q12" s="1495"/>
      <c r="R12" s="1508"/>
      <c r="S12" s="1518"/>
      <c r="T12" s="1520"/>
      <c r="U12" s="1506"/>
      <c r="V12" s="1506"/>
      <c r="W12" s="1508"/>
      <c r="X12" s="1510"/>
      <c r="Y12" s="769"/>
      <c r="Z12" s="769"/>
      <c r="AA12" s="769"/>
      <c r="AB12" s="769"/>
      <c r="AC12" s="769"/>
      <c r="AD12" s="769"/>
      <c r="AE12" s="769"/>
      <c r="AF12" s="769"/>
      <c r="AG12" s="769"/>
      <c r="AH12" s="769"/>
      <c r="AI12" s="769"/>
      <c r="AJ12" s="769"/>
      <c r="AK12" s="769"/>
      <c r="AL12" s="769"/>
      <c r="AM12" s="769"/>
      <c r="AN12" s="769"/>
      <c r="AO12" s="769"/>
      <c r="AP12" s="769"/>
      <c r="AQ12" s="769"/>
      <c r="AR12" s="769"/>
      <c r="AS12" s="769"/>
      <c r="AT12" s="769"/>
      <c r="AU12" s="769"/>
      <c r="AV12" s="769"/>
      <c r="AW12" s="769"/>
      <c r="AX12" s="769"/>
      <c r="AY12" s="769"/>
      <c r="AZ12" s="769"/>
      <c r="BA12" s="769"/>
      <c r="BB12" s="769"/>
      <c r="BC12" s="769"/>
      <c r="BD12" s="769"/>
      <c r="BE12" s="769"/>
      <c r="BF12" s="769"/>
      <c r="BG12" s="769"/>
      <c r="BH12" s="769"/>
      <c r="BI12" s="769"/>
      <c r="BJ12" s="769"/>
      <c r="BK12" s="769"/>
      <c r="BL12" s="769"/>
      <c r="BM12" s="769"/>
      <c r="BN12" s="769"/>
      <c r="BO12" s="769"/>
      <c r="BP12" s="769"/>
      <c r="BQ12" s="769"/>
      <c r="BR12" s="769"/>
      <c r="BS12" s="769"/>
      <c r="BT12" s="769"/>
      <c r="BU12" s="769"/>
      <c r="BV12" s="769"/>
      <c r="BW12" s="769"/>
      <c r="BX12" s="769"/>
      <c r="BY12" s="769"/>
      <c r="BZ12" s="769"/>
      <c r="CA12" s="769"/>
      <c r="CB12" s="769"/>
      <c r="CC12" s="769"/>
      <c r="CD12" s="769"/>
      <c r="CE12" s="769"/>
      <c r="CF12" s="769"/>
      <c r="CG12" s="769"/>
      <c r="CH12" s="769"/>
      <c r="CI12" s="769"/>
      <c r="CJ12" s="769"/>
      <c r="CK12" s="769"/>
      <c r="CL12" s="769"/>
      <c r="CM12" s="769"/>
      <c r="CN12" s="769"/>
      <c r="CO12" s="769"/>
      <c r="CP12" s="769"/>
      <c r="CQ12" s="769"/>
      <c r="CR12" s="769"/>
      <c r="CS12" s="769"/>
      <c r="CT12" s="769"/>
      <c r="CU12" s="769"/>
      <c r="CV12" s="769"/>
      <c r="CW12" s="769"/>
      <c r="CX12" s="769"/>
      <c r="CY12" s="769"/>
      <c r="CZ12" s="769"/>
      <c r="DA12" s="769"/>
      <c r="DB12" s="769"/>
      <c r="DC12" s="769"/>
      <c r="DD12" s="769"/>
      <c r="DE12" s="769"/>
      <c r="DF12" s="769"/>
      <c r="DG12" s="769"/>
      <c r="DH12" s="769"/>
      <c r="DI12" s="769"/>
      <c r="DJ12" s="769"/>
      <c r="DK12" s="769"/>
      <c r="DL12" s="769"/>
      <c r="DM12" s="769"/>
      <c r="DN12" s="769"/>
      <c r="DO12" s="769"/>
      <c r="DP12" s="769"/>
      <c r="DQ12" s="769"/>
      <c r="DR12" s="769"/>
      <c r="DS12" s="769"/>
      <c r="DT12" s="769"/>
      <c r="DU12" s="769"/>
      <c r="DV12" s="769"/>
      <c r="DW12" s="769"/>
      <c r="DX12" s="769"/>
      <c r="DY12" s="769"/>
      <c r="DZ12" s="769"/>
      <c r="EA12" s="769"/>
      <c r="EB12" s="769"/>
      <c r="EC12" s="769"/>
    </row>
    <row r="13" spans="1:133" ht="16.7" customHeight="1" x14ac:dyDescent="0.5">
      <c r="A13" s="585" t="s">
        <v>576</v>
      </c>
      <c r="B13" s="586" t="s">
        <v>577</v>
      </c>
      <c r="C13" s="587" t="s">
        <v>49</v>
      </c>
      <c r="D13" s="453">
        <v>44961</v>
      </c>
      <c r="E13" s="588" t="s">
        <v>941</v>
      </c>
      <c r="F13" s="467">
        <v>6</v>
      </c>
      <c r="G13" s="465">
        <f>F13+F14+F15</f>
        <v>14</v>
      </c>
      <c r="H13" s="465">
        <v>1</v>
      </c>
      <c r="I13" s="465">
        <v>1</v>
      </c>
      <c r="J13" s="465">
        <v>1</v>
      </c>
      <c r="K13" s="465">
        <v>1</v>
      </c>
      <c r="L13" s="705">
        <f>SUM(G13:K13)</f>
        <v>18</v>
      </c>
      <c r="M13" s="648"/>
      <c r="N13" s="204" t="s">
        <v>49</v>
      </c>
      <c r="O13" s="471">
        <v>44961</v>
      </c>
      <c r="P13" s="638" t="s">
        <v>942</v>
      </c>
      <c r="Q13" s="465">
        <v>10</v>
      </c>
      <c r="R13" s="465">
        <f>Q13+Q14+Q15</f>
        <v>13</v>
      </c>
      <c r="S13" s="465">
        <v>1</v>
      </c>
      <c r="T13" s="465">
        <v>1</v>
      </c>
      <c r="U13" s="465">
        <v>1</v>
      </c>
      <c r="V13" s="465">
        <v>1</v>
      </c>
      <c r="W13" s="705">
        <f>SUM(R13:V13)</f>
        <v>17</v>
      </c>
      <c r="X13" s="675"/>
    </row>
    <row r="14" spans="1:133" ht="16.7" customHeight="1" x14ac:dyDescent="0.5">
      <c r="A14" s="502" t="s">
        <v>984</v>
      </c>
      <c r="B14" s="589"/>
      <c r="C14" s="590" t="s">
        <v>295</v>
      </c>
      <c r="D14" s="519">
        <v>3</v>
      </c>
      <c r="E14" s="591" t="s">
        <v>390</v>
      </c>
      <c r="F14" s="391">
        <v>6</v>
      </c>
      <c r="G14" s="338"/>
      <c r="H14" s="338"/>
      <c r="I14" s="338"/>
      <c r="J14" s="338"/>
      <c r="K14" s="338"/>
      <c r="L14" s="338"/>
      <c r="M14" s="649" t="s">
        <v>886</v>
      </c>
      <c r="N14" s="519" t="s">
        <v>297</v>
      </c>
      <c r="O14" s="384">
        <v>3</v>
      </c>
      <c r="P14" s="639" t="s">
        <v>883</v>
      </c>
      <c r="Q14" s="338">
        <f>1*3</f>
        <v>3</v>
      </c>
      <c r="R14" s="472"/>
      <c r="S14" s="473"/>
      <c r="T14" s="474"/>
      <c r="U14" s="474"/>
      <c r="V14" s="473"/>
      <c r="W14" s="473"/>
      <c r="X14" s="676" t="s">
        <v>886</v>
      </c>
    </row>
    <row r="15" spans="1:133" s="768" customFormat="1" ht="16.7" customHeight="1" x14ac:dyDescent="0.5">
      <c r="A15" s="709"/>
      <c r="B15" s="592"/>
      <c r="C15" s="593" t="s">
        <v>391</v>
      </c>
      <c r="D15" s="142">
        <v>1</v>
      </c>
      <c r="E15" s="594" t="s">
        <v>868</v>
      </c>
      <c r="F15" s="397">
        <v>2</v>
      </c>
      <c r="G15" s="373"/>
      <c r="H15" s="373"/>
      <c r="I15" s="373"/>
      <c r="J15" s="373"/>
      <c r="K15" s="373"/>
      <c r="L15" s="373"/>
      <c r="M15" s="650" t="s">
        <v>886</v>
      </c>
      <c r="N15" s="475"/>
      <c r="O15" s="476"/>
      <c r="P15" s="614"/>
      <c r="Q15" s="477"/>
      <c r="R15" s="477"/>
      <c r="S15" s="477"/>
      <c r="T15" s="478"/>
      <c r="U15" s="478"/>
      <c r="V15" s="478"/>
      <c r="W15" s="478"/>
      <c r="X15" s="470"/>
      <c r="Y15" s="769"/>
      <c r="Z15" s="769"/>
      <c r="AA15" s="769"/>
      <c r="AB15" s="769"/>
      <c r="AC15" s="769"/>
      <c r="AD15" s="769"/>
      <c r="AE15" s="769"/>
      <c r="AF15" s="769"/>
      <c r="AG15" s="769"/>
      <c r="AH15" s="769"/>
      <c r="AI15" s="769"/>
      <c r="AJ15" s="769"/>
      <c r="AK15" s="769"/>
      <c r="AL15" s="769"/>
      <c r="AM15" s="769"/>
      <c r="AN15" s="769"/>
      <c r="AO15" s="769"/>
      <c r="AP15" s="769"/>
      <c r="AQ15" s="769"/>
      <c r="AR15" s="769"/>
      <c r="AS15" s="769"/>
      <c r="AT15" s="769"/>
      <c r="AU15" s="769"/>
      <c r="AV15" s="769"/>
      <c r="AW15" s="769"/>
      <c r="AX15" s="769"/>
      <c r="AY15" s="769"/>
      <c r="AZ15" s="769"/>
      <c r="BA15" s="769"/>
      <c r="BB15" s="769"/>
      <c r="BC15" s="769"/>
      <c r="BD15" s="769"/>
      <c r="BE15" s="769"/>
      <c r="BF15" s="769"/>
      <c r="BG15" s="769"/>
      <c r="BH15" s="769"/>
      <c r="BI15" s="769"/>
      <c r="BJ15" s="769"/>
      <c r="BK15" s="769"/>
      <c r="BL15" s="769"/>
      <c r="BM15" s="769"/>
      <c r="BN15" s="769"/>
      <c r="BO15" s="769"/>
      <c r="BP15" s="769"/>
      <c r="BQ15" s="769"/>
      <c r="BR15" s="769"/>
      <c r="BS15" s="769"/>
      <c r="BT15" s="769"/>
      <c r="BU15" s="769"/>
      <c r="BV15" s="769"/>
      <c r="BW15" s="769"/>
      <c r="BX15" s="769"/>
      <c r="BY15" s="769"/>
      <c r="BZ15" s="769"/>
      <c r="CA15" s="769"/>
      <c r="CB15" s="769"/>
      <c r="CC15" s="769"/>
      <c r="CD15" s="769"/>
      <c r="CE15" s="769"/>
      <c r="CF15" s="769"/>
      <c r="CG15" s="769"/>
      <c r="CH15" s="769"/>
      <c r="CI15" s="769"/>
      <c r="CJ15" s="769"/>
      <c r="CK15" s="769"/>
      <c r="CL15" s="769"/>
      <c r="CM15" s="769"/>
      <c r="CN15" s="769"/>
      <c r="CO15" s="769"/>
      <c r="CP15" s="769"/>
      <c r="CQ15" s="769"/>
      <c r="CR15" s="769"/>
      <c r="CS15" s="769"/>
      <c r="CT15" s="769"/>
      <c r="CU15" s="769"/>
      <c r="CV15" s="769"/>
      <c r="CW15" s="769"/>
      <c r="CX15" s="769"/>
      <c r="CY15" s="769"/>
      <c r="CZ15" s="769"/>
      <c r="DA15" s="769"/>
      <c r="DB15" s="769"/>
      <c r="DC15" s="769"/>
      <c r="DD15" s="769"/>
      <c r="DE15" s="769"/>
      <c r="DF15" s="769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</row>
    <row r="16" spans="1:133" s="768" customFormat="1" ht="16.7" customHeight="1" x14ac:dyDescent="0.5">
      <c r="A16" s="448" t="s">
        <v>761</v>
      </c>
      <c r="B16" s="578" t="s">
        <v>762</v>
      </c>
      <c r="C16" s="501" t="s">
        <v>37</v>
      </c>
      <c r="D16" s="137">
        <v>3</v>
      </c>
      <c r="E16" s="591" t="s">
        <v>877</v>
      </c>
      <c r="F16" s="391">
        <f>2*3</f>
        <v>6</v>
      </c>
      <c r="G16" s="338">
        <f>F16+F17+F19+F20</f>
        <v>11</v>
      </c>
      <c r="H16" s="338">
        <v>1</v>
      </c>
      <c r="I16" s="338">
        <v>1</v>
      </c>
      <c r="J16" s="338">
        <v>1</v>
      </c>
      <c r="K16" s="338">
        <v>1</v>
      </c>
      <c r="L16" s="466">
        <f>SUM(G16:K16)</f>
        <v>15</v>
      </c>
      <c r="M16" s="651"/>
      <c r="N16" s="487" t="s">
        <v>374</v>
      </c>
      <c r="O16" s="137">
        <v>3</v>
      </c>
      <c r="P16" s="591" t="s">
        <v>877</v>
      </c>
      <c r="Q16" s="391">
        <f>2*3</f>
        <v>6</v>
      </c>
      <c r="R16" s="338">
        <f>Q16+Q17+Q19+Q20</f>
        <v>11</v>
      </c>
      <c r="S16" s="338">
        <v>1</v>
      </c>
      <c r="T16" s="338">
        <v>1</v>
      </c>
      <c r="U16" s="338">
        <v>1</v>
      </c>
      <c r="V16" s="338">
        <v>1</v>
      </c>
      <c r="W16" s="466">
        <f>SUM(R16:V16)</f>
        <v>15</v>
      </c>
      <c r="X16" s="677"/>
      <c r="Y16" s="769"/>
      <c r="Z16" s="769"/>
      <c r="AA16" s="769"/>
      <c r="AB16" s="769"/>
      <c r="AC16" s="769"/>
      <c r="AD16" s="769"/>
      <c r="AE16" s="769"/>
      <c r="AF16" s="769"/>
      <c r="AG16" s="769"/>
      <c r="AH16" s="769"/>
      <c r="AI16" s="769"/>
      <c r="AJ16" s="769"/>
      <c r="AK16" s="769"/>
      <c r="AL16" s="769"/>
      <c r="AM16" s="769"/>
      <c r="AN16" s="769"/>
      <c r="AO16" s="769"/>
      <c r="AP16" s="769"/>
      <c r="AQ16" s="769"/>
      <c r="AR16" s="769"/>
      <c r="AS16" s="769"/>
      <c r="AT16" s="769"/>
      <c r="AU16" s="769"/>
      <c r="AV16" s="769"/>
      <c r="AW16" s="769"/>
      <c r="AX16" s="769"/>
      <c r="AY16" s="769"/>
      <c r="AZ16" s="769"/>
      <c r="BA16" s="769"/>
      <c r="BB16" s="769"/>
      <c r="BC16" s="769"/>
      <c r="BD16" s="769"/>
      <c r="BE16" s="769"/>
      <c r="BF16" s="769"/>
      <c r="BG16" s="769"/>
      <c r="BH16" s="769"/>
      <c r="BI16" s="769"/>
      <c r="BJ16" s="769"/>
      <c r="BK16" s="769"/>
      <c r="BL16" s="769"/>
      <c r="BM16" s="769"/>
      <c r="BN16" s="769"/>
      <c r="BO16" s="769"/>
      <c r="BP16" s="769"/>
      <c r="BQ16" s="769"/>
      <c r="BR16" s="769"/>
      <c r="BS16" s="769"/>
      <c r="BT16" s="769"/>
      <c r="BU16" s="769"/>
      <c r="BV16" s="769"/>
      <c r="BW16" s="769"/>
      <c r="BX16" s="769"/>
      <c r="BY16" s="769"/>
      <c r="BZ16" s="769"/>
      <c r="CA16" s="769"/>
      <c r="CB16" s="769"/>
      <c r="CC16" s="769"/>
      <c r="CD16" s="769"/>
      <c r="CE16" s="769"/>
      <c r="CF16" s="769"/>
      <c r="CG16" s="769"/>
      <c r="CH16" s="769"/>
      <c r="CI16" s="769"/>
      <c r="CJ16" s="769"/>
      <c r="CK16" s="769"/>
      <c r="CL16" s="769"/>
      <c r="CM16" s="769"/>
      <c r="CN16" s="769"/>
      <c r="CO16" s="769"/>
      <c r="CP16" s="769"/>
      <c r="CQ16" s="769"/>
      <c r="CR16" s="769"/>
      <c r="CS16" s="769"/>
      <c r="CT16" s="769"/>
      <c r="CU16" s="769"/>
      <c r="CV16" s="769"/>
      <c r="CW16" s="769"/>
      <c r="CX16" s="769"/>
      <c r="CY16" s="769"/>
      <c r="CZ16" s="769"/>
      <c r="DA16" s="769"/>
      <c r="DB16" s="769"/>
      <c r="DC16" s="769"/>
      <c r="DD16" s="769"/>
      <c r="DE16" s="769"/>
      <c r="DF16" s="769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</row>
    <row r="17" spans="1:133" s="768" customFormat="1" ht="16.7" customHeight="1" x14ac:dyDescent="0.5">
      <c r="A17" s="448" t="s">
        <v>986</v>
      </c>
      <c r="B17" s="578"/>
      <c r="C17" s="501" t="s">
        <v>172</v>
      </c>
      <c r="D17" s="137">
        <v>1</v>
      </c>
      <c r="E17" s="591" t="s">
        <v>543</v>
      </c>
      <c r="F17" s="391">
        <v>1</v>
      </c>
      <c r="G17" s="338"/>
      <c r="H17" s="338"/>
      <c r="I17" s="338"/>
      <c r="J17" s="338"/>
      <c r="K17" s="338"/>
      <c r="L17" s="338"/>
      <c r="M17" s="652" t="s">
        <v>875</v>
      </c>
      <c r="N17" s="487" t="s">
        <v>375</v>
      </c>
      <c r="O17" s="137">
        <v>1</v>
      </c>
      <c r="P17" s="591" t="s">
        <v>543</v>
      </c>
      <c r="Q17" s="391">
        <v>1</v>
      </c>
      <c r="R17" s="338"/>
      <c r="S17" s="338"/>
      <c r="T17" s="338"/>
      <c r="U17" s="338"/>
      <c r="V17" s="338"/>
      <c r="W17" s="338"/>
      <c r="X17" s="469" t="s">
        <v>875</v>
      </c>
      <c r="Y17" s="769"/>
      <c r="Z17" s="769"/>
      <c r="AA17" s="769"/>
      <c r="AB17" s="769"/>
      <c r="AC17" s="769"/>
      <c r="AD17" s="769"/>
      <c r="AE17" s="769"/>
      <c r="AF17" s="769"/>
      <c r="AG17" s="769"/>
      <c r="AH17" s="769"/>
      <c r="AI17" s="769"/>
      <c r="AJ17" s="769"/>
      <c r="AK17" s="769"/>
      <c r="AL17" s="769"/>
      <c r="AM17" s="769"/>
      <c r="AN17" s="769"/>
      <c r="AO17" s="769"/>
      <c r="AP17" s="769"/>
      <c r="AQ17" s="769"/>
      <c r="AR17" s="769"/>
      <c r="AS17" s="769"/>
      <c r="AT17" s="769"/>
      <c r="AU17" s="769"/>
      <c r="AV17" s="769"/>
      <c r="AW17" s="769"/>
      <c r="AX17" s="769"/>
      <c r="AY17" s="769"/>
      <c r="AZ17" s="769"/>
      <c r="BA17" s="769"/>
      <c r="BB17" s="769"/>
      <c r="BC17" s="769"/>
      <c r="BD17" s="769"/>
      <c r="BE17" s="769"/>
      <c r="BF17" s="769"/>
      <c r="BG17" s="769"/>
      <c r="BH17" s="769"/>
      <c r="BI17" s="769"/>
      <c r="BJ17" s="769"/>
      <c r="BK17" s="769"/>
      <c r="BL17" s="769"/>
      <c r="BM17" s="769"/>
      <c r="BN17" s="769"/>
      <c r="BO17" s="769"/>
      <c r="BP17" s="769"/>
      <c r="BQ17" s="769"/>
      <c r="BR17" s="769"/>
      <c r="BS17" s="769"/>
      <c r="BT17" s="769"/>
      <c r="BU17" s="769"/>
      <c r="BV17" s="769"/>
      <c r="BW17" s="769"/>
      <c r="BX17" s="769"/>
      <c r="BY17" s="769"/>
      <c r="BZ17" s="769"/>
      <c r="CA17" s="769"/>
      <c r="CB17" s="769"/>
      <c r="CC17" s="769"/>
      <c r="CD17" s="769"/>
      <c r="CE17" s="769"/>
      <c r="CF17" s="769"/>
      <c r="CG17" s="769"/>
      <c r="CH17" s="769"/>
      <c r="CI17" s="769"/>
      <c r="CJ17" s="769"/>
      <c r="CK17" s="769"/>
      <c r="CL17" s="769"/>
      <c r="CM17" s="769"/>
      <c r="CN17" s="769"/>
      <c r="CO17" s="769"/>
      <c r="CP17" s="769"/>
      <c r="CQ17" s="769"/>
      <c r="CR17" s="769"/>
      <c r="CS17" s="769"/>
      <c r="CT17" s="769"/>
      <c r="CU17" s="769"/>
      <c r="CV17" s="769"/>
      <c r="CW17" s="769"/>
      <c r="CX17" s="769"/>
      <c r="CY17" s="769"/>
      <c r="CZ17" s="769"/>
      <c r="DA17" s="769"/>
      <c r="DB17" s="769"/>
      <c r="DC17" s="769"/>
      <c r="DD17" s="769"/>
      <c r="DE17" s="769"/>
      <c r="DF17" s="769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</row>
    <row r="18" spans="1:133" s="768" customFormat="1" ht="16.7" customHeight="1" x14ac:dyDescent="0.5">
      <c r="A18" s="448"/>
      <c r="B18" s="578"/>
      <c r="C18" s="501" t="s">
        <v>172</v>
      </c>
      <c r="D18" s="137">
        <v>2</v>
      </c>
      <c r="E18" s="591" t="s">
        <v>947</v>
      </c>
      <c r="F18" s="391">
        <v>2</v>
      </c>
      <c r="G18" s="338"/>
      <c r="H18" s="338"/>
      <c r="I18" s="338"/>
      <c r="J18" s="338"/>
      <c r="K18" s="338"/>
      <c r="L18" s="338"/>
      <c r="M18" s="652" t="s">
        <v>875</v>
      </c>
      <c r="N18" s="487" t="s">
        <v>375</v>
      </c>
      <c r="O18" s="137">
        <v>2</v>
      </c>
      <c r="P18" s="591" t="s">
        <v>947</v>
      </c>
      <c r="Q18" s="391">
        <v>2</v>
      </c>
      <c r="R18" s="338"/>
      <c r="S18" s="338"/>
      <c r="T18" s="338"/>
      <c r="U18" s="338"/>
      <c r="V18" s="338"/>
      <c r="W18" s="338"/>
      <c r="X18" s="469" t="s">
        <v>875</v>
      </c>
      <c r="Y18" s="769"/>
      <c r="Z18" s="769"/>
      <c r="AA18" s="769"/>
      <c r="AB18" s="769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69"/>
      <c r="AO18" s="769"/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69"/>
      <c r="BA18" s="769"/>
      <c r="BB18" s="769"/>
      <c r="BC18" s="769"/>
      <c r="BD18" s="769"/>
      <c r="BE18" s="769"/>
      <c r="BF18" s="769"/>
      <c r="BG18" s="769"/>
      <c r="BH18" s="769"/>
      <c r="BI18" s="769"/>
      <c r="BJ18" s="769"/>
      <c r="BK18" s="769"/>
      <c r="BL18" s="769"/>
      <c r="BM18" s="769"/>
      <c r="BN18" s="769"/>
      <c r="BO18" s="769"/>
      <c r="BP18" s="769"/>
      <c r="BQ18" s="769"/>
      <c r="BR18" s="769"/>
      <c r="BS18" s="769"/>
      <c r="BT18" s="769"/>
      <c r="BU18" s="769"/>
      <c r="BV18" s="769"/>
      <c r="BW18" s="769"/>
      <c r="BX18" s="769"/>
      <c r="BY18" s="769"/>
      <c r="BZ18" s="769"/>
      <c r="CA18" s="769"/>
      <c r="CB18" s="769"/>
      <c r="CC18" s="769"/>
      <c r="CD18" s="769"/>
      <c r="CE18" s="769"/>
      <c r="CF18" s="769"/>
      <c r="CG18" s="769"/>
      <c r="CH18" s="769"/>
      <c r="CI18" s="769"/>
      <c r="CJ18" s="769"/>
      <c r="CK18" s="769"/>
      <c r="CL18" s="769"/>
      <c r="CM18" s="769"/>
      <c r="CN18" s="769"/>
      <c r="CO18" s="769"/>
      <c r="CP18" s="769"/>
      <c r="CQ18" s="769"/>
      <c r="CR18" s="769"/>
      <c r="CS18" s="769"/>
      <c r="CT18" s="769"/>
      <c r="CU18" s="769"/>
      <c r="CV18" s="769"/>
      <c r="CW18" s="769"/>
      <c r="CX18" s="769"/>
      <c r="CY18" s="769"/>
      <c r="CZ18" s="769"/>
      <c r="DA18" s="769"/>
      <c r="DB18" s="769"/>
      <c r="DC18" s="769"/>
      <c r="DD18" s="769"/>
      <c r="DE18" s="769"/>
      <c r="DF18" s="769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</row>
    <row r="19" spans="1:133" s="768" customFormat="1" ht="16.7" customHeight="1" x14ac:dyDescent="0.5">
      <c r="A19" s="448"/>
      <c r="B19" s="578"/>
      <c r="C19" s="501" t="s">
        <v>184</v>
      </c>
      <c r="D19" s="137">
        <v>2</v>
      </c>
      <c r="E19" s="591" t="s">
        <v>543</v>
      </c>
      <c r="F19" s="391">
        <f>1*2</f>
        <v>2</v>
      </c>
      <c r="G19" s="338"/>
      <c r="H19" s="338"/>
      <c r="I19" s="338"/>
      <c r="J19" s="338"/>
      <c r="K19" s="338"/>
      <c r="L19" s="517"/>
      <c r="M19" s="653" t="s">
        <v>568</v>
      </c>
      <c r="N19" s="487" t="s">
        <v>186</v>
      </c>
      <c r="O19" s="137">
        <v>2</v>
      </c>
      <c r="P19" s="591" t="s">
        <v>543</v>
      </c>
      <c r="Q19" s="391">
        <f>1*2</f>
        <v>2</v>
      </c>
      <c r="R19" s="338"/>
      <c r="S19" s="338"/>
      <c r="T19" s="338"/>
      <c r="U19" s="338"/>
      <c r="V19" s="338"/>
      <c r="W19" s="517"/>
      <c r="X19" s="678" t="s">
        <v>568</v>
      </c>
      <c r="Y19" s="769"/>
      <c r="Z19" s="769"/>
      <c r="AA19" s="769"/>
      <c r="AB19" s="769"/>
      <c r="AC19" s="769"/>
      <c r="AD19" s="769"/>
      <c r="AE19" s="769"/>
      <c r="AF19" s="769"/>
      <c r="AG19" s="769"/>
      <c r="AH19" s="769"/>
      <c r="AI19" s="769"/>
      <c r="AJ19" s="769"/>
      <c r="AK19" s="769"/>
      <c r="AL19" s="769"/>
      <c r="AM19" s="769"/>
      <c r="AN19" s="769"/>
      <c r="AO19" s="769"/>
      <c r="AP19" s="769"/>
      <c r="AQ19" s="769"/>
      <c r="AR19" s="769"/>
      <c r="AS19" s="769"/>
      <c r="AT19" s="769"/>
      <c r="AU19" s="769"/>
      <c r="AV19" s="769"/>
      <c r="AW19" s="769"/>
      <c r="AX19" s="769"/>
      <c r="AY19" s="769"/>
      <c r="AZ19" s="769"/>
      <c r="BA19" s="769"/>
      <c r="BB19" s="769"/>
      <c r="BC19" s="769"/>
      <c r="BD19" s="769"/>
      <c r="BE19" s="769"/>
      <c r="BF19" s="769"/>
      <c r="BG19" s="769"/>
      <c r="BH19" s="769"/>
      <c r="BI19" s="769"/>
      <c r="BJ19" s="769"/>
      <c r="BK19" s="769"/>
      <c r="BL19" s="769"/>
      <c r="BM19" s="769"/>
      <c r="BN19" s="769"/>
      <c r="BO19" s="769"/>
      <c r="BP19" s="769"/>
      <c r="BQ19" s="769"/>
      <c r="BR19" s="769"/>
      <c r="BS19" s="769"/>
      <c r="BT19" s="769"/>
      <c r="BU19" s="769"/>
      <c r="BV19" s="769"/>
      <c r="BW19" s="769"/>
      <c r="BX19" s="769"/>
      <c r="BY19" s="769"/>
      <c r="BZ19" s="769"/>
      <c r="CA19" s="769"/>
      <c r="CB19" s="769"/>
      <c r="CC19" s="769"/>
      <c r="CD19" s="769"/>
      <c r="CE19" s="769"/>
      <c r="CF19" s="769"/>
      <c r="CG19" s="769"/>
      <c r="CH19" s="769"/>
      <c r="CI19" s="769"/>
      <c r="CJ19" s="769"/>
      <c r="CK19" s="769"/>
      <c r="CL19" s="769"/>
      <c r="CM19" s="769"/>
      <c r="CN19" s="769"/>
      <c r="CO19" s="769"/>
      <c r="CP19" s="769"/>
      <c r="CQ19" s="769"/>
      <c r="CR19" s="769"/>
      <c r="CS19" s="769"/>
      <c r="CT19" s="769"/>
      <c r="CU19" s="769"/>
      <c r="CV19" s="769"/>
      <c r="CW19" s="769"/>
      <c r="CX19" s="769"/>
      <c r="CY19" s="769"/>
      <c r="CZ19" s="769"/>
      <c r="DA19" s="769"/>
      <c r="DB19" s="769"/>
      <c r="DC19" s="769"/>
      <c r="DD19" s="769"/>
      <c r="DE19" s="769"/>
      <c r="DF19" s="769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</row>
    <row r="20" spans="1:133" ht="16.7" customHeight="1" x14ac:dyDescent="0.5">
      <c r="A20" s="449"/>
      <c r="B20" s="579"/>
      <c r="C20" s="595" t="s">
        <v>385</v>
      </c>
      <c r="D20" s="142">
        <v>2</v>
      </c>
      <c r="E20" s="596" t="s">
        <v>560</v>
      </c>
      <c r="F20" s="397">
        <f>1*2</f>
        <v>2</v>
      </c>
      <c r="G20" s="373"/>
      <c r="H20" s="373"/>
      <c r="I20" s="373"/>
      <c r="J20" s="373"/>
      <c r="K20" s="373"/>
      <c r="L20" s="373"/>
      <c r="M20" s="650" t="s">
        <v>568</v>
      </c>
      <c r="N20" s="488" t="s">
        <v>386</v>
      </c>
      <c r="O20" s="142">
        <v>2</v>
      </c>
      <c r="P20" s="596" t="s">
        <v>560</v>
      </c>
      <c r="Q20" s="397">
        <f>1*2</f>
        <v>2</v>
      </c>
      <c r="R20" s="373"/>
      <c r="S20" s="373"/>
      <c r="T20" s="373"/>
      <c r="U20" s="373"/>
      <c r="V20" s="373"/>
      <c r="W20" s="373"/>
      <c r="X20" s="470" t="s">
        <v>568</v>
      </c>
    </row>
    <row r="21" spans="1:133" ht="16.7" customHeight="1" x14ac:dyDescent="0.5">
      <c r="A21" s="448" t="s">
        <v>755</v>
      </c>
      <c r="B21" s="578" t="s">
        <v>756</v>
      </c>
      <c r="C21" s="597" t="s">
        <v>37</v>
      </c>
      <c r="D21" s="132">
        <v>3</v>
      </c>
      <c r="E21" s="591" t="s">
        <v>876</v>
      </c>
      <c r="F21" s="467">
        <f>2*3</f>
        <v>6</v>
      </c>
      <c r="G21" s="338">
        <f>F21+F22+F23</f>
        <v>16</v>
      </c>
      <c r="H21" s="338">
        <v>1</v>
      </c>
      <c r="I21" s="338">
        <v>1</v>
      </c>
      <c r="J21" s="338">
        <v>1</v>
      </c>
      <c r="K21" s="338">
        <v>1</v>
      </c>
      <c r="L21" s="466">
        <f>SUM(G21:K21)</f>
        <v>20</v>
      </c>
      <c r="M21" s="651"/>
      <c r="N21" s="640" t="s">
        <v>374</v>
      </c>
      <c r="O21" s="132">
        <v>3</v>
      </c>
      <c r="P21" s="591" t="s">
        <v>876</v>
      </c>
      <c r="Q21" s="467">
        <f>2*3</f>
        <v>6</v>
      </c>
      <c r="R21" s="338">
        <f>Q21+Q22+Q23</f>
        <v>16</v>
      </c>
      <c r="S21" s="338">
        <v>1</v>
      </c>
      <c r="T21" s="338">
        <v>1</v>
      </c>
      <c r="U21" s="338">
        <v>1</v>
      </c>
      <c r="V21" s="338">
        <v>1</v>
      </c>
      <c r="W21" s="466">
        <f>SUM(R21:V21)</f>
        <v>20</v>
      </c>
      <c r="X21" s="677"/>
    </row>
    <row r="22" spans="1:133" s="768" customFormat="1" ht="16.7" customHeight="1" x14ac:dyDescent="0.5">
      <c r="A22" s="448" t="s">
        <v>987</v>
      </c>
      <c r="B22" s="578"/>
      <c r="C22" s="501" t="s">
        <v>172</v>
      </c>
      <c r="D22" s="137">
        <v>2</v>
      </c>
      <c r="E22" s="591" t="s">
        <v>949</v>
      </c>
      <c r="F22" s="391">
        <f>4*2</f>
        <v>8</v>
      </c>
      <c r="G22" s="338"/>
      <c r="H22" s="338"/>
      <c r="I22" s="338"/>
      <c r="J22" s="338"/>
      <c r="K22" s="338"/>
      <c r="L22" s="338"/>
      <c r="M22" s="652" t="s">
        <v>875</v>
      </c>
      <c r="N22" s="487" t="s">
        <v>375</v>
      </c>
      <c r="O22" s="137">
        <v>2</v>
      </c>
      <c r="P22" s="591" t="s">
        <v>949</v>
      </c>
      <c r="Q22" s="391">
        <f>4*2</f>
        <v>8</v>
      </c>
      <c r="R22" s="338"/>
      <c r="S22" s="338"/>
      <c r="T22" s="338"/>
      <c r="U22" s="338"/>
      <c r="V22" s="338"/>
      <c r="W22" s="338"/>
      <c r="X22" s="469" t="s">
        <v>875</v>
      </c>
      <c r="Y22" s="769"/>
      <c r="Z22" s="769"/>
      <c r="AA22" s="769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769"/>
      <c r="AP22" s="769"/>
      <c r="AQ22" s="769"/>
      <c r="AR22" s="769"/>
      <c r="AS22" s="769"/>
      <c r="AT22" s="769"/>
      <c r="AU22" s="769"/>
      <c r="AV22" s="769"/>
      <c r="AW22" s="769"/>
      <c r="AX22" s="769"/>
      <c r="AY22" s="769"/>
      <c r="AZ22" s="769"/>
      <c r="BA22" s="769"/>
      <c r="BB22" s="769"/>
      <c r="BC22" s="769"/>
      <c r="BD22" s="769"/>
      <c r="BE22" s="769"/>
      <c r="BF22" s="769"/>
      <c r="BG22" s="769"/>
      <c r="BH22" s="769"/>
      <c r="BI22" s="769"/>
      <c r="BJ22" s="769"/>
      <c r="BK22" s="769"/>
      <c r="BL22" s="769"/>
      <c r="BM22" s="769"/>
      <c r="BN22" s="769"/>
      <c r="BO22" s="769"/>
      <c r="BP22" s="769"/>
      <c r="BQ22" s="769"/>
      <c r="BR22" s="769"/>
      <c r="BS22" s="769"/>
      <c r="BT22" s="769"/>
      <c r="BU22" s="769"/>
      <c r="BV22" s="769"/>
      <c r="BW22" s="769"/>
      <c r="BX22" s="769"/>
      <c r="BY22" s="769"/>
      <c r="BZ22" s="769"/>
      <c r="CA22" s="769"/>
      <c r="CB22" s="769"/>
      <c r="CC22" s="769"/>
      <c r="CD22" s="769"/>
      <c r="CE22" s="769"/>
      <c r="CF22" s="769"/>
      <c r="CG22" s="769"/>
      <c r="CH22" s="769"/>
      <c r="CI22" s="769"/>
      <c r="CJ22" s="769"/>
      <c r="CK22" s="769"/>
      <c r="CL22" s="769"/>
      <c r="CM22" s="769"/>
      <c r="CN22" s="769"/>
      <c r="CO22" s="769"/>
      <c r="CP22" s="769"/>
      <c r="CQ22" s="769"/>
      <c r="CR22" s="769"/>
      <c r="CS22" s="769"/>
      <c r="CT22" s="769"/>
      <c r="CU22" s="769"/>
      <c r="CV22" s="769"/>
      <c r="CW22" s="769"/>
      <c r="CX22" s="769"/>
      <c r="CY22" s="769"/>
      <c r="CZ22" s="769"/>
      <c r="DA22" s="769"/>
      <c r="DB22" s="769"/>
      <c r="DC22" s="769"/>
      <c r="DD22" s="769"/>
      <c r="DE22" s="769"/>
      <c r="DF22" s="769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</row>
    <row r="23" spans="1:133" s="768" customFormat="1" ht="16.7" customHeight="1" x14ac:dyDescent="0.5">
      <c r="A23" s="449"/>
      <c r="B23" s="579"/>
      <c r="C23" s="595" t="s">
        <v>379</v>
      </c>
      <c r="D23" s="142">
        <v>2</v>
      </c>
      <c r="E23" s="596" t="s">
        <v>556</v>
      </c>
      <c r="F23" s="397">
        <f>1*2</f>
        <v>2</v>
      </c>
      <c r="G23" s="373"/>
      <c r="H23" s="373"/>
      <c r="I23" s="373"/>
      <c r="J23" s="373"/>
      <c r="K23" s="373"/>
      <c r="L23" s="373"/>
      <c r="M23" s="654" t="s">
        <v>568</v>
      </c>
      <c r="N23" s="488" t="s">
        <v>380</v>
      </c>
      <c r="O23" s="142">
        <v>2</v>
      </c>
      <c r="P23" s="596" t="s">
        <v>556</v>
      </c>
      <c r="Q23" s="397">
        <f>1*2</f>
        <v>2</v>
      </c>
      <c r="R23" s="373"/>
      <c r="S23" s="373"/>
      <c r="T23" s="373"/>
      <c r="U23" s="373"/>
      <c r="V23" s="373"/>
      <c r="W23" s="373"/>
      <c r="X23" s="679" t="s">
        <v>568</v>
      </c>
      <c r="Y23" s="769"/>
      <c r="Z23" s="769"/>
      <c r="AA23" s="769"/>
      <c r="AB23" s="769"/>
      <c r="AC23" s="769"/>
      <c r="AD23" s="769"/>
      <c r="AE23" s="769"/>
      <c r="AF23" s="769"/>
      <c r="AG23" s="769"/>
      <c r="AH23" s="769"/>
      <c r="AI23" s="769"/>
      <c r="AJ23" s="769"/>
      <c r="AK23" s="769"/>
      <c r="AL23" s="769"/>
      <c r="AM23" s="769"/>
      <c r="AN23" s="769"/>
      <c r="AO23" s="769"/>
      <c r="AP23" s="769"/>
      <c r="AQ23" s="769"/>
      <c r="AR23" s="769"/>
      <c r="AS23" s="769"/>
      <c r="AT23" s="769"/>
      <c r="AU23" s="769"/>
      <c r="AV23" s="769"/>
      <c r="AW23" s="769"/>
      <c r="AX23" s="769"/>
      <c r="AY23" s="769"/>
      <c r="AZ23" s="769"/>
      <c r="BA23" s="769"/>
      <c r="BB23" s="769"/>
      <c r="BC23" s="769"/>
      <c r="BD23" s="769"/>
      <c r="BE23" s="769"/>
      <c r="BF23" s="769"/>
      <c r="BG23" s="769"/>
      <c r="BH23" s="769"/>
      <c r="BI23" s="769"/>
      <c r="BJ23" s="769"/>
      <c r="BK23" s="769"/>
      <c r="BL23" s="769"/>
      <c r="BM23" s="769"/>
      <c r="BN23" s="769"/>
      <c r="BO23" s="769"/>
      <c r="BP23" s="769"/>
      <c r="BQ23" s="769"/>
      <c r="BR23" s="769"/>
      <c r="BS23" s="769"/>
      <c r="BT23" s="769"/>
      <c r="BU23" s="769"/>
      <c r="BV23" s="769"/>
      <c r="BW23" s="769"/>
      <c r="BX23" s="769"/>
      <c r="BY23" s="769"/>
      <c r="BZ23" s="769"/>
      <c r="CA23" s="769"/>
      <c r="CB23" s="769"/>
      <c r="CC23" s="769"/>
      <c r="CD23" s="769"/>
      <c r="CE23" s="769"/>
      <c r="CF23" s="769"/>
      <c r="CG23" s="769"/>
      <c r="CH23" s="769"/>
      <c r="CI23" s="769"/>
      <c r="CJ23" s="769"/>
      <c r="CK23" s="769"/>
      <c r="CL23" s="769"/>
      <c r="CM23" s="769"/>
      <c r="CN23" s="769"/>
      <c r="CO23" s="769"/>
      <c r="CP23" s="769"/>
      <c r="CQ23" s="769"/>
      <c r="CR23" s="769"/>
      <c r="CS23" s="769"/>
      <c r="CT23" s="769"/>
      <c r="CU23" s="769"/>
      <c r="CV23" s="769"/>
      <c r="CW23" s="769"/>
      <c r="CX23" s="769"/>
      <c r="CY23" s="769"/>
      <c r="CZ23" s="769"/>
      <c r="DA23" s="769"/>
      <c r="DB23" s="769"/>
      <c r="DC23" s="769"/>
      <c r="DD23" s="769"/>
      <c r="DE23" s="769"/>
      <c r="DF23" s="769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</row>
    <row r="24" spans="1:133" s="768" customFormat="1" ht="16.7" customHeight="1" x14ac:dyDescent="0.5">
      <c r="A24" s="502" t="s">
        <v>730</v>
      </c>
      <c r="B24" s="589" t="s">
        <v>731</v>
      </c>
      <c r="C24" s="581" t="s">
        <v>495</v>
      </c>
      <c r="D24" s="384">
        <v>1</v>
      </c>
      <c r="E24" s="598" t="s">
        <v>887</v>
      </c>
      <c r="F24" s="338">
        <v>10</v>
      </c>
      <c r="G24" s="338">
        <f>F24+F25</f>
        <v>13</v>
      </c>
      <c r="H24" s="338">
        <v>1</v>
      </c>
      <c r="I24" s="338">
        <v>1</v>
      </c>
      <c r="J24" s="338">
        <v>1</v>
      </c>
      <c r="K24" s="338">
        <v>1</v>
      </c>
      <c r="L24" s="465">
        <f>SUM(G24:K24)</f>
        <v>17</v>
      </c>
      <c r="M24" s="655"/>
      <c r="N24" s="519" t="s">
        <v>495</v>
      </c>
      <c r="O24" s="384">
        <v>1</v>
      </c>
      <c r="P24" s="598" t="s">
        <v>887</v>
      </c>
      <c r="Q24" s="338">
        <v>10</v>
      </c>
      <c r="R24" s="338">
        <f>Q24+Q25</f>
        <v>13</v>
      </c>
      <c r="S24" s="338">
        <v>1</v>
      </c>
      <c r="T24" s="338">
        <v>1</v>
      </c>
      <c r="U24" s="338">
        <v>1</v>
      </c>
      <c r="V24" s="338">
        <v>1</v>
      </c>
      <c r="W24" s="465">
        <f>SUM(R24:V24)</f>
        <v>17</v>
      </c>
      <c r="X24" s="680"/>
      <c r="Y24" s="769"/>
      <c r="Z24" s="769"/>
      <c r="AA24" s="769"/>
      <c r="AB24" s="769"/>
      <c r="AC24" s="769"/>
      <c r="AD24" s="769"/>
      <c r="AE24" s="769"/>
      <c r="AF24" s="769"/>
      <c r="AG24" s="769"/>
      <c r="AH24" s="769"/>
      <c r="AI24" s="769"/>
      <c r="AJ24" s="769"/>
      <c r="AK24" s="769"/>
      <c r="AL24" s="769"/>
      <c r="AM24" s="769"/>
      <c r="AN24" s="769"/>
      <c r="AO24" s="769"/>
      <c r="AP24" s="769"/>
      <c r="AQ24" s="769"/>
      <c r="AR24" s="769"/>
      <c r="AS24" s="769"/>
      <c r="AT24" s="769"/>
      <c r="AU24" s="769"/>
      <c r="AV24" s="769"/>
      <c r="AW24" s="769"/>
      <c r="AX24" s="769"/>
      <c r="AY24" s="769"/>
      <c r="AZ24" s="769"/>
      <c r="BA24" s="769"/>
      <c r="BB24" s="769"/>
      <c r="BC24" s="769"/>
      <c r="BD24" s="769"/>
      <c r="BE24" s="769"/>
      <c r="BF24" s="769"/>
      <c r="BG24" s="769"/>
      <c r="BH24" s="769"/>
      <c r="BI24" s="769"/>
      <c r="BJ24" s="769"/>
      <c r="BK24" s="769"/>
      <c r="BL24" s="769"/>
      <c r="BM24" s="769"/>
      <c r="BN24" s="769"/>
      <c r="BO24" s="769"/>
      <c r="BP24" s="769"/>
      <c r="BQ24" s="769"/>
      <c r="BR24" s="769"/>
      <c r="BS24" s="769"/>
      <c r="BT24" s="769"/>
      <c r="BU24" s="769"/>
      <c r="BV24" s="769"/>
      <c r="BW24" s="769"/>
      <c r="BX24" s="769"/>
      <c r="BY24" s="769"/>
      <c r="BZ24" s="769"/>
      <c r="CA24" s="769"/>
      <c r="CB24" s="769"/>
      <c r="CC24" s="769"/>
      <c r="CD24" s="769"/>
      <c r="CE24" s="769"/>
      <c r="CF24" s="769"/>
      <c r="CG24" s="769"/>
      <c r="CH24" s="769"/>
      <c r="CI24" s="769"/>
      <c r="CJ24" s="769"/>
      <c r="CK24" s="769"/>
      <c r="CL24" s="769"/>
      <c r="CM24" s="769"/>
      <c r="CN24" s="769"/>
      <c r="CO24" s="769"/>
      <c r="CP24" s="769"/>
      <c r="CQ24" s="769"/>
      <c r="CR24" s="769"/>
      <c r="CS24" s="769"/>
      <c r="CT24" s="769"/>
      <c r="CU24" s="769"/>
      <c r="CV24" s="769"/>
      <c r="CW24" s="769"/>
      <c r="CX24" s="769"/>
      <c r="CY24" s="769"/>
      <c r="CZ24" s="769"/>
      <c r="DA24" s="769"/>
      <c r="DB24" s="769"/>
      <c r="DC24" s="769"/>
      <c r="DD24" s="769"/>
      <c r="DE24" s="769"/>
      <c r="DF24" s="769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</row>
    <row r="25" spans="1:133" s="768" customFormat="1" ht="16.7" customHeight="1" x14ac:dyDescent="0.5">
      <c r="A25" s="449" t="s">
        <v>989</v>
      </c>
      <c r="B25" s="599"/>
      <c r="C25" s="600" t="s">
        <v>495</v>
      </c>
      <c r="D25" s="388">
        <v>1</v>
      </c>
      <c r="E25" s="601" t="s">
        <v>1070</v>
      </c>
      <c r="F25" s="373">
        <v>3</v>
      </c>
      <c r="G25" s="340"/>
      <c r="H25" s="340"/>
      <c r="I25" s="340"/>
      <c r="J25" s="340"/>
      <c r="K25" s="340"/>
      <c r="L25" s="340"/>
      <c r="M25" s="656"/>
      <c r="N25" s="221" t="s">
        <v>495</v>
      </c>
      <c r="O25" s="388">
        <v>1</v>
      </c>
      <c r="P25" s="601" t="s">
        <v>1070</v>
      </c>
      <c r="Q25" s="373">
        <v>3</v>
      </c>
      <c r="R25" s="340"/>
      <c r="S25" s="340"/>
      <c r="T25" s="340"/>
      <c r="U25" s="340"/>
      <c r="V25" s="340"/>
      <c r="W25" s="340"/>
      <c r="X25" s="681"/>
      <c r="Y25" s="769"/>
      <c r="Z25" s="769"/>
      <c r="AA25" s="769"/>
      <c r="AB25" s="769"/>
      <c r="AC25" s="769"/>
      <c r="AD25" s="769"/>
      <c r="AE25" s="769"/>
      <c r="AF25" s="769"/>
      <c r="AG25" s="769"/>
      <c r="AH25" s="769"/>
      <c r="AI25" s="769"/>
      <c r="AJ25" s="769"/>
      <c r="AK25" s="769"/>
      <c r="AL25" s="769"/>
      <c r="AM25" s="769"/>
      <c r="AN25" s="769"/>
      <c r="AO25" s="769"/>
      <c r="AP25" s="769"/>
      <c r="AQ25" s="769"/>
      <c r="AR25" s="769"/>
      <c r="AS25" s="769"/>
      <c r="AT25" s="769"/>
      <c r="AU25" s="769"/>
      <c r="AV25" s="769"/>
      <c r="AW25" s="769"/>
      <c r="AX25" s="769"/>
      <c r="AY25" s="769"/>
      <c r="AZ25" s="769"/>
      <c r="BA25" s="769"/>
      <c r="BB25" s="769"/>
      <c r="BC25" s="769"/>
      <c r="BD25" s="769"/>
      <c r="BE25" s="769"/>
      <c r="BF25" s="769"/>
      <c r="BG25" s="769"/>
      <c r="BH25" s="769"/>
      <c r="BI25" s="769"/>
      <c r="BJ25" s="769"/>
      <c r="BK25" s="769"/>
      <c r="BL25" s="769"/>
      <c r="BM25" s="769"/>
      <c r="BN25" s="769"/>
      <c r="BO25" s="769"/>
      <c r="BP25" s="769"/>
      <c r="BQ25" s="769"/>
      <c r="BR25" s="769"/>
      <c r="BS25" s="769"/>
      <c r="BT25" s="769"/>
      <c r="BU25" s="769"/>
      <c r="BV25" s="769"/>
      <c r="BW25" s="769"/>
      <c r="BX25" s="769"/>
      <c r="BY25" s="769"/>
      <c r="BZ25" s="769"/>
      <c r="CA25" s="769"/>
      <c r="CB25" s="769"/>
      <c r="CC25" s="769"/>
      <c r="CD25" s="769"/>
      <c r="CE25" s="769"/>
      <c r="CF25" s="769"/>
      <c r="CG25" s="769"/>
      <c r="CH25" s="769"/>
      <c r="CI25" s="769"/>
      <c r="CJ25" s="769"/>
      <c r="CK25" s="769"/>
      <c r="CL25" s="769"/>
      <c r="CM25" s="769"/>
      <c r="CN25" s="769"/>
      <c r="CO25" s="769"/>
      <c r="CP25" s="769"/>
      <c r="CQ25" s="769"/>
      <c r="CR25" s="769"/>
      <c r="CS25" s="769"/>
      <c r="CT25" s="769"/>
      <c r="CU25" s="769"/>
      <c r="CV25" s="769"/>
      <c r="CW25" s="769"/>
      <c r="CX25" s="769"/>
      <c r="CY25" s="769"/>
      <c r="CZ25" s="769"/>
      <c r="DA25" s="769"/>
      <c r="DB25" s="769"/>
      <c r="DC25" s="769"/>
      <c r="DD25" s="769"/>
      <c r="DE25" s="769"/>
      <c r="DF25" s="769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</row>
    <row r="26" spans="1:133" ht="16.7" customHeight="1" x14ac:dyDescent="0.5">
      <c r="A26" s="448" t="s">
        <v>757</v>
      </c>
      <c r="B26" s="578" t="s">
        <v>758</v>
      </c>
      <c r="C26" s="501" t="s">
        <v>37</v>
      </c>
      <c r="D26" s="137">
        <v>3</v>
      </c>
      <c r="E26" s="591" t="s">
        <v>392</v>
      </c>
      <c r="F26" s="391">
        <f>3*3</f>
        <v>9</v>
      </c>
      <c r="G26" s="338">
        <f>F26+F27+F28</f>
        <v>16</v>
      </c>
      <c r="H26" s="338">
        <v>1</v>
      </c>
      <c r="I26" s="338">
        <v>1</v>
      </c>
      <c r="J26" s="338">
        <v>1</v>
      </c>
      <c r="K26" s="338">
        <v>1</v>
      </c>
      <c r="L26" s="466">
        <f>SUM(G26:K26)</f>
        <v>20</v>
      </c>
      <c r="M26" s="651"/>
      <c r="N26" s="487" t="s">
        <v>374</v>
      </c>
      <c r="O26" s="137">
        <v>3</v>
      </c>
      <c r="P26" s="591" t="s">
        <v>392</v>
      </c>
      <c r="Q26" s="391">
        <f>3*3</f>
        <v>9</v>
      </c>
      <c r="R26" s="338">
        <f>Q26+Q27+Q28</f>
        <v>16</v>
      </c>
      <c r="S26" s="338">
        <v>1</v>
      </c>
      <c r="T26" s="338">
        <v>1</v>
      </c>
      <c r="U26" s="338">
        <v>1</v>
      </c>
      <c r="V26" s="338">
        <v>1</v>
      </c>
      <c r="W26" s="466">
        <f>SUM(R26:V26)</f>
        <v>20</v>
      </c>
      <c r="X26" s="677"/>
    </row>
    <row r="27" spans="1:133" ht="16.7" customHeight="1" x14ac:dyDescent="0.5">
      <c r="A27" s="448" t="s">
        <v>992</v>
      </c>
      <c r="B27" s="578"/>
      <c r="C27" s="501" t="s">
        <v>172</v>
      </c>
      <c r="D27" s="137">
        <v>2</v>
      </c>
      <c r="E27" s="591" t="s">
        <v>950</v>
      </c>
      <c r="F27" s="391">
        <f>2*D27</f>
        <v>4</v>
      </c>
      <c r="G27" s="338"/>
      <c r="H27" s="338"/>
      <c r="I27" s="338"/>
      <c r="J27" s="338"/>
      <c r="K27" s="338"/>
      <c r="L27" s="338"/>
      <c r="M27" s="652" t="s">
        <v>875</v>
      </c>
      <c r="N27" s="487" t="s">
        <v>375</v>
      </c>
      <c r="O27" s="137">
        <v>2</v>
      </c>
      <c r="P27" s="591" t="s">
        <v>950</v>
      </c>
      <c r="Q27" s="391">
        <f>2*O27</f>
        <v>4</v>
      </c>
      <c r="R27" s="338"/>
      <c r="S27" s="338"/>
      <c r="T27" s="338"/>
      <c r="U27" s="338"/>
      <c r="V27" s="338"/>
      <c r="W27" s="338"/>
      <c r="X27" s="469" t="s">
        <v>875</v>
      </c>
    </row>
    <row r="28" spans="1:133" s="768" customFormat="1" ht="16.7" customHeight="1" x14ac:dyDescent="0.5">
      <c r="A28" s="449"/>
      <c r="B28" s="579"/>
      <c r="C28" s="595" t="s">
        <v>268</v>
      </c>
      <c r="D28" s="142">
        <v>1</v>
      </c>
      <c r="E28" s="596" t="s">
        <v>392</v>
      </c>
      <c r="F28" s="397">
        <f>3*1</f>
        <v>3</v>
      </c>
      <c r="G28" s="373"/>
      <c r="H28" s="373"/>
      <c r="I28" s="373"/>
      <c r="J28" s="373"/>
      <c r="K28" s="373"/>
      <c r="L28" s="373"/>
      <c r="M28" s="657"/>
      <c r="N28" s="488" t="s">
        <v>270</v>
      </c>
      <c r="O28" s="142">
        <v>1</v>
      </c>
      <c r="P28" s="596" t="s">
        <v>392</v>
      </c>
      <c r="Q28" s="397">
        <f>3*1</f>
        <v>3</v>
      </c>
      <c r="R28" s="373"/>
      <c r="S28" s="373"/>
      <c r="T28" s="373"/>
      <c r="U28" s="373"/>
      <c r="V28" s="373"/>
      <c r="W28" s="373"/>
      <c r="X28" s="682"/>
      <c r="Y28" s="769"/>
      <c r="Z28" s="769"/>
      <c r="AA28" s="769"/>
      <c r="AB28" s="769"/>
      <c r="AC28" s="769"/>
      <c r="AD28" s="769"/>
      <c r="AE28" s="769"/>
      <c r="AF28" s="769"/>
      <c r="AG28" s="769"/>
      <c r="AH28" s="769"/>
      <c r="AI28" s="769"/>
      <c r="AJ28" s="769"/>
      <c r="AK28" s="769"/>
      <c r="AL28" s="769"/>
      <c r="AM28" s="769"/>
      <c r="AN28" s="769"/>
      <c r="AO28" s="769"/>
      <c r="AP28" s="769"/>
      <c r="AQ28" s="769"/>
      <c r="AR28" s="769"/>
      <c r="AS28" s="769"/>
      <c r="AT28" s="769"/>
      <c r="AU28" s="769"/>
      <c r="AV28" s="769"/>
      <c r="AW28" s="769"/>
      <c r="AX28" s="769"/>
      <c r="AY28" s="769"/>
      <c r="AZ28" s="769"/>
      <c r="BA28" s="769"/>
      <c r="BB28" s="769"/>
      <c r="BC28" s="769"/>
      <c r="BD28" s="769"/>
      <c r="BE28" s="769"/>
      <c r="BF28" s="769"/>
      <c r="BG28" s="769"/>
      <c r="BH28" s="769"/>
      <c r="BI28" s="769"/>
      <c r="BJ28" s="769"/>
      <c r="BK28" s="769"/>
      <c r="BL28" s="769"/>
      <c r="BM28" s="769"/>
      <c r="BN28" s="769"/>
      <c r="BO28" s="769"/>
      <c r="BP28" s="769"/>
      <c r="BQ28" s="769"/>
      <c r="BR28" s="769"/>
      <c r="BS28" s="769"/>
      <c r="BT28" s="769"/>
      <c r="BU28" s="769"/>
      <c r="BV28" s="769"/>
      <c r="BW28" s="769"/>
      <c r="BX28" s="769"/>
      <c r="BY28" s="769"/>
      <c r="BZ28" s="769"/>
      <c r="CA28" s="769"/>
      <c r="CB28" s="769"/>
      <c r="CC28" s="769"/>
      <c r="CD28" s="769"/>
      <c r="CE28" s="769"/>
      <c r="CF28" s="769"/>
      <c r="CG28" s="769"/>
      <c r="CH28" s="769"/>
      <c r="CI28" s="769"/>
      <c r="CJ28" s="769"/>
      <c r="CK28" s="769"/>
      <c r="CL28" s="769"/>
      <c r="CM28" s="769"/>
      <c r="CN28" s="769"/>
      <c r="CO28" s="769"/>
      <c r="CP28" s="769"/>
      <c r="CQ28" s="769"/>
      <c r="CR28" s="769"/>
      <c r="CS28" s="769"/>
      <c r="CT28" s="769"/>
      <c r="CU28" s="769"/>
      <c r="CV28" s="769"/>
      <c r="CW28" s="769"/>
      <c r="CX28" s="769"/>
      <c r="CY28" s="769"/>
      <c r="CZ28" s="769"/>
      <c r="DA28" s="769"/>
      <c r="DB28" s="769"/>
      <c r="DC28" s="769"/>
      <c r="DD28" s="769"/>
      <c r="DE28" s="769"/>
      <c r="DF28" s="769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</row>
    <row r="29" spans="1:133" s="768" customFormat="1" ht="16.7" customHeight="1" x14ac:dyDescent="0.5">
      <c r="A29" s="448" t="s">
        <v>518</v>
      </c>
      <c r="B29" s="578"/>
      <c r="C29" s="581" t="s">
        <v>347</v>
      </c>
      <c r="D29" s="135">
        <v>3</v>
      </c>
      <c r="E29" s="602" t="s">
        <v>863</v>
      </c>
      <c r="F29" s="385">
        <f>4*D29</f>
        <v>12</v>
      </c>
      <c r="G29" s="721">
        <f>F29+F30</f>
        <v>18</v>
      </c>
      <c r="H29" s="135">
        <v>1</v>
      </c>
      <c r="I29" s="135">
        <v>1</v>
      </c>
      <c r="J29" s="135">
        <v>1</v>
      </c>
      <c r="K29" s="195">
        <v>1</v>
      </c>
      <c r="L29" s="722">
        <f>SUM(G29:K29)</f>
        <v>22</v>
      </c>
      <c r="M29" s="658"/>
      <c r="N29" s="519" t="s">
        <v>349</v>
      </c>
      <c r="O29" s="135">
        <v>3</v>
      </c>
      <c r="P29" s="602" t="s">
        <v>863</v>
      </c>
      <c r="Q29" s="385">
        <f>4*O29</f>
        <v>12</v>
      </c>
      <c r="R29" s="721">
        <f>Q29+Q30</f>
        <v>18</v>
      </c>
      <c r="S29" s="135">
        <v>1</v>
      </c>
      <c r="T29" s="135">
        <v>1</v>
      </c>
      <c r="U29" s="135">
        <v>1</v>
      </c>
      <c r="V29" s="195">
        <v>1</v>
      </c>
      <c r="W29" s="722">
        <f>SUM(R29:V29)</f>
        <v>22</v>
      </c>
      <c r="X29" s="683"/>
      <c r="Y29" s="769"/>
      <c r="Z29" s="769"/>
      <c r="AA29" s="769"/>
      <c r="AB29" s="769"/>
      <c r="AC29" s="769"/>
      <c r="AD29" s="769"/>
      <c r="AE29" s="769"/>
      <c r="AF29" s="769"/>
      <c r="AG29" s="769"/>
      <c r="AH29" s="769"/>
      <c r="AI29" s="769"/>
      <c r="AJ29" s="769"/>
      <c r="AK29" s="769"/>
      <c r="AL29" s="769"/>
      <c r="AM29" s="769"/>
      <c r="AN29" s="769"/>
      <c r="AO29" s="769"/>
      <c r="AP29" s="769"/>
      <c r="AQ29" s="769"/>
      <c r="AR29" s="769"/>
      <c r="AS29" s="769"/>
      <c r="AT29" s="769"/>
      <c r="AU29" s="769"/>
      <c r="AV29" s="769"/>
      <c r="AW29" s="769"/>
      <c r="AX29" s="769"/>
      <c r="AY29" s="769"/>
      <c r="AZ29" s="769"/>
      <c r="BA29" s="769"/>
      <c r="BB29" s="769"/>
      <c r="BC29" s="769"/>
      <c r="BD29" s="769"/>
      <c r="BE29" s="769"/>
      <c r="BF29" s="769"/>
      <c r="BG29" s="769"/>
      <c r="BH29" s="769"/>
      <c r="BI29" s="769"/>
      <c r="BJ29" s="769"/>
      <c r="BK29" s="769"/>
      <c r="BL29" s="769"/>
      <c r="BM29" s="769"/>
      <c r="BN29" s="769"/>
      <c r="BO29" s="769"/>
      <c r="BP29" s="769"/>
      <c r="BQ29" s="769"/>
      <c r="BR29" s="769"/>
      <c r="BS29" s="769"/>
      <c r="BT29" s="769"/>
      <c r="BU29" s="769"/>
      <c r="BV29" s="769"/>
      <c r="BW29" s="769"/>
      <c r="BX29" s="769"/>
      <c r="BY29" s="769"/>
      <c r="BZ29" s="769"/>
      <c r="CA29" s="769"/>
      <c r="CB29" s="769"/>
      <c r="CC29" s="769"/>
      <c r="CD29" s="769"/>
      <c r="CE29" s="769"/>
      <c r="CF29" s="769"/>
      <c r="CG29" s="769"/>
      <c r="CH29" s="769"/>
      <c r="CI29" s="769"/>
      <c r="CJ29" s="769"/>
      <c r="CK29" s="769"/>
      <c r="CL29" s="769"/>
      <c r="CM29" s="769"/>
      <c r="CN29" s="769"/>
      <c r="CO29" s="769"/>
      <c r="CP29" s="769"/>
      <c r="CQ29" s="769"/>
      <c r="CR29" s="769"/>
      <c r="CS29" s="769"/>
      <c r="CT29" s="769"/>
      <c r="CU29" s="769"/>
      <c r="CV29" s="769"/>
      <c r="CW29" s="769"/>
      <c r="CX29" s="769"/>
      <c r="CY29" s="769"/>
      <c r="CZ29" s="769"/>
      <c r="DA29" s="769"/>
      <c r="DB29" s="769"/>
      <c r="DC29" s="769"/>
      <c r="DD29" s="769"/>
      <c r="DE29" s="769"/>
      <c r="DF29" s="769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</row>
    <row r="30" spans="1:133" ht="16.7" customHeight="1" x14ac:dyDescent="0.5">
      <c r="A30" s="449" t="s">
        <v>993</v>
      </c>
      <c r="B30" s="579"/>
      <c r="C30" s="582" t="s">
        <v>351</v>
      </c>
      <c r="D30" s="196">
        <v>3</v>
      </c>
      <c r="E30" s="601" t="s">
        <v>865</v>
      </c>
      <c r="F30" s="395">
        <f>D30*2</f>
        <v>6</v>
      </c>
      <c r="G30" s="723"/>
      <c r="H30" s="196"/>
      <c r="I30" s="196"/>
      <c r="J30" s="196"/>
      <c r="K30" s="196"/>
      <c r="L30" s="724"/>
      <c r="M30" s="659"/>
      <c r="N30" s="185" t="s">
        <v>353</v>
      </c>
      <c r="O30" s="196">
        <v>3</v>
      </c>
      <c r="P30" s="601" t="s">
        <v>865</v>
      </c>
      <c r="Q30" s="395">
        <f>O30*2</f>
        <v>6</v>
      </c>
      <c r="R30" s="723"/>
      <c r="S30" s="196"/>
      <c r="T30" s="196"/>
      <c r="U30" s="196"/>
      <c r="V30" s="196"/>
      <c r="W30" s="724"/>
      <c r="X30" s="684"/>
    </row>
    <row r="31" spans="1:133" ht="16.7" customHeight="1" x14ac:dyDescent="0.5">
      <c r="A31" s="450" t="s">
        <v>537</v>
      </c>
      <c r="B31" s="577" t="s">
        <v>538</v>
      </c>
      <c r="C31" s="587" t="s">
        <v>361</v>
      </c>
      <c r="D31" s="204">
        <v>3</v>
      </c>
      <c r="E31" s="603" t="s">
        <v>866</v>
      </c>
      <c r="F31" s="465">
        <f>4*D31</f>
        <v>12</v>
      </c>
      <c r="G31" s="705">
        <f>F31+F32+F33</f>
        <v>17</v>
      </c>
      <c r="H31" s="465">
        <v>1</v>
      </c>
      <c r="I31" s="465">
        <v>1</v>
      </c>
      <c r="J31" s="465">
        <v>1</v>
      </c>
      <c r="K31" s="465">
        <v>1</v>
      </c>
      <c r="L31" s="705">
        <f>SUM(G31:K31)</f>
        <v>21</v>
      </c>
      <c r="M31" s="660"/>
      <c r="N31" s="451" t="s">
        <v>362</v>
      </c>
      <c r="O31" s="204">
        <v>3</v>
      </c>
      <c r="P31" s="603" t="s">
        <v>866</v>
      </c>
      <c r="Q31" s="465">
        <f>4*O31</f>
        <v>12</v>
      </c>
      <c r="R31" s="705">
        <f>Q31+Q32+Q33</f>
        <v>17</v>
      </c>
      <c r="S31" s="465">
        <v>1</v>
      </c>
      <c r="T31" s="465">
        <v>1</v>
      </c>
      <c r="U31" s="465">
        <v>1</v>
      </c>
      <c r="V31" s="465">
        <v>1</v>
      </c>
      <c r="W31" s="705">
        <f>SUM(R31:V31)</f>
        <v>21</v>
      </c>
      <c r="X31" s="685"/>
    </row>
    <row r="32" spans="1:133" ht="16.7" customHeight="1" x14ac:dyDescent="0.5">
      <c r="A32" s="448" t="s">
        <v>994</v>
      </c>
      <c r="B32" s="578"/>
      <c r="C32" s="590" t="s">
        <v>363</v>
      </c>
      <c r="D32" s="419" t="s">
        <v>114</v>
      </c>
      <c r="E32" s="602" t="s">
        <v>867</v>
      </c>
      <c r="F32" s="466">
        <f>4*D32</f>
        <v>4</v>
      </c>
      <c r="G32" s="338"/>
      <c r="H32" s="338"/>
      <c r="I32" s="338"/>
      <c r="J32" s="338"/>
      <c r="K32" s="338"/>
      <c r="L32" s="338"/>
      <c r="M32" s="661" t="s">
        <v>875</v>
      </c>
      <c r="N32" s="137" t="s">
        <v>150</v>
      </c>
      <c r="O32" s="419" t="s">
        <v>114</v>
      </c>
      <c r="P32" s="602" t="s">
        <v>867</v>
      </c>
      <c r="Q32" s="466">
        <f>4*O32</f>
        <v>4</v>
      </c>
      <c r="R32" s="338"/>
      <c r="S32" s="338"/>
      <c r="T32" s="338"/>
      <c r="U32" s="338"/>
      <c r="V32" s="338"/>
      <c r="W32" s="338"/>
      <c r="X32" s="686" t="s">
        <v>875</v>
      </c>
    </row>
    <row r="33" spans="1:158" s="768" customFormat="1" ht="16.7" customHeight="1" x14ac:dyDescent="0.5">
      <c r="A33" s="449"/>
      <c r="B33" s="579"/>
      <c r="C33" s="593" t="s">
        <v>256</v>
      </c>
      <c r="D33" s="185">
        <v>1</v>
      </c>
      <c r="E33" s="601" t="s">
        <v>947</v>
      </c>
      <c r="F33" s="373">
        <f>1*D33</f>
        <v>1</v>
      </c>
      <c r="G33" s="373"/>
      <c r="H33" s="373"/>
      <c r="I33" s="373"/>
      <c r="J33" s="373"/>
      <c r="K33" s="373"/>
      <c r="L33" s="373"/>
      <c r="M33" s="657"/>
      <c r="N33" s="142" t="s">
        <v>258</v>
      </c>
      <c r="O33" s="185">
        <v>1</v>
      </c>
      <c r="P33" s="601" t="s">
        <v>947</v>
      </c>
      <c r="Q33" s="373">
        <f>1*O33</f>
        <v>1</v>
      </c>
      <c r="R33" s="373"/>
      <c r="S33" s="373"/>
      <c r="T33" s="373"/>
      <c r="U33" s="373"/>
      <c r="V33" s="373"/>
      <c r="W33" s="373"/>
      <c r="X33" s="682"/>
      <c r="Y33" s="769"/>
      <c r="Z33" s="769"/>
      <c r="AA33" s="769"/>
      <c r="AB33" s="769"/>
      <c r="AC33" s="769"/>
      <c r="AD33" s="769"/>
      <c r="AE33" s="769"/>
      <c r="AF33" s="769"/>
      <c r="AG33" s="769"/>
      <c r="AH33" s="769"/>
      <c r="AI33" s="769"/>
      <c r="AJ33" s="769"/>
      <c r="AK33" s="769"/>
      <c r="AL33" s="769"/>
      <c r="AM33" s="769"/>
      <c r="AN33" s="769"/>
      <c r="AO33" s="769"/>
      <c r="AP33" s="769"/>
      <c r="AQ33" s="769"/>
      <c r="AR33" s="769"/>
      <c r="AS33" s="769"/>
      <c r="AT33" s="769"/>
      <c r="AU33" s="769"/>
      <c r="AV33" s="769"/>
      <c r="AW33" s="769"/>
      <c r="AX33" s="769"/>
      <c r="AY33" s="769"/>
      <c r="AZ33" s="769"/>
      <c r="BA33" s="769"/>
      <c r="BB33" s="769"/>
      <c r="BC33" s="769"/>
      <c r="BD33" s="769"/>
      <c r="BE33" s="769"/>
      <c r="BF33" s="769"/>
      <c r="BG33" s="769"/>
      <c r="BH33" s="769"/>
      <c r="BI33" s="769"/>
      <c r="BJ33" s="769"/>
      <c r="BK33" s="769"/>
      <c r="BL33" s="769"/>
      <c r="BM33" s="769"/>
      <c r="BN33" s="769"/>
      <c r="BO33" s="769"/>
      <c r="BP33" s="769"/>
      <c r="BQ33" s="769"/>
      <c r="BR33" s="769"/>
      <c r="BS33" s="769"/>
      <c r="BT33" s="769"/>
      <c r="BU33" s="769"/>
      <c r="BV33" s="769"/>
      <c r="BW33" s="769"/>
      <c r="BX33" s="769"/>
      <c r="BY33" s="769"/>
      <c r="BZ33" s="769"/>
      <c r="CA33" s="769"/>
      <c r="CB33" s="769"/>
      <c r="CC33" s="769"/>
      <c r="CD33" s="769"/>
      <c r="CE33" s="769"/>
      <c r="CF33" s="769"/>
      <c r="CG33" s="769"/>
      <c r="CH33" s="769"/>
      <c r="CI33" s="769"/>
      <c r="CJ33" s="769"/>
      <c r="CK33" s="769"/>
      <c r="CL33" s="769"/>
      <c r="CM33" s="769"/>
      <c r="CN33" s="769"/>
      <c r="CO33" s="769"/>
      <c r="CP33" s="769"/>
      <c r="CQ33" s="769"/>
      <c r="CR33" s="769"/>
      <c r="CS33" s="769"/>
      <c r="CT33" s="769"/>
      <c r="CU33" s="769"/>
      <c r="CV33" s="769"/>
      <c r="CW33" s="769"/>
      <c r="CX33" s="769"/>
      <c r="CY33" s="769"/>
      <c r="CZ33" s="769"/>
      <c r="DA33" s="769"/>
      <c r="DB33" s="769"/>
      <c r="DC33" s="769"/>
      <c r="DD33" s="769"/>
      <c r="DE33" s="769"/>
      <c r="DF33" s="769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</row>
    <row r="34" spans="1:158" s="768" customFormat="1" ht="16.7" customHeight="1" x14ac:dyDescent="0.5">
      <c r="A34" s="585" t="s">
        <v>587</v>
      </c>
      <c r="B34" s="586"/>
      <c r="C34" s="587" t="s">
        <v>391</v>
      </c>
      <c r="D34" s="485">
        <v>1</v>
      </c>
      <c r="E34" s="604" t="s">
        <v>392</v>
      </c>
      <c r="F34" s="467">
        <v>3</v>
      </c>
      <c r="G34" s="465">
        <f>F34+F35+F36+F37</f>
        <v>16</v>
      </c>
      <c r="H34" s="465">
        <v>1</v>
      </c>
      <c r="I34" s="465">
        <v>1</v>
      </c>
      <c r="J34" s="465">
        <v>1</v>
      </c>
      <c r="K34" s="465">
        <v>1</v>
      </c>
      <c r="L34" s="705">
        <f>SUM(G34:K34)</f>
        <v>20</v>
      </c>
      <c r="M34" s="662" t="s">
        <v>11</v>
      </c>
      <c r="N34" s="641" t="s">
        <v>49</v>
      </c>
      <c r="O34" s="453">
        <v>44961</v>
      </c>
      <c r="P34" s="642" t="s">
        <v>392</v>
      </c>
      <c r="Q34" s="467">
        <v>6</v>
      </c>
      <c r="R34" s="725">
        <f>Q34+Q35+Q36+Q37</f>
        <v>18</v>
      </c>
      <c r="S34" s="465">
        <v>1</v>
      </c>
      <c r="T34" s="465">
        <v>1</v>
      </c>
      <c r="U34" s="465">
        <v>1</v>
      </c>
      <c r="V34" s="465">
        <v>1</v>
      </c>
      <c r="W34" s="705">
        <f>SUM(R34:V34)</f>
        <v>22</v>
      </c>
      <c r="X34" s="687" t="s">
        <v>886</v>
      </c>
      <c r="Y34" s="769"/>
      <c r="Z34" s="769"/>
      <c r="AA34" s="769"/>
      <c r="AB34" s="769"/>
      <c r="AC34" s="769"/>
      <c r="AD34" s="769"/>
      <c r="AE34" s="769"/>
      <c r="AF34" s="769"/>
      <c r="AG34" s="769"/>
      <c r="AH34" s="769"/>
      <c r="AI34" s="769"/>
      <c r="AJ34" s="769"/>
      <c r="AK34" s="769"/>
      <c r="AL34" s="769"/>
      <c r="AM34" s="769"/>
      <c r="AN34" s="769"/>
      <c r="AO34" s="769"/>
      <c r="AP34" s="769"/>
      <c r="AQ34" s="769"/>
      <c r="AR34" s="769"/>
      <c r="AS34" s="769"/>
      <c r="AT34" s="769"/>
      <c r="AU34" s="769"/>
      <c r="AV34" s="769"/>
      <c r="AW34" s="769"/>
      <c r="AX34" s="769"/>
      <c r="AY34" s="769"/>
      <c r="AZ34" s="769"/>
      <c r="BA34" s="769"/>
      <c r="BB34" s="769"/>
      <c r="BC34" s="769"/>
      <c r="BD34" s="769"/>
      <c r="BE34" s="769"/>
      <c r="BF34" s="769"/>
      <c r="BG34" s="769"/>
      <c r="BH34" s="769"/>
      <c r="BI34" s="769"/>
      <c r="BJ34" s="769"/>
      <c r="BK34" s="769"/>
      <c r="BL34" s="769"/>
      <c r="BM34" s="769"/>
      <c r="BN34" s="769"/>
      <c r="BO34" s="769"/>
      <c r="BP34" s="769"/>
      <c r="BQ34" s="769"/>
      <c r="BR34" s="769"/>
      <c r="BS34" s="769"/>
      <c r="BT34" s="769"/>
      <c r="BU34" s="769"/>
      <c r="BV34" s="769"/>
      <c r="BW34" s="769"/>
      <c r="BX34" s="769"/>
      <c r="BY34" s="769"/>
      <c r="BZ34" s="769"/>
      <c r="CA34" s="769"/>
      <c r="CB34" s="769"/>
      <c r="CC34" s="769"/>
      <c r="CD34" s="769"/>
      <c r="CE34" s="769"/>
      <c r="CF34" s="769"/>
      <c r="CG34" s="769"/>
      <c r="CH34" s="769"/>
      <c r="CI34" s="769"/>
      <c r="CJ34" s="769"/>
      <c r="CK34" s="769"/>
      <c r="CL34" s="769"/>
      <c r="CM34" s="769"/>
      <c r="CN34" s="769"/>
      <c r="CO34" s="769"/>
      <c r="CP34" s="769"/>
      <c r="CQ34" s="769"/>
      <c r="CR34" s="769"/>
      <c r="CS34" s="769"/>
      <c r="CT34" s="769"/>
      <c r="CU34" s="769"/>
      <c r="CV34" s="769"/>
      <c r="CW34" s="769"/>
      <c r="CX34" s="769"/>
      <c r="CY34" s="769"/>
      <c r="CZ34" s="769"/>
      <c r="DA34" s="769"/>
      <c r="DB34" s="769"/>
      <c r="DC34" s="769"/>
      <c r="DD34" s="769"/>
      <c r="DE34" s="769"/>
      <c r="DF34" s="769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769"/>
      <c r="EI34" s="769"/>
      <c r="EJ34" s="769"/>
      <c r="EK34" s="769"/>
      <c r="EL34" s="769"/>
      <c r="EM34" s="769"/>
      <c r="EN34" s="769"/>
      <c r="EO34" s="769"/>
      <c r="EP34" s="769"/>
      <c r="EQ34" s="769"/>
      <c r="ER34" s="769"/>
      <c r="ES34" s="769"/>
      <c r="ET34" s="769"/>
      <c r="EU34" s="769"/>
      <c r="EV34" s="769"/>
      <c r="EW34" s="769"/>
      <c r="EX34" s="769"/>
      <c r="EY34" s="769"/>
      <c r="EZ34" s="769"/>
      <c r="FA34" s="769"/>
      <c r="FB34" s="769"/>
    </row>
    <row r="35" spans="1:158" s="768" customFormat="1" ht="16.7" customHeight="1" x14ac:dyDescent="0.5">
      <c r="A35" s="502" t="s">
        <v>995</v>
      </c>
      <c r="B35" s="589"/>
      <c r="C35" s="590" t="s">
        <v>54</v>
      </c>
      <c r="D35" s="479">
        <v>44961</v>
      </c>
      <c r="E35" s="605" t="s">
        <v>485</v>
      </c>
      <c r="F35" s="391">
        <v>2</v>
      </c>
      <c r="G35" s="338"/>
      <c r="H35" s="338"/>
      <c r="I35" s="338"/>
      <c r="J35" s="338"/>
      <c r="K35" s="338"/>
      <c r="L35" s="466"/>
      <c r="M35" s="649" t="s">
        <v>886</v>
      </c>
      <c r="N35" s="487" t="s">
        <v>393</v>
      </c>
      <c r="O35" s="137">
        <v>1</v>
      </c>
      <c r="P35" s="639" t="s">
        <v>392</v>
      </c>
      <c r="Q35" s="338">
        <v>3</v>
      </c>
      <c r="R35" s="338"/>
      <c r="S35" s="338"/>
      <c r="T35" s="338"/>
      <c r="U35" s="338"/>
      <c r="V35" s="338"/>
      <c r="W35" s="338"/>
      <c r="X35" s="688"/>
      <c r="Y35" s="769"/>
      <c r="Z35" s="769"/>
      <c r="AA35" s="769"/>
      <c r="AB35" s="769"/>
      <c r="AC35" s="769"/>
      <c r="AD35" s="769"/>
      <c r="AE35" s="769"/>
      <c r="AF35" s="769"/>
      <c r="AG35" s="769"/>
      <c r="AH35" s="769"/>
      <c r="AI35" s="769"/>
      <c r="AJ35" s="769"/>
      <c r="AK35" s="769"/>
      <c r="AL35" s="769"/>
      <c r="AM35" s="769"/>
      <c r="AN35" s="769"/>
      <c r="AO35" s="769"/>
      <c r="AP35" s="769"/>
      <c r="AQ35" s="769"/>
      <c r="AR35" s="769"/>
      <c r="AS35" s="769"/>
      <c r="AT35" s="769"/>
      <c r="AU35" s="769"/>
      <c r="AV35" s="769"/>
      <c r="AW35" s="769"/>
      <c r="AX35" s="769"/>
      <c r="AY35" s="769"/>
      <c r="AZ35" s="769"/>
      <c r="BA35" s="769"/>
      <c r="BB35" s="769"/>
      <c r="BC35" s="769"/>
      <c r="BD35" s="769"/>
      <c r="BE35" s="769"/>
      <c r="BF35" s="769"/>
      <c r="BG35" s="769"/>
      <c r="BH35" s="769"/>
      <c r="BI35" s="769"/>
      <c r="BJ35" s="769"/>
      <c r="BK35" s="769"/>
      <c r="BL35" s="769"/>
      <c r="BM35" s="769"/>
      <c r="BN35" s="769"/>
      <c r="BO35" s="769"/>
      <c r="BP35" s="769"/>
      <c r="BQ35" s="769"/>
      <c r="BR35" s="769"/>
      <c r="BS35" s="769"/>
      <c r="BT35" s="769"/>
      <c r="BU35" s="769"/>
      <c r="BV35" s="769"/>
      <c r="BW35" s="769"/>
      <c r="BX35" s="769"/>
      <c r="BY35" s="769"/>
      <c r="BZ35" s="769"/>
      <c r="CA35" s="769"/>
      <c r="CB35" s="769"/>
      <c r="CC35" s="769"/>
      <c r="CD35" s="769"/>
      <c r="CE35" s="769"/>
      <c r="CF35" s="769"/>
      <c r="CG35" s="769"/>
      <c r="CH35" s="769"/>
      <c r="CI35" s="769"/>
      <c r="CJ35" s="769"/>
      <c r="CK35" s="769"/>
      <c r="CL35" s="769"/>
      <c r="CM35" s="769"/>
      <c r="CN35" s="769"/>
      <c r="CO35" s="769"/>
      <c r="CP35" s="769"/>
      <c r="CQ35" s="769"/>
      <c r="CR35" s="769"/>
      <c r="CS35" s="769"/>
      <c r="CT35" s="769"/>
      <c r="CU35" s="769"/>
      <c r="CV35" s="769"/>
      <c r="CW35" s="769"/>
      <c r="CX35" s="769"/>
      <c r="CY35" s="769"/>
      <c r="CZ35" s="769"/>
      <c r="DA35" s="769"/>
      <c r="DB35" s="769"/>
      <c r="DC35" s="769"/>
      <c r="DD35" s="769"/>
      <c r="DE35" s="769"/>
      <c r="DF35" s="769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769"/>
      <c r="EI35" s="769"/>
      <c r="EJ35" s="769"/>
      <c r="EK35" s="769"/>
      <c r="EL35" s="769"/>
      <c r="EM35" s="769"/>
      <c r="EN35" s="769"/>
      <c r="EO35" s="769"/>
      <c r="EP35" s="769"/>
      <c r="EQ35" s="769"/>
      <c r="ER35" s="769"/>
      <c r="ES35" s="769"/>
      <c r="ET35" s="769"/>
      <c r="EU35" s="769"/>
      <c r="EV35" s="769"/>
      <c r="EW35" s="769"/>
      <c r="EX35" s="769"/>
      <c r="EY35" s="769"/>
      <c r="EZ35" s="769"/>
      <c r="FA35" s="769"/>
      <c r="FB35" s="769"/>
    </row>
    <row r="36" spans="1:158" ht="16.7" customHeight="1" x14ac:dyDescent="0.5">
      <c r="A36" s="502"/>
      <c r="B36" s="589"/>
      <c r="C36" s="590" t="s">
        <v>56</v>
      </c>
      <c r="D36" s="479">
        <v>44961</v>
      </c>
      <c r="E36" s="591" t="s">
        <v>398</v>
      </c>
      <c r="F36" s="394">
        <v>8</v>
      </c>
      <c r="G36" s="338"/>
      <c r="H36" s="338"/>
      <c r="I36" s="338"/>
      <c r="J36" s="338"/>
      <c r="K36" s="338"/>
      <c r="L36" s="466"/>
      <c r="M36" s="649" t="s">
        <v>886</v>
      </c>
      <c r="N36" s="487" t="s">
        <v>56</v>
      </c>
      <c r="O36" s="383">
        <v>44961</v>
      </c>
      <c r="P36" s="591" t="s">
        <v>724</v>
      </c>
      <c r="Q36" s="643">
        <v>6</v>
      </c>
      <c r="R36" s="338"/>
      <c r="S36" s="338"/>
      <c r="T36" s="338"/>
      <c r="U36" s="338"/>
      <c r="V36" s="338"/>
      <c r="W36" s="466"/>
      <c r="X36" s="676" t="s">
        <v>886</v>
      </c>
    </row>
    <row r="37" spans="1:158" ht="16.7" customHeight="1" x14ac:dyDescent="0.5">
      <c r="A37" s="709"/>
      <c r="B37" s="592"/>
      <c r="C37" s="593" t="s">
        <v>288</v>
      </c>
      <c r="D37" s="395">
        <v>1</v>
      </c>
      <c r="E37" s="606" t="s">
        <v>401</v>
      </c>
      <c r="F37" s="397">
        <v>3</v>
      </c>
      <c r="G37" s="373"/>
      <c r="H37" s="373"/>
      <c r="I37" s="373"/>
      <c r="J37" s="373"/>
      <c r="K37" s="373"/>
      <c r="L37" s="373"/>
      <c r="M37" s="663"/>
      <c r="N37" s="488" t="s">
        <v>290</v>
      </c>
      <c r="O37" s="185">
        <v>1</v>
      </c>
      <c r="P37" s="614" t="s">
        <v>401</v>
      </c>
      <c r="Q37" s="373">
        <v>3</v>
      </c>
      <c r="R37" s="373"/>
      <c r="S37" s="373"/>
      <c r="T37" s="373"/>
      <c r="U37" s="373"/>
      <c r="V37" s="373"/>
      <c r="W37" s="374"/>
      <c r="X37" s="470"/>
    </row>
    <row r="38" spans="1:158" ht="16.7" customHeight="1" x14ac:dyDescent="0.5">
      <c r="A38" s="448" t="s">
        <v>540</v>
      </c>
      <c r="B38" s="578" t="s">
        <v>541</v>
      </c>
      <c r="C38" s="590" t="s">
        <v>361</v>
      </c>
      <c r="D38" s="519">
        <v>3</v>
      </c>
      <c r="E38" s="602" t="s">
        <v>867</v>
      </c>
      <c r="F38" s="338">
        <f>4*D38</f>
        <v>12</v>
      </c>
      <c r="G38" s="466">
        <f>F38+F39+F40</f>
        <v>18</v>
      </c>
      <c r="H38" s="338">
        <v>1</v>
      </c>
      <c r="I38" s="338">
        <v>1</v>
      </c>
      <c r="J38" s="338">
        <v>1</v>
      </c>
      <c r="K38" s="338">
        <v>1</v>
      </c>
      <c r="L38" s="466">
        <f>SUM(G38:K38)</f>
        <v>22</v>
      </c>
      <c r="M38" s="664"/>
      <c r="N38" s="137" t="s">
        <v>362</v>
      </c>
      <c r="O38" s="519">
        <v>3</v>
      </c>
      <c r="P38" s="602" t="s">
        <v>867</v>
      </c>
      <c r="Q38" s="338">
        <f>4*O38</f>
        <v>12</v>
      </c>
      <c r="R38" s="466">
        <f>Q38+Q39+Q40</f>
        <v>18</v>
      </c>
      <c r="S38" s="338">
        <v>1</v>
      </c>
      <c r="T38" s="338">
        <v>1</v>
      </c>
      <c r="U38" s="338">
        <v>1</v>
      </c>
      <c r="V38" s="338">
        <v>1</v>
      </c>
      <c r="W38" s="466">
        <f>SUM(R38:V38)</f>
        <v>22</v>
      </c>
      <c r="X38" s="689"/>
    </row>
    <row r="39" spans="1:158" ht="16.7" customHeight="1" x14ac:dyDescent="0.5">
      <c r="A39" s="448" t="s">
        <v>996</v>
      </c>
      <c r="B39" s="578"/>
      <c r="C39" s="590" t="s">
        <v>363</v>
      </c>
      <c r="D39" s="419" t="s">
        <v>114</v>
      </c>
      <c r="E39" s="602" t="s">
        <v>866</v>
      </c>
      <c r="F39" s="466">
        <f>4*D39</f>
        <v>4</v>
      </c>
      <c r="G39" s="338"/>
      <c r="H39" s="338"/>
      <c r="I39" s="338"/>
      <c r="J39" s="338"/>
      <c r="K39" s="338"/>
      <c r="L39" s="338"/>
      <c r="M39" s="661" t="s">
        <v>875</v>
      </c>
      <c r="N39" s="137" t="s">
        <v>150</v>
      </c>
      <c r="O39" s="419" t="s">
        <v>114</v>
      </c>
      <c r="P39" s="602" t="s">
        <v>866</v>
      </c>
      <c r="Q39" s="466">
        <f>4*O39</f>
        <v>4</v>
      </c>
      <c r="R39" s="338"/>
      <c r="S39" s="338"/>
      <c r="T39" s="338"/>
      <c r="U39" s="338"/>
      <c r="V39" s="338"/>
      <c r="W39" s="338"/>
      <c r="X39" s="686" t="s">
        <v>875</v>
      </c>
    </row>
    <row r="40" spans="1:158" ht="16.7" customHeight="1" x14ac:dyDescent="0.5">
      <c r="A40" s="449"/>
      <c r="B40" s="579"/>
      <c r="C40" s="593" t="s">
        <v>256</v>
      </c>
      <c r="D40" s="185">
        <v>1</v>
      </c>
      <c r="E40" s="601" t="s">
        <v>956</v>
      </c>
      <c r="F40" s="373">
        <f>2*D40</f>
        <v>2</v>
      </c>
      <c r="G40" s="373"/>
      <c r="H40" s="373"/>
      <c r="I40" s="373"/>
      <c r="J40" s="373"/>
      <c r="K40" s="373"/>
      <c r="L40" s="373"/>
      <c r="M40" s="657"/>
      <c r="N40" s="142" t="s">
        <v>258</v>
      </c>
      <c r="O40" s="185">
        <v>1</v>
      </c>
      <c r="P40" s="601" t="s">
        <v>956</v>
      </c>
      <c r="Q40" s="373">
        <f>2*O40</f>
        <v>2</v>
      </c>
      <c r="R40" s="373"/>
      <c r="S40" s="373"/>
      <c r="T40" s="373"/>
      <c r="U40" s="373"/>
      <c r="V40" s="373"/>
      <c r="W40" s="373"/>
      <c r="X40" s="682"/>
    </row>
    <row r="41" spans="1:158" ht="16.7" customHeight="1" x14ac:dyDescent="0.5">
      <c r="A41" s="450" t="s">
        <v>643</v>
      </c>
      <c r="B41" s="577" t="s">
        <v>644</v>
      </c>
      <c r="C41" s="607" t="s">
        <v>642</v>
      </c>
      <c r="D41" s="480">
        <v>1</v>
      </c>
      <c r="E41" s="608" t="s">
        <v>887</v>
      </c>
      <c r="F41" s="480">
        <v>5</v>
      </c>
      <c r="G41" s="467">
        <f>F41+F42+F43+F44+F45</f>
        <v>15</v>
      </c>
      <c r="H41" s="465">
        <v>1</v>
      </c>
      <c r="I41" s="465">
        <v>1</v>
      </c>
      <c r="J41" s="465">
        <v>1</v>
      </c>
      <c r="K41" s="465">
        <v>1</v>
      </c>
      <c r="L41" s="705">
        <f>SUM(G41:K41)</f>
        <v>19</v>
      </c>
      <c r="M41" s="665" t="s">
        <v>645</v>
      </c>
      <c r="N41" s="644" t="s">
        <v>435</v>
      </c>
      <c r="O41" s="480">
        <v>1</v>
      </c>
      <c r="P41" s="608" t="s">
        <v>1131</v>
      </c>
      <c r="Q41" s="480">
        <v>5</v>
      </c>
      <c r="R41" s="467">
        <f>Q41+Q42+Q43+Q44+Q45</f>
        <v>15</v>
      </c>
      <c r="S41" s="465">
        <v>1</v>
      </c>
      <c r="T41" s="465">
        <v>1</v>
      </c>
      <c r="U41" s="465">
        <v>1</v>
      </c>
      <c r="V41" s="465">
        <v>1</v>
      </c>
      <c r="W41" s="705">
        <f>SUM(R41:V41)</f>
        <v>19</v>
      </c>
      <c r="X41" s="690" t="s">
        <v>645</v>
      </c>
    </row>
    <row r="42" spans="1:158" ht="16.7" customHeight="1" x14ac:dyDescent="0.5">
      <c r="A42" s="502" t="s">
        <v>997</v>
      </c>
      <c r="B42" s="578"/>
      <c r="C42" s="609" t="s">
        <v>650</v>
      </c>
      <c r="D42" s="517">
        <v>1</v>
      </c>
      <c r="E42" s="610" t="s">
        <v>409</v>
      </c>
      <c r="F42" s="517">
        <v>4</v>
      </c>
      <c r="G42" s="391"/>
      <c r="H42" s="338"/>
      <c r="I42" s="338"/>
      <c r="J42" s="338"/>
      <c r="K42" s="338"/>
      <c r="L42" s="151"/>
      <c r="M42" s="666" t="s">
        <v>645</v>
      </c>
      <c r="N42" s="463" t="s">
        <v>659</v>
      </c>
      <c r="O42" s="517">
        <v>1</v>
      </c>
      <c r="P42" s="610" t="s">
        <v>409</v>
      </c>
      <c r="Q42" s="517">
        <v>4</v>
      </c>
      <c r="R42" s="391"/>
      <c r="S42" s="338"/>
      <c r="T42" s="338"/>
      <c r="U42" s="338"/>
      <c r="V42" s="338"/>
      <c r="W42" s="151"/>
      <c r="X42" s="691" t="s">
        <v>645</v>
      </c>
    </row>
    <row r="43" spans="1:158" s="768" customFormat="1" ht="16.7" customHeight="1" x14ac:dyDescent="0.5">
      <c r="A43" s="448"/>
      <c r="B43" s="578"/>
      <c r="C43" s="609" t="s">
        <v>650</v>
      </c>
      <c r="D43" s="517">
        <v>1</v>
      </c>
      <c r="E43" s="610" t="s">
        <v>524</v>
      </c>
      <c r="F43" s="519">
        <v>1</v>
      </c>
      <c r="G43" s="384"/>
      <c r="H43" s="137"/>
      <c r="I43" s="137"/>
      <c r="J43" s="137"/>
      <c r="K43" s="137"/>
      <c r="L43" s="151"/>
      <c r="M43" s="666" t="s">
        <v>653</v>
      </c>
      <c r="N43" s="463" t="s">
        <v>659</v>
      </c>
      <c r="O43" s="517">
        <v>1</v>
      </c>
      <c r="P43" s="610" t="s">
        <v>524</v>
      </c>
      <c r="Q43" s="519">
        <v>1</v>
      </c>
      <c r="R43" s="384"/>
      <c r="S43" s="137"/>
      <c r="T43" s="137"/>
      <c r="U43" s="137"/>
      <c r="V43" s="137"/>
      <c r="W43" s="151"/>
      <c r="X43" s="691" t="s">
        <v>653</v>
      </c>
      <c r="Y43" s="769"/>
      <c r="Z43" s="769"/>
      <c r="AA43" s="769"/>
      <c r="AB43" s="769"/>
      <c r="AC43" s="769"/>
      <c r="AD43" s="769"/>
      <c r="AE43" s="769"/>
      <c r="AF43" s="769"/>
      <c r="AG43" s="769"/>
      <c r="AH43" s="769"/>
      <c r="AI43" s="769"/>
      <c r="AJ43" s="769"/>
      <c r="AK43" s="769"/>
      <c r="AL43" s="769"/>
      <c r="AM43" s="769"/>
      <c r="AN43" s="769"/>
      <c r="AO43" s="769"/>
      <c r="AP43" s="769"/>
      <c r="AQ43" s="769"/>
      <c r="AR43" s="769"/>
      <c r="AS43" s="769"/>
      <c r="AT43" s="769"/>
      <c r="AU43" s="769"/>
      <c r="AV43" s="769"/>
      <c r="AW43" s="769"/>
      <c r="AX43" s="769"/>
      <c r="AY43" s="769"/>
      <c r="AZ43" s="769"/>
      <c r="BA43" s="769"/>
      <c r="BB43" s="769"/>
      <c r="BC43" s="769"/>
      <c r="BD43" s="769"/>
      <c r="BE43" s="769"/>
      <c r="BF43" s="769"/>
      <c r="BG43" s="769"/>
      <c r="BH43" s="769"/>
      <c r="BI43" s="769"/>
      <c r="BJ43" s="769"/>
      <c r="BK43" s="769"/>
      <c r="BL43" s="769"/>
      <c r="BM43" s="769"/>
      <c r="BN43" s="769"/>
      <c r="BO43" s="769"/>
      <c r="BP43" s="769"/>
      <c r="BQ43" s="769"/>
      <c r="BR43" s="769"/>
      <c r="BS43" s="769"/>
      <c r="BT43" s="769"/>
      <c r="BU43" s="769"/>
      <c r="BV43" s="769"/>
      <c r="BW43" s="769"/>
      <c r="BX43" s="769"/>
      <c r="BY43" s="769"/>
      <c r="BZ43" s="769"/>
      <c r="CA43" s="769"/>
      <c r="CB43" s="769"/>
      <c r="CC43" s="769"/>
      <c r="CD43" s="769"/>
      <c r="CE43" s="769"/>
      <c r="CF43" s="769"/>
      <c r="CG43" s="769"/>
      <c r="CH43" s="769"/>
      <c r="CI43" s="769"/>
      <c r="CJ43" s="769"/>
      <c r="CK43" s="769"/>
      <c r="CL43" s="769"/>
      <c r="CM43" s="769"/>
      <c r="CN43" s="769"/>
      <c r="CO43" s="769"/>
      <c r="CP43" s="769"/>
      <c r="CQ43" s="769"/>
      <c r="CR43" s="769"/>
      <c r="CS43" s="769"/>
      <c r="CT43" s="769"/>
      <c r="CU43" s="769"/>
      <c r="CV43" s="769"/>
      <c r="CW43" s="769"/>
      <c r="CX43" s="769"/>
      <c r="CY43" s="769"/>
      <c r="CZ43" s="769"/>
      <c r="DA43" s="769"/>
      <c r="DB43" s="769"/>
      <c r="DC43" s="769"/>
      <c r="DD43" s="769"/>
      <c r="DE43" s="769"/>
      <c r="DF43" s="769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769"/>
      <c r="EI43" s="769"/>
      <c r="EJ43" s="769"/>
      <c r="EK43" s="769"/>
      <c r="EL43" s="769"/>
      <c r="EM43" s="769"/>
      <c r="EN43" s="769"/>
      <c r="EO43" s="769"/>
      <c r="EP43" s="769"/>
      <c r="EQ43" s="769"/>
      <c r="ER43" s="769"/>
      <c r="ES43" s="769"/>
      <c r="ET43" s="769"/>
      <c r="EU43" s="769"/>
      <c r="EV43" s="769"/>
      <c r="EW43" s="769"/>
      <c r="EX43" s="769"/>
      <c r="EY43" s="769"/>
      <c r="EZ43" s="769"/>
      <c r="FA43" s="769"/>
      <c r="FB43" s="769"/>
    </row>
    <row r="44" spans="1:158" s="768" customFormat="1" ht="16.7" customHeight="1" x14ac:dyDescent="0.5">
      <c r="A44" s="448"/>
      <c r="B44" s="578"/>
      <c r="C44" s="501" t="s">
        <v>654</v>
      </c>
      <c r="D44" s="519">
        <v>1</v>
      </c>
      <c r="E44" s="602" t="s">
        <v>415</v>
      </c>
      <c r="F44" s="519">
        <v>4</v>
      </c>
      <c r="G44" s="384"/>
      <c r="H44" s="137"/>
      <c r="I44" s="137"/>
      <c r="J44" s="137"/>
      <c r="K44" s="137"/>
      <c r="L44" s="151"/>
      <c r="M44" s="666" t="s">
        <v>645</v>
      </c>
      <c r="N44" s="487" t="s">
        <v>660</v>
      </c>
      <c r="O44" s="519">
        <v>1</v>
      </c>
      <c r="P44" s="602" t="s">
        <v>415</v>
      </c>
      <c r="Q44" s="519">
        <v>4</v>
      </c>
      <c r="R44" s="384"/>
      <c r="S44" s="137"/>
      <c r="T44" s="137"/>
      <c r="U44" s="137"/>
      <c r="V44" s="137"/>
      <c r="W44" s="151"/>
      <c r="X44" s="691" t="s">
        <v>645</v>
      </c>
      <c r="Y44" s="769"/>
      <c r="Z44" s="769"/>
      <c r="AA44" s="769"/>
      <c r="AB44" s="769"/>
      <c r="AC44" s="769"/>
      <c r="AD44" s="769"/>
      <c r="AE44" s="769"/>
      <c r="AF44" s="769"/>
      <c r="AG44" s="769"/>
      <c r="AH44" s="769"/>
      <c r="AI44" s="769"/>
      <c r="AJ44" s="769"/>
      <c r="AK44" s="769"/>
      <c r="AL44" s="769"/>
      <c r="AM44" s="769"/>
      <c r="AN44" s="769"/>
      <c r="AO44" s="769"/>
      <c r="AP44" s="769"/>
      <c r="AQ44" s="769"/>
      <c r="AR44" s="769"/>
      <c r="AS44" s="769"/>
      <c r="AT44" s="769"/>
      <c r="AU44" s="769"/>
      <c r="AV44" s="769"/>
      <c r="AW44" s="769"/>
      <c r="AX44" s="769"/>
      <c r="AY44" s="769"/>
      <c r="AZ44" s="769"/>
      <c r="BA44" s="769"/>
      <c r="BB44" s="769"/>
      <c r="BC44" s="769"/>
      <c r="BD44" s="769"/>
      <c r="BE44" s="769"/>
      <c r="BF44" s="769"/>
      <c r="BG44" s="769"/>
      <c r="BH44" s="769"/>
      <c r="BI44" s="769"/>
      <c r="BJ44" s="769"/>
      <c r="BK44" s="769"/>
      <c r="BL44" s="769"/>
      <c r="BM44" s="769"/>
      <c r="BN44" s="769"/>
      <c r="BO44" s="769"/>
      <c r="BP44" s="769"/>
      <c r="BQ44" s="769"/>
      <c r="BR44" s="769"/>
      <c r="BS44" s="769"/>
      <c r="BT44" s="769"/>
      <c r="BU44" s="769"/>
      <c r="BV44" s="769"/>
      <c r="BW44" s="769"/>
      <c r="BX44" s="769"/>
      <c r="BY44" s="769"/>
      <c r="BZ44" s="769"/>
      <c r="CA44" s="769"/>
      <c r="CB44" s="769"/>
      <c r="CC44" s="769"/>
      <c r="CD44" s="769"/>
      <c r="CE44" s="769"/>
      <c r="CF44" s="769"/>
      <c r="CG44" s="769"/>
      <c r="CH44" s="769"/>
      <c r="CI44" s="769"/>
      <c r="CJ44" s="769"/>
      <c r="CK44" s="769"/>
      <c r="CL44" s="769"/>
      <c r="CM44" s="769"/>
      <c r="CN44" s="769"/>
      <c r="CO44" s="769"/>
      <c r="CP44" s="769"/>
      <c r="CQ44" s="769"/>
      <c r="CR44" s="769"/>
      <c r="CS44" s="769"/>
      <c r="CT44" s="769"/>
      <c r="CU44" s="769"/>
      <c r="CV44" s="769"/>
      <c r="CW44" s="769"/>
      <c r="CX44" s="769"/>
      <c r="CY44" s="769"/>
      <c r="CZ44" s="769"/>
      <c r="DA44" s="769"/>
      <c r="DB44" s="769"/>
      <c r="DC44" s="769"/>
      <c r="DD44" s="769"/>
      <c r="DE44" s="769"/>
      <c r="DF44" s="769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769"/>
      <c r="EI44" s="769"/>
      <c r="EJ44" s="769"/>
      <c r="EK44" s="769"/>
      <c r="EL44" s="769"/>
      <c r="EM44" s="769"/>
      <c r="EN44" s="769"/>
      <c r="EO44" s="769"/>
      <c r="EP44" s="769"/>
      <c r="EQ44" s="769"/>
      <c r="ER44" s="769"/>
      <c r="ES44" s="769"/>
      <c r="ET44" s="769"/>
      <c r="EU44" s="769"/>
      <c r="EV44" s="769"/>
      <c r="EW44" s="769"/>
      <c r="EX44" s="769"/>
      <c r="EY44" s="769"/>
      <c r="EZ44" s="769"/>
      <c r="FA44" s="769"/>
      <c r="FB44" s="769"/>
    </row>
    <row r="45" spans="1:158" s="768" customFormat="1" ht="16.7" customHeight="1" x14ac:dyDescent="0.5">
      <c r="A45" s="611"/>
      <c r="B45" s="579"/>
      <c r="C45" s="595" t="s">
        <v>654</v>
      </c>
      <c r="D45" s="142">
        <v>1</v>
      </c>
      <c r="E45" s="601" t="s">
        <v>530</v>
      </c>
      <c r="F45" s="185">
        <v>1</v>
      </c>
      <c r="G45" s="400"/>
      <c r="H45" s="142"/>
      <c r="I45" s="142"/>
      <c r="J45" s="142"/>
      <c r="K45" s="142"/>
      <c r="L45" s="200"/>
      <c r="M45" s="650" t="s">
        <v>653</v>
      </c>
      <c r="N45" s="488" t="s">
        <v>660</v>
      </c>
      <c r="O45" s="142">
        <v>1</v>
      </c>
      <c r="P45" s="601" t="s">
        <v>530</v>
      </c>
      <c r="Q45" s="185">
        <v>1</v>
      </c>
      <c r="R45" s="400"/>
      <c r="S45" s="142"/>
      <c r="T45" s="142"/>
      <c r="U45" s="142"/>
      <c r="V45" s="142"/>
      <c r="W45" s="200"/>
      <c r="X45" s="470" t="s">
        <v>653</v>
      </c>
      <c r="Y45" s="769"/>
      <c r="Z45" s="769"/>
      <c r="AA45" s="769"/>
      <c r="AB45" s="769"/>
      <c r="AC45" s="769"/>
      <c r="AD45" s="769"/>
      <c r="AE45" s="769"/>
      <c r="AF45" s="769"/>
      <c r="AG45" s="769"/>
      <c r="AH45" s="769"/>
      <c r="AI45" s="769"/>
      <c r="AJ45" s="769"/>
      <c r="AK45" s="769"/>
      <c r="AL45" s="769"/>
      <c r="AM45" s="769"/>
      <c r="AN45" s="769"/>
      <c r="AO45" s="769"/>
      <c r="AP45" s="769"/>
      <c r="AQ45" s="769"/>
      <c r="AR45" s="769"/>
      <c r="AS45" s="769"/>
      <c r="AT45" s="769"/>
      <c r="AU45" s="769"/>
      <c r="AV45" s="769"/>
      <c r="AW45" s="769"/>
      <c r="AX45" s="769"/>
      <c r="AY45" s="769"/>
      <c r="AZ45" s="769"/>
      <c r="BA45" s="769"/>
      <c r="BB45" s="769"/>
      <c r="BC45" s="769"/>
      <c r="BD45" s="769"/>
      <c r="BE45" s="769"/>
      <c r="BF45" s="769"/>
      <c r="BG45" s="769"/>
      <c r="BH45" s="769"/>
      <c r="BI45" s="769"/>
      <c r="BJ45" s="769"/>
      <c r="BK45" s="769"/>
      <c r="BL45" s="769"/>
      <c r="BM45" s="769"/>
      <c r="BN45" s="769"/>
      <c r="BO45" s="769"/>
      <c r="BP45" s="769"/>
      <c r="BQ45" s="769"/>
      <c r="BR45" s="769"/>
      <c r="BS45" s="769"/>
      <c r="BT45" s="769"/>
      <c r="BU45" s="769"/>
      <c r="BV45" s="769"/>
      <c r="BW45" s="769"/>
      <c r="BX45" s="769"/>
      <c r="BY45" s="769"/>
      <c r="BZ45" s="769"/>
      <c r="CA45" s="769"/>
      <c r="CB45" s="769"/>
      <c r="CC45" s="769"/>
      <c r="CD45" s="769"/>
      <c r="CE45" s="769"/>
      <c r="CF45" s="769"/>
      <c r="CG45" s="769"/>
      <c r="CH45" s="769"/>
      <c r="CI45" s="769"/>
      <c r="CJ45" s="769"/>
      <c r="CK45" s="769"/>
      <c r="CL45" s="769"/>
      <c r="CM45" s="769"/>
      <c r="CN45" s="769"/>
      <c r="CO45" s="769"/>
      <c r="CP45" s="769"/>
      <c r="CQ45" s="769"/>
      <c r="CR45" s="769"/>
      <c r="CS45" s="769"/>
      <c r="CT45" s="769"/>
      <c r="CU45" s="769"/>
      <c r="CV45" s="769"/>
      <c r="CW45" s="769"/>
      <c r="CX45" s="769"/>
      <c r="CY45" s="769"/>
      <c r="CZ45" s="769"/>
      <c r="DA45" s="769"/>
      <c r="DB45" s="769"/>
      <c r="DC45" s="769"/>
      <c r="DD45" s="769"/>
      <c r="DE45" s="769"/>
      <c r="DF45" s="769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769"/>
      <c r="EI45" s="769"/>
      <c r="EJ45" s="769"/>
      <c r="EK45" s="769"/>
      <c r="EL45" s="769"/>
      <c r="EM45" s="769"/>
      <c r="EN45" s="769"/>
      <c r="EO45" s="769"/>
      <c r="EP45" s="769"/>
      <c r="EQ45" s="769"/>
      <c r="ER45" s="769"/>
      <c r="ES45" s="769"/>
      <c r="ET45" s="769"/>
      <c r="EU45" s="769"/>
      <c r="EV45" s="769"/>
      <c r="EW45" s="769"/>
      <c r="EX45" s="769"/>
      <c r="EY45" s="769"/>
      <c r="EZ45" s="769"/>
      <c r="FA45" s="769"/>
      <c r="FB45" s="769"/>
    </row>
    <row r="46" spans="1:158" s="793" customFormat="1" ht="16.7" customHeight="1" x14ac:dyDescent="0.5">
      <c r="A46" s="448" t="s">
        <v>605</v>
      </c>
      <c r="B46" s="578" t="s">
        <v>606</v>
      </c>
      <c r="C46" s="597" t="s">
        <v>604</v>
      </c>
      <c r="D46" s="383">
        <v>44960</v>
      </c>
      <c r="E46" s="612" t="s">
        <v>1116</v>
      </c>
      <c r="F46" s="338">
        <f>9*2</f>
        <v>18</v>
      </c>
      <c r="G46" s="338">
        <f>F46+F47</f>
        <v>18</v>
      </c>
      <c r="H46" s="338">
        <v>1</v>
      </c>
      <c r="I46" s="338">
        <v>1</v>
      </c>
      <c r="J46" s="338">
        <v>1</v>
      </c>
      <c r="K46" s="338">
        <v>1</v>
      </c>
      <c r="L46" s="466">
        <f>SUM(G46:K46)</f>
        <v>22</v>
      </c>
      <c r="M46" s="664"/>
      <c r="N46" s="640" t="s">
        <v>62</v>
      </c>
      <c r="O46" s="383">
        <v>44960</v>
      </c>
      <c r="P46" s="612" t="s">
        <v>1116</v>
      </c>
      <c r="Q46" s="338">
        <f>9*2</f>
        <v>18</v>
      </c>
      <c r="R46" s="338">
        <f>Q46+Q47</f>
        <v>18</v>
      </c>
      <c r="S46" s="338">
        <v>1</v>
      </c>
      <c r="T46" s="338">
        <v>1</v>
      </c>
      <c r="U46" s="338">
        <v>1</v>
      </c>
      <c r="V46" s="338">
        <v>1</v>
      </c>
      <c r="W46" s="466">
        <f>SUM(R46:V46)</f>
        <v>22</v>
      </c>
      <c r="X46" s="689"/>
    </row>
    <row r="47" spans="1:158" s="793" customFormat="1" ht="16.7" customHeight="1" x14ac:dyDescent="0.5">
      <c r="A47" s="449" t="s">
        <v>998</v>
      </c>
      <c r="B47" s="579"/>
      <c r="C47" s="595"/>
      <c r="D47" s="426"/>
      <c r="E47" s="613"/>
      <c r="F47" s="373"/>
      <c r="G47" s="373"/>
      <c r="H47" s="373"/>
      <c r="I47" s="373"/>
      <c r="J47" s="373"/>
      <c r="K47" s="373"/>
      <c r="L47" s="373"/>
      <c r="M47" s="657"/>
      <c r="N47" s="488"/>
      <c r="O47" s="426"/>
      <c r="P47" s="613"/>
      <c r="Q47" s="373"/>
      <c r="R47" s="373"/>
      <c r="S47" s="373"/>
      <c r="T47" s="373"/>
      <c r="U47" s="373"/>
      <c r="V47" s="373"/>
      <c r="W47" s="373"/>
      <c r="X47" s="682"/>
    </row>
    <row r="48" spans="1:158" s="768" customFormat="1" ht="16.7" customHeight="1" x14ac:dyDescent="0.5">
      <c r="A48" s="502" t="s">
        <v>579</v>
      </c>
      <c r="B48" s="589" t="s">
        <v>580</v>
      </c>
      <c r="C48" s="590" t="s">
        <v>49</v>
      </c>
      <c r="D48" s="383">
        <v>44961</v>
      </c>
      <c r="E48" s="588" t="s">
        <v>941</v>
      </c>
      <c r="F48" s="467">
        <v>6</v>
      </c>
      <c r="G48" s="338">
        <f>F48+F49+F50</f>
        <v>18</v>
      </c>
      <c r="H48" s="338">
        <v>1</v>
      </c>
      <c r="I48" s="338">
        <v>1</v>
      </c>
      <c r="J48" s="338">
        <v>1</v>
      </c>
      <c r="K48" s="338">
        <v>1</v>
      </c>
      <c r="L48" s="466">
        <f>SUM(G48:K48)</f>
        <v>22</v>
      </c>
      <c r="M48" s="649" t="s">
        <v>886</v>
      </c>
      <c r="N48" s="641" t="s">
        <v>49</v>
      </c>
      <c r="O48" s="453">
        <v>44961</v>
      </c>
      <c r="P48" s="638" t="s">
        <v>390</v>
      </c>
      <c r="Q48" s="465">
        <v>4</v>
      </c>
      <c r="R48" s="465">
        <f>Q48+Q49+Q50</f>
        <v>16</v>
      </c>
      <c r="S48" s="465">
        <v>1</v>
      </c>
      <c r="T48" s="465">
        <v>1</v>
      </c>
      <c r="U48" s="465">
        <v>1</v>
      </c>
      <c r="V48" s="465">
        <v>1</v>
      </c>
      <c r="W48" s="705">
        <f>SUM(R48:V48)</f>
        <v>20</v>
      </c>
      <c r="X48" s="676" t="s">
        <v>886</v>
      </c>
      <c r="Y48" s="769"/>
      <c r="Z48" s="769"/>
      <c r="AA48" s="769"/>
      <c r="AB48" s="769"/>
      <c r="AC48" s="769"/>
      <c r="AD48" s="769"/>
      <c r="AE48" s="769"/>
      <c r="AF48" s="769"/>
      <c r="AG48" s="769"/>
      <c r="AH48" s="769"/>
      <c r="AI48" s="769"/>
      <c r="AJ48" s="769"/>
      <c r="AK48" s="769"/>
      <c r="AL48" s="769"/>
      <c r="AM48" s="769"/>
      <c r="AN48" s="769"/>
      <c r="AO48" s="769"/>
      <c r="AP48" s="769"/>
      <c r="AQ48" s="769"/>
      <c r="AR48" s="769"/>
      <c r="AS48" s="769"/>
      <c r="AT48" s="769"/>
      <c r="AU48" s="769"/>
      <c r="AV48" s="769"/>
      <c r="AW48" s="769"/>
      <c r="AX48" s="769"/>
      <c r="AY48" s="769"/>
      <c r="AZ48" s="769"/>
      <c r="BA48" s="769"/>
      <c r="BB48" s="769"/>
      <c r="BC48" s="769"/>
      <c r="BD48" s="769"/>
      <c r="BE48" s="769"/>
      <c r="BF48" s="769"/>
      <c r="BG48" s="769"/>
      <c r="BH48" s="769"/>
      <c r="BI48" s="769"/>
      <c r="BJ48" s="769"/>
      <c r="BK48" s="769"/>
      <c r="BL48" s="769"/>
      <c r="BM48" s="769"/>
      <c r="BN48" s="769"/>
      <c r="BO48" s="769"/>
      <c r="BP48" s="769"/>
      <c r="BQ48" s="769"/>
      <c r="BR48" s="769"/>
      <c r="BS48" s="769"/>
      <c r="BT48" s="769"/>
      <c r="BU48" s="769"/>
      <c r="BV48" s="769"/>
      <c r="BW48" s="769"/>
      <c r="BX48" s="769"/>
      <c r="BY48" s="769"/>
      <c r="BZ48" s="769"/>
      <c r="CA48" s="769"/>
      <c r="CB48" s="769"/>
      <c r="CC48" s="769"/>
      <c r="CD48" s="769"/>
      <c r="CE48" s="769"/>
      <c r="CF48" s="769"/>
      <c r="CG48" s="769"/>
      <c r="CH48" s="769"/>
      <c r="CI48" s="769"/>
      <c r="CJ48" s="769"/>
      <c r="CK48" s="769"/>
      <c r="CL48" s="769"/>
      <c r="CM48" s="769"/>
      <c r="CN48" s="769"/>
      <c r="CO48" s="769"/>
      <c r="CP48" s="769"/>
      <c r="CQ48" s="769"/>
      <c r="CR48" s="769"/>
      <c r="CS48" s="769"/>
      <c r="CT48" s="769"/>
      <c r="CU48" s="769"/>
      <c r="CV48" s="769"/>
      <c r="CW48" s="769"/>
      <c r="CX48" s="769"/>
      <c r="CY48" s="769"/>
      <c r="CZ48" s="769"/>
      <c r="DA48" s="769"/>
      <c r="DB48" s="769"/>
      <c r="DC48" s="769"/>
      <c r="DD48" s="769"/>
      <c r="DE48" s="769"/>
      <c r="DF48" s="769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</row>
    <row r="49" spans="1:133" s="768" customFormat="1" ht="16.7" customHeight="1" x14ac:dyDescent="0.5">
      <c r="A49" s="502" t="s">
        <v>999</v>
      </c>
      <c r="B49" s="589"/>
      <c r="C49" s="590" t="s">
        <v>295</v>
      </c>
      <c r="D49" s="519">
        <v>3</v>
      </c>
      <c r="E49" s="591" t="s">
        <v>925</v>
      </c>
      <c r="F49" s="391">
        <v>9</v>
      </c>
      <c r="G49" s="338"/>
      <c r="H49" s="338"/>
      <c r="I49" s="338"/>
      <c r="J49" s="338"/>
      <c r="K49" s="338"/>
      <c r="L49" s="466"/>
      <c r="M49" s="661"/>
      <c r="N49" s="487" t="s">
        <v>297</v>
      </c>
      <c r="O49" s="519">
        <v>3</v>
      </c>
      <c r="P49" s="639" t="s">
        <v>925</v>
      </c>
      <c r="Q49" s="338">
        <v>9</v>
      </c>
      <c r="R49" s="338"/>
      <c r="S49" s="338"/>
      <c r="T49" s="338"/>
      <c r="U49" s="338"/>
      <c r="V49" s="338"/>
      <c r="W49" s="466"/>
      <c r="X49" s="688"/>
      <c r="Y49" s="769"/>
      <c r="Z49" s="769"/>
      <c r="AA49" s="769"/>
      <c r="AB49" s="769"/>
      <c r="AC49" s="769"/>
      <c r="AD49" s="769"/>
      <c r="AE49" s="769"/>
      <c r="AF49" s="769"/>
      <c r="AG49" s="769"/>
      <c r="AH49" s="769"/>
      <c r="AI49" s="769"/>
      <c r="AJ49" s="769"/>
      <c r="AK49" s="769"/>
      <c r="AL49" s="769"/>
      <c r="AM49" s="769"/>
      <c r="AN49" s="769"/>
      <c r="AO49" s="769"/>
      <c r="AP49" s="769"/>
      <c r="AQ49" s="769"/>
      <c r="AR49" s="769"/>
      <c r="AS49" s="769"/>
      <c r="AT49" s="769"/>
      <c r="AU49" s="769"/>
      <c r="AV49" s="769"/>
      <c r="AW49" s="769"/>
      <c r="AX49" s="769"/>
      <c r="AY49" s="769"/>
      <c r="AZ49" s="769"/>
      <c r="BA49" s="769"/>
      <c r="BB49" s="769"/>
      <c r="BC49" s="769"/>
      <c r="BD49" s="769"/>
      <c r="BE49" s="769"/>
      <c r="BF49" s="769"/>
      <c r="BG49" s="769"/>
      <c r="BH49" s="769"/>
      <c r="BI49" s="769"/>
      <c r="BJ49" s="769"/>
      <c r="BK49" s="769"/>
      <c r="BL49" s="769"/>
      <c r="BM49" s="769"/>
      <c r="BN49" s="769"/>
      <c r="BO49" s="769"/>
      <c r="BP49" s="769"/>
      <c r="BQ49" s="769"/>
      <c r="BR49" s="769"/>
      <c r="BS49" s="769"/>
      <c r="BT49" s="769"/>
      <c r="BU49" s="769"/>
      <c r="BV49" s="769"/>
      <c r="BW49" s="769"/>
      <c r="BX49" s="769"/>
      <c r="BY49" s="769"/>
      <c r="BZ49" s="769"/>
      <c r="CA49" s="769"/>
      <c r="CB49" s="769"/>
      <c r="CC49" s="769"/>
      <c r="CD49" s="769"/>
      <c r="CE49" s="769"/>
      <c r="CF49" s="769"/>
      <c r="CG49" s="769"/>
      <c r="CH49" s="769"/>
      <c r="CI49" s="769"/>
      <c r="CJ49" s="769"/>
      <c r="CK49" s="769"/>
      <c r="CL49" s="769"/>
      <c r="CM49" s="769"/>
      <c r="CN49" s="769"/>
      <c r="CO49" s="769"/>
      <c r="CP49" s="769"/>
      <c r="CQ49" s="769"/>
      <c r="CR49" s="769"/>
      <c r="CS49" s="769"/>
      <c r="CT49" s="769"/>
      <c r="CU49" s="769"/>
      <c r="CV49" s="769"/>
      <c r="CW49" s="769"/>
      <c r="CX49" s="769"/>
      <c r="CY49" s="769"/>
      <c r="CZ49" s="769"/>
      <c r="DA49" s="769"/>
      <c r="DB49" s="769"/>
      <c r="DC49" s="769"/>
      <c r="DD49" s="769"/>
      <c r="DE49" s="769"/>
      <c r="DF49" s="769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</row>
    <row r="50" spans="1:133" ht="16.7" customHeight="1" x14ac:dyDescent="0.5">
      <c r="A50" s="709"/>
      <c r="B50" s="592"/>
      <c r="C50" s="593" t="s">
        <v>284</v>
      </c>
      <c r="D50" s="185">
        <v>1</v>
      </c>
      <c r="E50" s="614" t="s">
        <v>397</v>
      </c>
      <c r="F50" s="142">
        <v>3</v>
      </c>
      <c r="G50" s="373"/>
      <c r="H50" s="373"/>
      <c r="I50" s="373"/>
      <c r="J50" s="373"/>
      <c r="K50" s="373"/>
      <c r="L50" s="373"/>
      <c r="M50" s="650" t="s">
        <v>11</v>
      </c>
      <c r="N50" s="142" t="s">
        <v>286</v>
      </c>
      <c r="O50" s="185">
        <v>1</v>
      </c>
      <c r="P50" s="614" t="s">
        <v>397</v>
      </c>
      <c r="Q50" s="142">
        <v>3</v>
      </c>
      <c r="R50" s="373"/>
      <c r="S50" s="373"/>
      <c r="T50" s="373"/>
      <c r="U50" s="373"/>
      <c r="V50" s="373"/>
      <c r="W50" s="374"/>
      <c r="X50" s="692"/>
    </row>
    <row r="51" spans="1:133" ht="16.7" customHeight="1" x14ac:dyDescent="0.5">
      <c r="A51" s="794" t="s">
        <v>687</v>
      </c>
      <c r="B51" s="795" t="s">
        <v>688</v>
      </c>
      <c r="C51" s="796" t="s">
        <v>481</v>
      </c>
      <c r="D51" s="797" t="s">
        <v>114</v>
      </c>
      <c r="E51" s="798" t="s">
        <v>887</v>
      </c>
      <c r="F51" s="799">
        <f>10*1</f>
        <v>10</v>
      </c>
      <c r="G51" s="780">
        <f>F51+F52+F53</f>
        <v>16</v>
      </c>
      <c r="H51" s="780">
        <v>1</v>
      </c>
      <c r="I51" s="780">
        <v>1</v>
      </c>
      <c r="J51" s="780">
        <v>1</v>
      </c>
      <c r="K51" s="780">
        <v>1</v>
      </c>
      <c r="L51" s="776">
        <f>SUM(G51:K51)</f>
        <v>20</v>
      </c>
      <c r="M51" s="800"/>
      <c r="N51" s="801" t="s">
        <v>482</v>
      </c>
      <c r="O51" s="797" t="s">
        <v>114</v>
      </c>
      <c r="P51" s="798" t="s">
        <v>887</v>
      </c>
      <c r="Q51" s="799">
        <f>10*1</f>
        <v>10</v>
      </c>
      <c r="R51" s="780">
        <f>Q51+Q52+Q53</f>
        <v>16</v>
      </c>
      <c r="S51" s="780">
        <v>1</v>
      </c>
      <c r="T51" s="780">
        <v>1</v>
      </c>
      <c r="U51" s="780">
        <v>1</v>
      </c>
      <c r="V51" s="780">
        <v>1</v>
      </c>
      <c r="W51" s="776">
        <f>SUM(R51:V51)</f>
        <v>20</v>
      </c>
      <c r="X51" s="802"/>
    </row>
    <row r="52" spans="1:133" ht="16.7" customHeight="1" x14ac:dyDescent="0.5">
      <c r="A52" s="785" t="s">
        <v>1002</v>
      </c>
      <c r="B52" s="778"/>
      <c r="C52" s="779" t="s">
        <v>224</v>
      </c>
      <c r="D52" s="789" t="s">
        <v>114</v>
      </c>
      <c r="E52" s="803" t="s">
        <v>524</v>
      </c>
      <c r="F52" s="780">
        <v>3</v>
      </c>
      <c r="G52" s="780"/>
      <c r="H52" s="780"/>
      <c r="I52" s="780"/>
      <c r="J52" s="780"/>
      <c r="K52" s="780"/>
      <c r="L52" s="780"/>
      <c r="M52" s="790"/>
      <c r="N52" s="786" t="s">
        <v>226</v>
      </c>
      <c r="O52" s="789" t="s">
        <v>114</v>
      </c>
      <c r="P52" s="803" t="s">
        <v>524</v>
      </c>
      <c r="Q52" s="780">
        <v>3</v>
      </c>
      <c r="R52" s="780"/>
      <c r="S52" s="780"/>
      <c r="T52" s="780"/>
      <c r="U52" s="780"/>
      <c r="V52" s="780"/>
      <c r="W52" s="780"/>
      <c r="X52" s="791"/>
    </row>
    <row r="53" spans="1:133" s="768" customFormat="1" ht="16.7" customHeight="1" x14ac:dyDescent="0.5">
      <c r="A53" s="781"/>
      <c r="B53" s="782"/>
      <c r="C53" s="142" t="s">
        <v>484</v>
      </c>
      <c r="D53" s="462" t="s">
        <v>315</v>
      </c>
      <c r="E53" s="819" t="s">
        <v>485</v>
      </c>
      <c r="F53" s="373">
        <v>3</v>
      </c>
      <c r="G53" s="784"/>
      <c r="H53" s="784"/>
      <c r="I53" s="784"/>
      <c r="J53" s="784"/>
      <c r="K53" s="784"/>
      <c r="L53" s="784"/>
      <c r="M53" s="787"/>
      <c r="N53" s="783" t="s">
        <v>486</v>
      </c>
      <c r="O53" s="462" t="s">
        <v>315</v>
      </c>
      <c r="P53" s="819" t="s">
        <v>485</v>
      </c>
      <c r="Q53" s="373">
        <v>3</v>
      </c>
      <c r="R53" s="784"/>
      <c r="S53" s="784"/>
      <c r="T53" s="784"/>
      <c r="U53" s="784"/>
      <c r="V53" s="784"/>
      <c r="W53" s="784"/>
      <c r="X53" s="788"/>
      <c r="Y53" s="769"/>
      <c r="Z53" s="769"/>
      <c r="AA53" s="769"/>
      <c r="AB53" s="769"/>
      <c r="AC53" s="769"/>
      <c r="AD53" s="769"/>
      <c r="AE53" s="769"/>
      <c r="AF53" s="769"/>
      <c r="AG53" s="769"/>
      <c r="AH53" s="769"/>
      <c r="AI53" s="769"/>
      <c r="AJ53" s="769"/>
      <c r="AK53" s="769"/>
      <c r="AL53" s="769"/>
      <c r="AM53" s="769"/>
      <c r="AN53" s="769"/>
      <c r="AO53" s="769"/>
      <c r="AP53" s="769"/>
      <c r="AQ53" s="769"/>
      <c r="AR53" s="769"/>
      <c r="AS53" s="769"/>
      <c r="AT53" s="769"/>
      <c r="AU53" s="769"/>
      <c r="AV53" s="769"/>
      <c r="AW53" s="769"/>
      <c r="AX53" s="769"/>
      <c r="AY53" s="769"/>
      <c r="AZ53" s="769"/>
      <c r="BA53" s="769"/>
      <c r="BB53" s="769"/>
      <c r="BC53" s="769"/>
      <c r="BD53" s="769"/>
      <c r="BE53" s="769"/>
      <c r="BF53" s="769"/>
      <c r="BG53" s="769"/>
      <c r="BH53" s="769"/>
      <c r="BI53" s="769"/>
      <c r="BJ53" s="769"/>
      <c r="BK53" s="769"/>
      <c r="BL53" s="769"/>
      <c r="BM53" s="769"/>
      <c r="BN53" s="769"/>
      <c r="BO53" s="769"/>
      <c r="BP53" s="769"/>
      <c r="BQ53" s="769"/>
      <c r="BR53" s="769"/>
      <c r="BS53" s="769"/>
      <c r="BT53" s="769"/>
      <c r="BU53" s="769"/>
      <c r="BV53" s="769"/>
      <c r="BW53" s="769"/>
      <c r="BX53" s="769"/>
      <c r="BY53" s="769"/>
      <c r="BZ53" s="769"/>
      <c r="CA53" s="769"/>
      <c r="CB53" s="769"/>
      <c r="CC53" s="769"/>
      <c r="CD53" s="769"/>
      <c r="CE53" s="769"/>
      <c r="CF53" s="769"/>
      <c r="CG53" s="769"/>
      <c r="CH53" s="769"/>
      <c r="CI53" s="769"/>
      <c r="CJ53" s="769"/>
      <c r="CK53" s="769"/>
      <c r="CL53" s="769"/>
      <c r="CM53" s="769"/>
      <c r="CN53" s="769"/>
      <c r="CO53" s="769"/>
      <c r="CP53" s="769"/>
      <c r="CQ53" s="769"/>
      <c r="CR53" s="769"/>
      <c r="CS53" s="769"/>
      <c r="CT53" s="769"/>
      <c r="CU53" s="769"/>
      <c r="CV53" s="769"/>
      <c r="CW53" s="769"/>
      <c r="CX53" s="769"/>
      <c r="CY53" s="769"/>
      <c r="CZ53" s="769"/>
      <c r="DA53" s="769"/>
      <c r="DB53" s="769"/>
      <c r="DC53" s="769"/>
      <c r="DD53" s="769"/>
      <c r="DE53" s="769"/>
      <c r="DF53" s="769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</row>
    <row r="54" spans="1:133" s="768" customFormat="1" ht="16.7" customHeight="1" x14ac:dyDescent="0.5">
      <c r="A54" s="450" t="s">
        <v>626</v>
      </c>
      <c r="B54" s="577" t="s">
        <v>627</v>
      </c>
      <c r="C54" s="580" t="s">
        <v>421</v>
      </c>
      <c r="D54" s="456">
        <v>1</v>
      </c>
      <c r="E54" s="583" t="s">
        <v>348</v>
      </c>
      <c r="F54" s="391">
        <v>8</v>
      </c>
      <c r="G54" s="338">
        <f>F54+F55+F56</f>
        <v>11</v>
      </c>
      <c r="H54" s="327">
        <v>1</v>
      </c>
      <c r="I54" s="327">
        <v>1</v>
      </c>
      <c r="J54" s="327">
        <v>1</v>
      </c>
      <c r="K54" s="327">
        <v>1</v>
      </c>
      <c r="L54" s="466">
        <f>SUM(G54:K54)</f>
        <v>15</v>
      </c>
      <c r="M54" s="667"/>
      <c r="N54" s="204" t="s">
        <v>422</v>
      </c>
      <c r="O54" s="456">
        <v>1</v>
      </c>
      <c r="P54" s="583" t="s">
        <v>348</v>
      </c>
      <c r="Q54" s="391">
        <v>8</v>
      </c>
      <c r="R54" s="338">
        <f>Q54+Q55+Q56</f>
        <v>11</v>
      </c>
      <c r="S54" s="327">
        <v>1</v>
      </c>
      <c r="T54" s="327">
        <v>1</v>
      </c>
      <c r="U54" s="327">
        <v>1</v>
      </c>
      <c r="V54" s="327">
        <v>1</v>
      </c>
      <c r="W54" s="466">
        <f>SUM(R54:V54)</f>
        <v>15</v>
      </c>
      <c r="X54" s="693"/>
      <c r="Y54" s="769"/>
      <c r="Z54" s="769"/>
      <c r="AA54" s="769"/>
      <c r="AB54" s="769"/>
      <c r="AC54" s="769"/>
      <c r="AD54" s="769"/>
      <c r="AE54" s="769"/>
      <c r="AF54" s="769"/>
      <c r="AG54" s="769"/>
      <c r="AH54" s="769"/>
      <c r="AI54" s="769"/>
      <c r="AJ54" s="769"/>
      <c r="AK54" s="769"/>
      <c r="AL54" s="769"/>
      <c r="AM54" s="769"/>
      <c r="AN54" s="769"/>
      <c r="AO54" s="769"/>
      <c r="AP54" s="769"/>
      <c r="AQ54" s="769"/>
      <c r="AR54" s="769"/>
      <c r="AS54" s="769"/>
      <c r="AT54" s="769"/>
      <c r="AU54" s="769"/>
      <c r="AV54" s="769"/>
      <c r="AW54" s="769"/>
      <c r="AX54" s="769"/>
      <c r="AY54" s="769"/>
      <c r="AZ54" s="769"/>
      <c r="BA54" s="769"/>
      <c r="BB54" s="769"/>
      <c r="BC54" s="769"/>
      <c r="BD54" s="769"/>
      <c r="BE54" s="769"/>
      <c r="BF54" s="769"/>
      <c r="BG54" s="769"/>
      <c r="BH54" s="769"/>
      <c r="BI54" s="769"/>
      <c r="BJ54" s="769"/>
      <c r="BK54" s="769"/>
      <c r="BL54" s="769"/>
      <c r="BM54" s="769"/>
      <c r="BN54" s="769"/>
      <c r="BO54" s="769"/>
      <c r="BP54" s="769"/>
      <c r="BQ54" s="769"/>
      <c r="BR54" s="769"/>
      <c r="BS54" s="769"/>
      <c r="BT54" s="769"/>
      <c r="BU54" s="769"/>
      <c r="BV54" s="769"/>
      <c r="BW54" s="769"/>
      <c r="BX54" s="769"/>
      <c r="BY54" s="769"/>
      <c r="BZ54" s="769"/>
      <c r="CA54" s="769"/>
      <c r="CB54" s="769"/>
      <c r="CC54" s="769"/>
      <c r="CD54" s="769"/>
      <c r="CE54" s="769"/>
      <c r="CF54" s="769"/>
      <c r="CG54" s="769"/>
      <c r="CH54" s="769"/>
      <c r="CI54" s="769"/>
      <c r="CJ54" s="769"/>
      <c r="CK54" s="769"/>
      <c r="CL54" s="769"/>
      <c r="CM54" s="769"/>
      <c r="CN54" s="769"/>
      <c r="CO54" s="769"/>
      <c r="CP54" s="769"/>
      <c r="CQ54" s="769"/>
      <c r="CR54" s="769"/>
      <c r="CS54" s="769"/>
      <c r="CT54" s="769"/>
      <c r="CU54" s="769"/>
      <c r="CV54" s="769"/>
      <c r="CW54" s="769"/>
      <c r="CX54" s="769"/>
      <c r="CY54" s="769"/>
      <c r="CZ54" s="769"/>
      <c r="DA54" s="769"/>
      <c r="DB54" s="769"/>
      <c r="DC54" s="769"/>
      <c r="DD54" s="769"/>
      <c r="DE54" s="769"/>
      <c r="DF54" s="769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</row>
    <row r="55" spans="1:133" s="768" customFormat="1" ht="16.7" customHeight="1" x14ac:dyDescent="0.5">
      <c r="A55" s="448" t="s">
        <v>1003</v>
      </c>
      <c r="B55" s="578"/>
      <c r="C55" s="581" t="s">
        <v>423</v>
      </c>
      <c r="D55" s="136">
        <v>1</v>
      </c>
      <c r="E55" s="583" t="s">
        <v>1122</v>
      </c>
      <c r="F55" s="391">
        <v>1</v>
      </c>
      <c r="G55" s="338"/>
      <c r="H55" s="327"/>
      <c r="I55" s="327"/>
      <c r="J55" s="327"/>
      <c r="K55" s="327"/>
      <c r="L55" s="463"/>
      <c r="M55" s="668"/>
      <c r="N55" s="519" t="s">
        <v>424</v>
      </c>
      <c r="O55" s="136">
        <v>1</v>
      </c>
      <c r="P55" s="583" t="s">
        <v>1122</v>
      </c>
      <c r="Q55" s="391">
        <v>1</v>
      </c>
      <c r="R55" s="338"/>
      <c r="S55" s="327"/>
      <c r="T55" s="327"/>
      <c r="U55" s="327"/>
      <c r="V55" s="327"/>
      <c r="W55" s="463"/>
      <c r="X55" s="694"/>
      <c r="Y55" s="769"/>
      <c r="Z55" s="769"/>
      <c r="AA55" s="769"/>
      <c r="AB55" s="769"/>
      <c r="AC55" s="769"/>
      <c r="AD55" s="769"/>
      <c r="AE55" s="769"/>
      <c r="AF55" s="769"/>
      <c r="AG55" s="769"/>
      <c r="AH55" s="769"/>
      <c r="AI55" s="769"/>
      <c r="AJ55" s="769"/>
      <c r="AK55" s="769"/>
      <c r="AL55" s="769"/>
      <c r="AM55" s="769"/>
      <c r="AN55" s="769"/>
      <c r="AO55" s="769"/>
      <c r="AP55" s="769"/>
      <c r="AQ55" s="769"/>
      <c r="AR55" s="769"/>
      <c r="AS55" s="769"/>
      <c r="AT55" s="769"/>
      <c r="AU55" s="769"/>
      <c r="AV55" s="769"/>
      <c r="AW55" s="769"/>
      <c r="AX55" s="769"/>
      <c r="AY55" s="769"/>
      <c r="AZ55" s="769"/>
      <c r="BA55" s="769"/>
      <c r="BB55" s="769"/>
      <c r="BC55" s="769"/>
      <c r="BD55" s="769"/>
      <c r="BE55" s="769"/>
      <c r="BF55" s="769"/>
      <c r="BG55" s="769"/>
      <c r="BH55" s="769"/>
      <c r="BI55" s="769"/>
      <c r="BJ55" s="769"/>
      <c r="BK55" s="769"/>
      <c r="BL55" s="769"/>
      <c r="BM55" s="769"/>
      <c r="BN55" s="769"/>
      <c r="BO55" s="769"/>
      <c r="BP55" s="769"/>
      <c r="BQ55" s="769"/>
      <c r="BR55" s="769"/>
      <c r="BS55" s="769"/>
      <c r="BT55" s="769"/>
      <c r="BU55" s="769"/>
      <c r="BV55" s="769"/>
      <c r="BW55" s="769"/>
      <c r="BX55" s="769"/>
      <c r="BY55" s="769"/>
      <c r="BZ55" s="769"/>
      <c r="CA55" s="769"/>
      <c r="CB55" s="769"/>
      <c r="CC55" s="769"/>
      <c r="CD55" s="769"/>
      <c r="CE55" s="769"/>
      <c r="CF55" s="769"/>
      <c r="CG55" s="769"/>
      <c r="CH55" s="769"/>
      <c r="CI55" s="769"/>
      <c r="CJ55" s="769"/>
      <c r="CK55" s="769"/>
      <c r="CL55" s="769"/>
      <c r="CM55" s="769"/>
      <c r="CN55" s="769"/>
      <c r="CO55" s="769"/>
      <c r="CP55" s="769"/>
      <c r="CQ55" s="769"/>
      <c r="CR55" s="769"/>
      <c r="CS55" s="769"/>
      <c r="CT55" s="769"/>
      <c r="CU55" s="769"/>
      <c r="CV55" s="769"/>
      <c r="CW55" s="769"/>
      <c r="CX55" s="769"/>
      <c r="CY55" s="769"/>
      <c r="CZ55" s="769"/>
      <c r="DA55" s="769"/>
      <c r="DB55" s="769"/>
      <c r="DC55" s="769"/>
      <c r="DD55" s="769"/>
      <c r="DE55" s="769"/>
      <c r="DF55" s="769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</row>
    <row r="56" spans="1:133" s="768" customFormat="1" ht="16.7" customHeight="1" x14ac:dyDescent="0.5">
      <c r="A56" s="449"/>
      <c r="B56" s="579"/>
      <c r="C56" s="582" t="s">
        <v>1059</v>
      </c>
      <c r="D56" s="141">
        <v>2</v>
      </c>
      <c r="E56" s="613" t="s">
        <v>893</v>
      </c>
      <c r="F56" s="397">
        <v>2</v>
      </c>
      <c r="G56" s="373"/>
      <c r="H56" s="376"/>
      <c r="I56" s="376"/>
      <c r="J56" s="376"/>
      <c r="K56" s="376"/>
      <c r="L56" s="408"/>
      <c r="M56" s="727" t="s">
        <v>1117</v>
      </c>
      <c r="N56" s="185" t="s">
        <v>1065</v>
      </c>
      <c r="O56" s="141">
        <v>2</v>
      </c>
      <c r="P56" s="613" t="s">
        <v>893</v>
      </c>
      <c r="Q56" s="397">
        <v>2</v>
      </c>
      <c r="R56" s="373"/>
      <c r="S56" s="376"/>
      <c r="T56" s="376"/>
      <c r="U56" s="376"/>
      <c r="V56" s="376"/>
      <c r="W56" s="408"/>
      <c r="X56" s="728" t="s">
        <v>1117</v>
      </c>
      <c r="Y56" s="769"/>
      <c r="Z56" s="769"/>
      <c r="AA56" s="769"/>
      <c r="AB56" s="769"/>
      <c r="AC56" s="769"/>
      <c r="AD56" s="769"/>
      <c r="AE56" s="769"/>
      <c r="AF56" s="769"/>
      <c r="AG56" s="769"/>
      <c r="AH56" s="769"/>
      <c r="AI56" s="769"/>
      <c r="AJ56" s="769"/>
      <c r="AK56" s="769"/>
      <c r="AL56" s="769"/>
      <c r="AM56" s="769"/>
      <c r="AN56" s="769"/>
      <c r="AO56" s="769"/>
      <c r="AP56" s="769"/>
      <c r="AQ56" s="769"/>
      <c r="AR56" s="769"/>
      <c r="AS56" s="769"/>
      <c r="AT56" s="769"/>
      <c r="AU56" s="769"/>
      <c r="AV56" s="769"/>
      <c r="AW56" s="769"/>
      <c r="AX56" s="769"/>
      <c r="AY56" s="769"/>
      <c r="AZ56" s="769"/>
      <c r="BA56" s="769"/>
      <c r="BB56" s="769"/>
      <c r="BC56" s="769"/>
      <c r="BD56" s="769"/>
      <c r="BE56" s="769"/>
      <c r="BF56" s="769"/>
      <c r="BG56" s="769"/>
      <c r="BH56" s="769"/>
      <c r="BI56" s="769"/>
      <c r="BJ56" s="769"/>
      <c r="BK56" s="769"/>
      <c r="BL56" s="769"/>
      <c r="BM56" s="769"/>
      <c r="BN56" s="769"/>
      <c r="BO56" s="769"/>
      <c r="BP56" s="769"/>
      <c r="BQ56" s="769"/>
      <c r="BR56" s="769"/>
      <c r="BS56" s="769"/>
      <c r="BT56" s="769"/>
      <c r="BU56" s="769"/>
      <c r="BV56" s="769"/>
      <c r="BW56" s="769"/>
      <c r="BX56" s="769"/>
      <c r="BY56" s="769"/>
      <c r="BZ56" s="769"/>
      <c r="CA56" s="769"/>
      <c r="CB56" s="769"/>
      <c r="CC56" s="769"/>
      <c r="CD56" s="769"/>
      <c r="CE56" s="769"/>
      <c r="CF56" s="769"/>
      <c r="CG56" s="769"/>
      <c r="CH56" s="769"/>
      <c r="CI56" s="769"/>
      <c r="CJ56" s="769"/>
      <c r="CK56" s="769"/>
      <c r="CL56" s="769"/>
      <c r="CM56" s="769"/>
      <c r="CN56" s="769"/>
      <c r="CO56" s="769"/>
      <c r="CP56" s="769"/>
      <c r="CQ56" s="769"/>
      <c r="CR56" s="769"/>
      <c r="CS56" s="769"/>
      <c r="CT56" s="769"/>
      <c r="CU56" s="769"/>
      <c r="CV56" s="769"/>
      <c r="CW56" s="769"/>
      <c r="CX56" s="769"/>
      <c r="CY56" s="769"/>
      <c r="CZ56" s="769"/>
      <c r="DA56" s="769"/>
      <c r="DB56" s="769"/>
      <c r="DC56" s="769"/>
      <c r="DD56" s="769"/>
      <c r="DE56" s="769"/>
      <c r="DF56" s="769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</row>
    <row r="57" spans="1:133" s="768" customFormat="1" ht="16.7" customHeight="1" x14ac:dyDescent="0.5">
      <c r="A57" s="448" t="s">
        <v>516</v>
      </c>
      <c r="B57" s="578" t="s">
        <v>517</v>
      </c>
      <c r="C57" s="581" t="s">
        <v>347</v>
      </c>
      <c r="D57" s="135">
        <v>3</v>
      </c>
      <c r="E57" s="857" t="s">
        <v>1132</v>
      </c>
      <c r="F57" s="385">
        <f>6*3</f>
        <v>18</v>
      </c>
      <c r="G57" s="729">
        <f>F57+F58</f>
        <v>18</v>
      </c>
      <c r="H57" s="135">
        <v>1</v>
      </c>
      <c r="I57" s="135">
        <v>1</v>
      </c>
      <c r="J57" s="135">
        <v>1</v>
      </c>
      <c r="K57" s="195">
        <v>1</v>
      </c>
      <c r="L57" s="722">
        <f>SUM(G57:K57)</f>
        <v>22</v>
      </c>
      <c r="M57" s="658"/>
      <c r="N57" s="519" t="s">
        <v>349</v>
      </c>
      <c r="O57" s="135">
        <v>3</v>
      </c>
      <c r="P57" s="857" t="s">
        <v>1132</v>
      </c>
      <c r="Q57" s="385">
        <f>6*3</f>
        <v>18</v>
      </c>
      <c r="R57" s="729">
        <f>Q57+Q58</f>
        <v>18</v>
      </c>
      <c r="S57" s="135">
        <v>1</v>
      </c>
      <c r="T57" s="135">
        <v>1</v>
      </c>
      <c r="U57" s="135">
        <v>1</v>
      </c>
      <c r="V57" s="195">
        <v>1</v>
      </c>
      <c r="W57" s="722">
        <f>SUM(R57:V57)</f>
        <v>22</v>
      </c>
      <c r="X57" s="683"/>
      <c r="Y57" s="769"/>
      <c r="Z57" s="769"/>
      <c r="AA57" s="769"/>
      <c r="AB57" s="769"/>
      <c r="AC57" s="769"/>
      <c r="AD57" s="769"/>
      <c r="AE57" s="769"/>
      <c r="AF57" s="769"/>
      <c r="AG57" s="769"/>
      <c r="AH57" s="769"/>
      <c r="AI57" s="769"/>
      <c r="AJ57" s="769"/>
      <c r="AK57" s="769"/>
      <c r="AL57" s="769"/>
      <c r="AM57" s="769"/>
      <c r="AN57" s="769"/>
      <c r="AO57" s="769"/>
      <c r="AP57" s="769"/>
      <c r="AQ57" s="769"/>
      <c r="AR57" s="769"/>
      <c r="AS57" s="769"/>
      <c r="AT57" s="769"/>
      <c r="AU57" s="769"/>
      <c r="AV57" s="769"/>
      <c r="AW57" s="769"/>
      <c r="AX57" s="769"/>
      <c r="AY57" s="769"/>
      <c r="AZ57" s="769"/>
      <c r="BA57" s="769"/>
      <c r="BB57" s="769"/>
      <c r="BC57" s="769"/>
      <c r="BD57" s="769"/>
      <c r="BE57" s="769"/>
      <c r="BF57" s="769"/>
      <c r="BG57" s="769"/>
      <c r="BH57" s="769"/>
      <c r="BI57" s="769"/>
      <c r="BJ57" s="769"/>
      <c r="BK57" s="769"/>
      <c r="BL57" s="769"/>
      <c r="BM57" s="769"/>
      <c r="BN57" s="769"/>
      <c r="BO57" s="769"/>
      <c r="BP57" s="769"/>
      <c r="BQ57" s="769"/>
      <c r="BR57" s="769"/>
      <c r="BS57" s="769"/>
      <c r="BT57" s="769"/>
      <c r="BU57" s="769"/>
      <c r="BV57" s="769"/>
      <c r="BW57" s="769"/>
      <c r="BX57" s="769"/>
      <c r="BY57" s="769"/>
      <c r="BZ57" s="769"/>
      <c r="CA57" s="769"/>
      <c r="CB57" s="769"/>
      <c r="CC57" s="769"/>
      <c r="CD57" s="769"/>
      <c r="CE57" s="769"/>
      <c r="CF57" s="769"/>
      <c r="CG57" s="769"/>
      <c r="CH57" s="769"/>
      <c r="CI57" s="769"/>
      <c r="CJ57" s="769"/>
      <c r="CK57" s="769"/>
      <c r="CL57" s="769"/>
      <c r="CM57" s="769"/>
      <c r="CN57" s="769"/>
      <c r="CO57" s="769"/>
      <c r="CP57" s="769"/>
      <c r="CQ57" s="769"/>
      <c r="CR57" s="769"/>
      <c r="CS57" s="769"/>
      <c r="CT57" s="769"/>
      <c r="CU57" s="769"/>
      <c r="CV57" s="769"/>
      <c r="CW57" s="769"/>
      <c r="CX57" s="769"/>
      <c r="CY57" s="769"/>
      <c r="CZ57" s="769"/>
      <c r="DA57" s="769"/>
      <c r="DB57" s="769"/>
      <c r="DC57" s="769"/>
      <c r="DD57" s="769"/>
      <c r="DE57" s="769"/>
      <c r="DF57" s="769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</row>
    <row r="58" spans="1:133" ht="16.7" customHeight="1" x14ac:dyDescent="0.5">
      <c r="A58" s="449" t="s">
        <v>1004</v>
      </c>
      <c r="B58" s="579"/>
      <c r="C58" s="582"/>
      <c r="D58" s="138"/>
      <c r="E58" s="601"/>
      <c r="F58" s="395"/>
      <c r="G58" s="730"/>
      <c r="H58" s="138"/>
      <c r="I58" s="138"/>
      <c r="J58" s="138"/>
      <c r="K58" s="196"/>
      <c r="L58" s="731"/>
      <c r="M58" s="659"/>
      <c r="N58" s="185"/>
      <c r="O58" s="138"/>
      <c r="P58" s="601"/>
      <c r="Q58" s="395"/>
      <c r="R58" s="730"/>
      <c r="S58" s="138"/>
      <c r="T58" s="138"/>
      <c r="U58" s="138"/>
      <c r="V58" s="196"/>
      <c r="W58" s="731"/>
      <c r="X58" s="684"/>
    </row>
    <row r="59" spans="1:133" ht="16.7" customHeight="1" x14ac:dyDescent="0.5">
      <c r="A59" s="450" t="s">
        <v>628</v>
      </c>
      <c r="B59" s="577" t="s">
        <v>629</v>
      </c>
      <c r="C59" s="580" t="s">
        <v>423</v>
      </c>
      <c r="D59" s="456">
        <v>1</v>
      </c>
      <c r="E59" s="642" t="s">
        <v>1116</v>
      </c>
      <c r="F59" s="467">
        <v>9</v>
      </c>
      <c r="G59" s="465">
        <f>F59+F60</f>
        <v>11</v>
      </c>
      <c r="H59" s="454">
        <v>1</v>
      </c>
      <c r="I59" s="454">
        <v>1</v>
      </c>
      <c r="J59" s="454">
        <v>1</v>
      </c>
      <c r="K59" s="454">
        <v>1</v>
      </c>
      <c r="L59" s="705">
        <f>SUM(G59:K59)</f>
        <v>15</v>
      </c>
      <c r="M59" s="667"/>
      <c r="N59" s="204" t="s">
        <v>424</v>
      </c>
      <c r="O59" s="456">
        <v>1</v>
      </c>
      <c r="P59" s="642" t="s">
        <v>1116</v>
      </c>
      <c r="Q59" s="467">
        <v>9</v>
      </c>
      <c r="R59" s="465">
        <f>Q59+Q60</f>
        <v>11</v>
      </c>
      <c r="S59" s="454">
        <v>1</v>
      </c>
      <c r="T59" s="454">
        <v>1</v>
      </c>
      <c r="U59" s="454">
        <v>1</v>
      </c>
      <c r="V59" s="454">
        <v>1</v>
      </c>
      <c r="W59" s="705">
        <f>SUM(R59:V59)</f>
        <v>15</v>
      </c>
      <c r="X59" s="693"/>
    </row>
    <row r="60" spans="1:133" ht="16.7" customHeight="1" x14ac:dyDescent="0.5">
      <c r="A60" s="449" t="s">
        <v>1005</v>
      </c>
      <c r="B60" s="579"/>
      <c r="C60" s="582" t="s">
        <v>1059</v>
      </c>
      <c r="D60" s="141">
        <v>2</v>
      </c>
      <c r="E60" s="613" t="s">
        <v>893</v>
      </c>
      <c r="F60" s="397">
        <v>2</v>
      </c>
      <c r="G60" s="373"/>
      <c r="H60" s="376"/>
      <c r="I60" s="376"/>
      <c r="J60" s="376"/>
      <c r="K60" s="376"/>
      <c r="L60" s="464"/>
      <c r="M60" s="727" t="s">
        <v>1117</v>
      </c>
      <c r="N60" s="185" t="s">
        <v>1065</v>
      </c>
      <c r="O60" s="141">
        <v>2</v>
      </c>
      <c r="P60" s="613" t="s">
        <v>893</v>
      </c>
      <c r="Q60" s="397">
        <v>2</v>
      </c>
      <c r="R60" s="373"/>
      <c r="S60" s="376"/>
      <c r="T60" s="376"/>
      <c r="U60" s="376"/>
      <c r="V60" s="376"/>
      <c r="W60" s="464"/>
      <c r="X60" s="728" t="s">
        <v>1117</v>
      </c>
    </row>
    <row r="61" spans="1:133" s="768" customFormat="1" ht="16.7" customHeight="1" x14ac:dyDescent="0.5">
      <c r="A61" s="450" t="s">
        <v>651</v>
      </c>
      <c r="B61" s="577" t="s">
        <v>652</v>
      </c>
      <c r="C61" s="607" t="s">
        <v>642</v>
      </c>
      <c r="D61" s="480">
        <v>1</v>
      </c>
      <c r="E61" s="608" t="s">
        <v>887</v>
      </c>
      <c r="F61" s="480">
        <v>5</v>
      </c>
      <c r="G61" s="467">
        <f>F61+F62+F63+F64+F65</f>
        <v>15</v>
      </c>
      <c r="H61" s="465">
        <v>1</v>
      </c>
      <c r="I61" s="465">
        <v>1</v>
      </c>
      <c r="J61" s="465">
        <v>1</v>
      </c>
      <c r="K61" s="465">
        <v>1</v>
      </c>
      <c r="L61" s="705">
        <f>SUM(G61:K61)</f>
        <v>19</v>
      </c>
      <c r="M61" s="665" t="s">
        <v>645</v>
      </c>
      <c r="N61" s="644" t="s">
        <v>435</v>
      </c>
      <c r="O61" s="480">
        <v>1</v>
      </c>
      <c r="P61" s="608" t="s">
        <v>887</v>
      </c>
      <c r="Q61" s="480">
        <v>5</v>
      </c>
      <c r="R61" s="467">
        <f>Q61+Q62+Q63+Q64+Q65</f>
        <v>15</v>
      </c>
      <c r="S61" s="465">
        <v>1</v>
      </c>
      <c r="T61" s="465">
        <v>1</v>
      </c>
      <c r="U61" s="465">
        <v>1</v>
      </c>
      <c r="V61" s="465">
        <v>1</v>
      </c>
      <c r="W61" s="705">
        <f>SUM(R61:V61)</f>
        <v>19</v>
      </c>
      <c r="X61" s="690" t="s">
        <v>645</v>
      </c>
      <c r="Y61" s="769"/>
      <c r="Z61" s="769"/>
      <c r="AA61" s="769"/>
      <c r="AB61" s="769"/>
      <c r="AC61" s="769"/>
      <c r="AD61" s="769"/>
      <c r="AE61" s="769"/>
      <c r="AF61" s="769"/>
      <c r="AG61" s="769"/>
      <c r="AH61" s="769"/>
      <c r="AI61" s="769"/>
      <c r="AJ61" s="769"/>
      <c r="AK61" s="769"/>
      <c r="AL61" s="769"/>
      <c r="AM61" s="769"/>
      <c r="AN61" s="769"/>
      <c r="AO61" s="769"/>
      <c r="AP61" s="769"/>
      <c r="AQ61" s="769"/>
      <c r="AR61" s="769"/>
      <c r="AS61" s="769"/>
      <c r="AT61" s="769"/>
      <c r="AU61" s="769"/>
      <c r="AV61" s="769"/>
      <c r="AW61" s="769"/>
      <c r="AX61" s="769"/>
      <c r="AY61" s="769"/>
      <c r="AZ61" s="769"/>
      <c r="BA61" s="769"/>
      <c r="BB61" s="769"/>
      <c r="BC61" s="769"/>
      <c r="BD61" s="769"/>
      <c r="BE61" s="769"/>
      <c r="BF61" s="769"/>
      <c r="BG61" s="769"/>
      <c r="BH61" s="769"/>
      <c r="BI61" s="769"/>
      <c r="BJ61" s="769"/>
      <c r="BK61" s="769"/>
      <c r="BL61" s="769"/>
      <c r="BM61" s="769"/>
      <c r="BN61" s="769"/>
      <c r="BO61" s="769"/>
      <c r="BP61" s="769"/>
      <c r="BQ61" s="769"/>
      <c r="BR61" s="769"/>
      <c r="BS61" s="769"/>
      <c r="BT61" s="769"/>
      <c r="BU61" s="769"/>
      <c r="BV61" s="769"/>
      <c r="BW61" s="769"/>
      <c r="BX61" s="769"/>
      <c r="BY61" s="769"/>
      <c r="BZ61" s="769"/>
      <c r="CA61" s="769"/>
      <c r="CB61" s="769"/>
      <c r="CC61" s="769"/>
      <c r="CD61" s="769"/>
      <c r="CE61" s="769"/>
      <c r="CF61" s="769"/>
      <c r="CG61" s="769"/>
      <c r="CH61" s="769"/>
      <c r="CI61" s="769"/>
      <c r="CJ61" s="769"/>
      <c r="CK61" s="769"/>
      <c r="CL61" s="769"/>
      <c r="CM61" s="769"/>
      <c r="CN61" s="769"/>
      <c r="CO61" s="769"/>
      <c r="CP61" s="769"/>
      <c r="CQ61" s="769"/>
      <c r="CR61" s="769"/>
      <c r="CS61" s="769"/>
      <c r="CT61" s="769"/>
      <c r="CU61" s="769"/>
      <c r="CV61" s="769"/>
      <c r="CW61" s="769"/>
      <c r="CX61" s="769"/>
      <c r="CY61" s="769"/>
      <c r="CZ61" s="769"/>
      <c r="DA61" s="769"/>
      <c r="DB61" s="769"/>
      <c r="DC61" s="769"/>
      <c r="DD61" s="769"/>
      <c r="DE61" s="769"/>
      <c r="DF61" s="769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</row>
    <row r="62" spans="1:133" s="768" customFormat="1" ht="16.7" customHeight="1" x14ac:dyDescent="0.5">
      <c r="A62" s="448" t="s">
        <v>1007</v>
      </c>
      <c r="B62" s="578"/>
      <c r="C62" s="609" t="s">
        <v>650</v>
      </c>
      <c r="D62" s="517">
        <v>1</v>
      </c>
      <c r="E62" s="610" t="s">
        <v>409</v>
      </c>
      <c r="F62" s="517">
        <v>4</v>
      </c>
      <c r="G62" s="391"/>
      <c r="H62" s="338"/>
      <c r="I62" s="338"/>
      <c r="J62" s="338"/>
      <c r="K62" s="338"/>
      <c r="L62" s="151"/>
      <c r="M62" s="666" t="s">
        <v>645</v>
      </c>
      <c r="N62" s="463" t="s">
        <v>659</v>
      </c>
      <c r="O62" s="517">
        <v>1</v>
      </c>
      <c r="P62" s="610" t="s">
        <v>409</v>
      </c>
      <c r="Q62" s="517">
        <v>4</v>
      </c>
      <c r="R62" s="391"/>
      <c r="S62" s="338"/>
      <c r="T62" s="338"/>
      <c r="U62" s="338"/>
      <c r="V62" s="338"/>
      <c r="W62" s="151"/>
      <c r="X62" s="691" t="s">
        <v>645</v>
      </c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69"/>
      <c r="AJ62" s="769"/>
      <c r="AK62" s="769"/>
      <c r="AL62" s="769"/>
      <c r="AM62" s="769"/>
      <c r="AN62" s="769"/>
      <c r="AO62" s="769"/>
      <c r="AP62" s="769"/>
      <c r="AQ62" s="769"/>
      <c r="AR62" s="769"/>
      <c r="AS62" s="769"/>
      <c r="AT62" s="769"/>
      <c r="AU62" s="769"/>
      <c r="AV62" s="769"/>
      <c r="AW62" s="769"/>
      <c r="AX62" s="769"/>
      <c r="AY62" s="769"/>
      <c r="AZ62" s="769"/>
      <c r="BA62" s="769"/>
      <c r="BB62" s="769"/>
      <c r="BC62" s="769"/>
      <c r="BD62" s="769"/>
      <c r="BE62" s="769"/>
      <c r="BF62" s="769"/>
      <c r="BG62" s="769"/>
      <c r="BH62" s="769"/>
      <c r="BI62" s="769"/>
      <c r="BJ62" s="769"/>
      <c r="BK62" s="769"/>
      <c r="BL62" s="769"/>
      <c r="BM62" s="769"/>
      <c r="BN62" s="769"/>
      <c r="BO62" s="769"/>
      <c r="BP62" s="769"/>
      <c r="BQ62" s="769"/>
      <c r="BR62" s="769"/>
      <c r="BS62" s="769"/>
      <c r="BT62" s="769"/>
      <c r="BU62" s="769"/>
      <c r="BV62" s="769"/>
      <c r="BW62" s="769"/>
      <c r="BX62" s="769"/>
      <c r="BY62" s="769"/>
      <c r="BZ62" s="769"/>
      <c r="CA62" s="769"/>
      <c r="CB62" s="769"/>
      <c r="CC62" s="769"/>
      <c r="CD62" s="769"/>
      <c r="CE62" s="769"/>
      <c r="CF62" s="769"/>
      <c r="CG62" s="769"/>
      <c r="CH62" s="769"/>
      <c r="CI62" s="769"/>
      <c r="CJ62" s="769"/>
      <c r="CK62" s="769"/>
      <c r="CL62" s="769"/>
      <c r="CM62" s="769"/>
      <c r="CN62" s="769"/>
      <c r="CO62" s="769"/>
      <c r="CP62" s="769"/>
      <c r="CQ62" s="769"/>
      <c r="CR62" s="769"/>
      <c r="CS62" s="769"/>
      <c r="CT62" s="769"/>
      <c r="CU62" s="769"/>
      <c r="CV62" s="769"/>
      <c r="CW62" s="769"/>
      <c r="CX62" s="769"/>
      <c r="CY62" s="769"/>
      <c r="CZ62" s="769"/>
      <c r="DA62" s="769"/>
      <c r="DB62" s="769"/>
      <c r="DC62" s="769"/>
      <c r="DD62" s="769"/>
      <c r="DE62" s="769"/>
      <c r="DF62" s="769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</row>
    <row r="63" spans="1:133" s="768" customFormat="1" ht="16.7" customHeight="1" x14ac:dyDescent="0.5">
      <c r="A63" s="448"/>
      <c r="B63" s="578"/>
      <c r="C63" s="609" t="s">
        <v>650</v>
      </c>
      <c r="D63" s="517">
        <v>1</v>
      </c>
      <c r="E63" s="610" t="s">
        <v>524</v>
      </c>
      <c r="F63" s="519">
        <v>1</v>
      </c>
      <c r="G63" s="384"/>
      <c r="H63" s="137"/>
      <c r="I63" s="137"/>
      <c r="J63" s="137"/>
      <c r="K63" s="137"/>
      <c r="L63" s="151"/>
      <c r="M63" s="666" t="s">
        <v>653</v>
      </c>
      <c r="N63" s="463" t="s">
        <v>659</v>
      </c>
      <c r="O63" s="517">
        <v>1</v>
      </c>
      <c r="P63" s="610" t="s">
        <v>524</v>
      </c>
      <c r="Q63" s="519">
        <v>1</v>
      </c>
      <c r="R63" s="384"/>
      <c r="S63" s="137"/>
      <c r="T63" s="137"/>
      <c r="U63" s="137"/>
      <c r="V63" s="137"/>
      <c r="W63" s="151"/>
      <c r="X63" s="691" t="s">
        <v>653</v>
      </c>
      <c r="Y63" s="769"/>
      <c r="Z63" s="769"/>
      <c r="AA63" s="769"/>
      <c r="AB63" s="769"/>
      <c r="AC63" s="769"/>
      <c r="AD63" s="769"/>
      <c r="AE63" s="769"/>
      <c r="AF63" s="769"/>
      <c r="AG63" s="769"/>
      <c r="AH63" s="769"/>
      <c r="AI63" s="769"/>
      <c r="AJ63" s="769"/>
      <c r="AK63" s="769"/>
      <c r="AL63" s="769"/>
      <c r="AM63" s="769"/>
      <c r="AN63" s="769"/>
      <c r="AO63" s="769"/>
      <c r="AP63" s="769"/>
      <c r="AQ63" s="769"/>
      <c r="AR63" s="769"/>
      <c r="AS63" s="769"/>
      <c r="AT63" s="769"/>
      <c r="AU63" s="769"/>
      <c r="AV63" s="769"/>
      <c r="AW63" s="769"/>
      <c r="AX63" s="769"/>
      <c r="AY63" s="769"/>
      <c r="AZ63" s="769"/>
      <c r="BA63" s="769"/>
      <c r="BB63" s="769"/>
      <c r="BC63" s="769"/>
      <c r="BD63" s="769"/>
      <c r="BE63" s="769"/>
      <c r="BF63" s="769"/>
      <c r="BG63" s="769"/>
      <c r="BH63" s="769"/>
      <c r="BI63" s="769"/>
      <c r="BJ63" s="769"/>
      <c r="BK63" s="769"/>
      <c r="BL63" s="769"/>
      <c r="BM63" s="769"/>
      <c r="BN63" s="769"/>
      <c r="BO63" s="769"/>
      <c r="BP63" s="769"/>
      <c r="BQ63" s="769"/>
      <c r="BR63" s="769"/>
      <c r="BS63" s="769"/>
      <c r="BT63" s="769"/>
      <c r="BU63" s="769"/>
      <c r="BV63" s="769"/>
      <c r="BW63" s="769"/>
      <c r="BX63" s="769"/>
      <c r="BY63" s="769"/>
      <c r="BZ63" s="769"/>
      <c r="CA63" s="769"/>
      <c r="CB63" s="769"/>
      <c r="CC63" s="769"/>
      <c r="CD63" s="769"/>
      <c r="CE63" s="769"/>
      <c r="CF63" s="769"/>
      <c r="CG63" s="769"/>
      <c r="CH63" s="769"/>
      <c r="CI63" s="769"/>
      <c r="CJ63" s="769"/>
      <c r="CK63" s="769"/>
      <c r="CL63" s="769"/>
      <c r="CM63" s="769"/>
      <c r="CN63" s="769"/>
      <c r="CO63" s="769"/>
      <c r="CP63" s="769"/>
      <c r="CQ63" s="769"/>
      <c r="CR63" s="769"/>
      <c r="CS63" s="769"/>
      <c r="CT63" s="769"/>
      <c r="CU63" s="769"/>
      <c r="CV63" s="769"/>
      <c r="CW63" s="769"/>
      <c r="CX63" s="769"/>
      <c r="CY63" s="769"/>
      <c r="CZ63" s="769"/>
      <c r="DA63" s="769"/>
      <c r="DB63" s="769"/>
      <c r="DC63" s="769"/>
      <c r="DD63" s="769"/>
      <c r="DE63" s="769"/>
      <c r="DF63" s="769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</row>
    <row r="64" spans="1:133" s="768" customFormat="1" ht="16.7" customHeight="1" x14ac:dyDescent="0.5">
      <c r="A64" s="502"/>
      <c r="B64" s="589"/>
      <c r="C64" s="501" t="s">
        <v>654</v>
      </c>
      <c r="D64" s="519">
        <v>1</v>
      </c>
      <c r="E64" s="602" t="s">
        <v>415</v>
      </c>
      <c r="F64" s="519">
        <v>4</v>
      </c>
      <c r="G64" s="384"/>
      <c r="H64" s="137"/>
      <c r="I64" s="137"/>
      <c r="J64" s="137"/>
      <c r="K64" s="137"/>
      <c r="L64" s="151"/>
      <c r="M64" s="666" t="s">
        <v>645</v>
      </c>
      <c r="N64" s="487" t="s">
        <v>660</v>
      </c>
      <c r="O64" s="519">
        <v>1</v>
      </c>
      <c r="P64" s="602" t="s">
        <v>415</v>
      </c>
      <c r="Q64" s="519">
        <v>4</v>
      </c>
      <c r="R64" s="384"/>
      <c r="S64" s="137"/>
      <c r="T64" s="137"/>
      <c r="U64" s="137"/>
      <c r="V64" s="137"/>
      <c r="W64" s="151"/>
      <c r="X64" s="691" t="s">
        <v>645</v>
      </c>
      <c r="Y64" s="769"/>
      <c r="Z64" s="769"/>
      <c r="AA64" s="769"/>
      <c r="AB64" s="769"/>
      <c r="AC64" s="769"/>
      <c r="AD64" s="769"/>
      <c r="AE64" s="769"/>
      <c r="AF64" s="769"/>
      <c r="AG64" s="769"/>
      <c r="AH64" s="769"/>
      <c r="AI64" s="769"/>
      <c r="AJ64" s="769"/>
      <c r="AK64" s="769"/>
      <c r="AL64" s="769"/>
      <c r="AM64" s="769"/>
      <c r="AN64" s="769"/>
      <c r="AO64" s="769"/>
      <c r="AP64" s="769"/>
      <c r="AQ64" s="769"/>
      <c r="AR64" s="769"/>
      <c r="AS64" s="769"/>
      <c r="AT64" s="769"/>
      <c r="AU64" s="769"/>
      <c r="AV64" s="769"/>
      <c r="AW64" s="769"/>
      <c r="AX64" s="769"/>
      <c r="AY64" s="769"/>
      <c r="AZ64" s="769"/>
      <c r="BA64" s="769"/>
      <c r="BB64" s="769"/>
      <c r="BC64" s="769"/>
      <c r="BD64" s="769"/>
      <c r="BE64" s="769"/>
      <c r="BF64" s="769"/>
      <c r="BG64" s="769"/>
      <c r="BH64" s="769"/>
      <c r="BI64" s="769"/>
      <c r="BJ64" s="769"/>
      <c r="BK64" s="769"/>
      <c r="BL64" s="769"/>
      <c r="BM64" s="769"/>
      <c r="BN64" s="769"/>
      <c r="BO64" s="769"/>
      <c r="BP64" s="769"/>
      <c r="BQ64" s="769"/>
      <c r="BR64" s="769"/>
      <c r="BS64" s="769"/>
      <c r="BT64" s="769"/>
      <c r="BU64" s="769"/>
      <c r="BV64" s="769"/>
      <c r="BW64" s="769"/>
      <c r="BX64" s="769"/>
      <c r="BY64" s="769"/>
      <c r="BZ64" s="769"/>
      <c r="CA64" s="769"/>
      <c r="CB64" s="769"/>
      <c r="CC64" s="769"/>
      <c r="CD64" s="769"/>
      <c r="CE64" s="769"/>
      <c r="CF64" s="769"/>
      <c r="CG64" s="769"/>
      <c r="CH64" s="769"/>
      <c r="CI64" s="769"/>
      <c r="CJ64" s="769"/>
      <c r="CK64" s="769"/>
      <c r="CL64" s="769"/>
      <c r="CM64" s="769"/>
      <c r="CN64" s="769"/>
      <c r="CO64" s="769"/>
      <c r="CP64" s="769"/>
      <c r="CQ64" s="769"/>
      <c r="CR64" s="769"/>
      <c r="CS64" s="769"/>
      <c r="CT64" s="769"/>
      <c r="CU64" s="769"/>
      <c r="CV64" s="769"/>
      <c r="CW64" s="769"/>
      <c r="CX64" s="769"/>
      <c r="CY64" s="769"/>
      <c r="CZ64" s="769"/>
      <c r="DA64" s="769"/>
      <c r="DB64" s="769"/>
      <c r="DC64" s="769"/>
      <c r="DD64" s="769"/>
      <c r="DE64" s="769"/>
      <c r="DF64" s="769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</row>
    <row r="65" spans="1:158" ht="16.7" customHeight="1" x14ac:dyDescent="0.5">
      <c r="A65" s="617"/>
      <c r="B65" s="592"/>
      <c r="C65" s="595" t="s">
        <v>654</v>
      </c>
      <c r="D65" s="142">
        <v>1</v>
      </c>
      <c r="E65" s="601" t="s">
        <v>530</v>
      </c>
      <c r="F65" s="185">
        <v>1</v>
      </c>
      <c r="G65" s="400"/>
      <c r="H65" s="142"/>
      <c r="I65" s="142"/>
      <c r="J65" s="142"/>
      <c r="K65" s="142"/>
      <c r="L65" s="200"/>
      <c r="M65" s="650" t="s">
        <v>653</v>
      </c>
      <c r="N65" s="488" t="s">
        <v>660</v>
      </c>
      <c r="O65" s="142">
        <v>1</v>
      </c>
      <c r="P65" s="601" t="s">
        <v>530</v>
      </c>
      <c r="Q65" s="185">
        <v>1</v>
      </c>
      <c r="R65" s="400"/>
      <c r="S65" s="142"/>
      <c r="T65" s="142"/>
      <c r="U65" s="142"/>
      <c r="V65" s="142"/>
      <c r="W65" s="200"/>
      <c r="X65" s="470" t="s">
        <v>653</v>
      </c>
    </row>
    <row r="66" spans="1:158" s="768" customFormat="1" ht="16.7" customHeight="1" x14ac:dyDescent="0.5">
      <c r="A66" s="585" t="s">
        <v>675</v>
      </c>
      <c r="B66" s="586" t="s">
        <v>676</v>
      </c>
      <c r="C66" s="580" t="s">
        <v>670</v>
      </c>
      <c r="D66" s="458" t="s">
        <v>483</v>
      </c>
      <c r="E66" s="603" t="s">
        <v>960</v>
      </c>
      <c r="F66" s="465">
        <f>6*2</f>
        <v>12</v>
      </c>
      <c r="G66" s="465">
        <f>F66+F67</f>
        <v>18</v>
      </c>
      <c r="H66" s="465">
        <v>1</v>
      </c>
      <c r="I66" s="465">
        <v>1</v>
      </c>
      <c r="J66" s="465">
        <v>1</v>
      </c>
      <c r="K66" s="705" t="s">
        <v>114</v>
      </c>
      <c r="L66" s="465">
        <f>SUM(G66:K66)</f>
        <v>21</v>
      </c>
      <c r="M66" s="660"/>
      <c r="N66" s="204" t="s">
        <v>453</v>
      </c>
      <c r="O66" s="458" t="s">
        <v>483</v>
      </c>
      <c r="P66" s="603" t="s">
        <v>960</v>
      </c>
      <c r="Q66" s="465">
        <f>6*2</f>
        <v>12</v>
      </c>
      <c r="R66" s="465">
        <f>Q66+Q67</f>
        <v>18</v>
      </c>
      <c r="S66" s="465">
        <v>1</v>
      </c>
      <c r="T66" s="465">
        <v>1</v>
      </c>
      <c r="U66" s="465">
        <v>1</v>
      </c>
      <c r="V66" s="705" t="s">
        <v>114</v>
      </c>
      <c r="W66" s="465">
        <f>SUM(R66:V66)</f>
        <v>21</v>
      </c>
      <c r="X66" s="685"/>
      <c r="Y66" s="769"/>
      <c r="Z66" s="769"/>
      <c r="AA66" s="769"/>
      <c r="AB66" s="769"/>
      <c r="AC66" s="769"/>
      <c r="AD66" s="769"/>
      <c r="AE66" s="769"/>
      <c r="AF66" s="769"/>
      <c r="AG66" s="769"/>
      <c r="AH66" s="769"/>
      <c r="AI66" s="769"/>
      <c r="AJ66" s="769"/>
      <c r="AK66" s="769"/>
      <c r="AL66" s="769"/>
      <c r="AM66" s="769"/>
      <c r="AN66" s="769"/>
      <c r="AO66" s="769"/>
      <c r="AP66" s="769"/>
      <c r="AQ66" s="769"/>
      <c r="AR66" s="769"/>
      <c r="AS66" s="769"/>
      <c r="AT66" s="769"/>
      <c r="AU66" s="769"/>
      <c r="AV66" s="769"/>
      <c r="AW66" s="769"/>
      <c r="AX66" s="769"/>
      <c r="AY66" s="769"/>
      <c r="AZ66" s="769"/>
      <c r="BA66" s="769"/>
      <c r="BB66" s="769"/>
      <c r="BC66" s="769"/>
      <c r="BD66" s="769"/>
      <c r="BE66" s="769"/>
      <c r="BF66" s="769"/>
      <c r="BG66" s="769"/>
      <c r="BH66" s="769"/>
      <c r="BI66" s="769"/>
      <c r="BJ66" s="769"/>
      <c r="BK66" s="769"/>
      <c r="BL66" s="769"/>
      <c r="BM66" s="769"/>
      <c r="BN66" s="769"/>
      <c r="BO66" s="769"/>
      <c r="BP66" s="769"/>
      <c r="BQ66" s="769"/>
      <c r="BR66" s="769"/>
      <c r="BS66" s="769"/>
      <c r="BT66" s="769"/>
      <c r="BU66" s="769"/>
      <c r="BV66" s="769"/>
      <c r="BW66" s="769"/>
      <c r="BX66" s="769"/>
      <c r="BY66" s="769"/>
      <c r="BZ66" s="769"/>
      <c r="CA66" s="769"/>
      <c r="CB66" s="769"/>
      <c r="CC66" s="769"/>
      <c r="CD66" s="769"/>
      <c r="CE66" s="769"/>
      <c r="CF66" s="769"/>
      <c r="CG66" s="769"/>
      <c r="CH66" s="769"/>
      <c r="CI66" s="769"/>
      <c r="CJ66" s="769"/>
      <c r="CK66" s="769"/>
      <c r="CL66" s="769"/>
      <c r="CM66" s="769"/>
      <c r="CN66" s="769"/>
      <c r="CO66" s="769"/>
      <c r="CP66" s="769"/>
      <c r="CQ66" s="769"/>
      <c r="CR66" s="769"/>
      <c r="CS66" s="769"/>
      <c r="CT66" s="769"/>
      <c r="CU66" s="769"/>
      <c r="CV66" s="769"/>
      <c r="CW66" s="769"/>
      <c r="CX66" s="769"/>
      <c r="CY66" s="769"/>
      <c r="CZ66" s="769"/>
      <c r="DA66" s="769"/>
      <c r="DB66" s="769"/>
      <c r="DC66" s="769"/>
      <c r="DD66" s="769"/>
      <c r="DE66" s="769"/>
      <c r="DF66" s="769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</row>
    <row r="67" spans="1:158" s="768" customFormat="1" ht="16.7" customHeight="1" x14ac:dyDescent="0.5">
      <c r="A67" s="709" t="s">
        <v>1009</v>
      </c>
      <c r="B67" s="592"/>
      <c r="C67" s="582" t="s">
        <v>670</v>
      </c>
      <c r="D67" s="459" t="s">
        <v>452</v>
      </c>
      <c r="E67" s="601" t="s">
        <v>961</v>
      </c>
      <c r="F67" s="373">
        <f>2*3</f>
        <v>6</v>
      </c>
      <c r="G67" s="373"/>
      <c r="H67" s="373"/>
      <c r="I67" s="373"/>
      <c r="J67" s="373"/>
      <c r="K67" s="373"/>
      <c r="L67" s="373"/>
      <c r="M67" s="657"/>
      <c r="N67" s="185" t="s">
        <v>453</v>
      </c>
      <c r="O67" s="459" t="s">
        <v>452</v>
      </c>
      <c r="P67" s="601" t="s">
        <v>961</v>
      </c>
      <c r="Q67" s="373">
        <f>2*3</f>
        <v>6</v>
      </c>
      <c r="R67" s="373"/>
      <c r="S67" s="373"/>
      <c r="T67" s="373"/>
      <c r="U67" s="373"/>
      <c r="V67" s="373"/>
      <c r="W67" s="373"/>
      <c r="X67" s="682"/>
      <c r="Y67" s="769"/>
      <c r="Z67" s="769"/>
      <c r="AA67" s="769"/>
      <c r="AB67" s="769"/>
      <c r="AC67" s="769"/>
      <c r="AD67" s="769"/>
      <c r="AE67" s="769"/>
      <c r="AF67" s="769"/>
      <c r="AG67" s="769"/>
      <c r="AH67" s="769"/>
      <c r="AI67" s="769"/>
      <c r="AJ67" s="769"/>
      <c r="AK67" s="769"/>
      <c r="AL67" s="769"/>
      <c r="AM67" s="769"/>
      <c r="AN67" s="769"/>
      <c r="AO67" s="769"/>
      <c r="AP67" s="769"/>
      <c r="AQ67" s="769"/>
      <c r="AR67" s="769"/>
      <c r="AS67" s="769"/>
      <c r="AT67" s="769"/>
      <c r="AU67" s="769"/>
      <c r="AV67" s="769"/>
      <c r="AW67" s="769"/>
      <c r="AX67" s="769"/>
      <c r="AY67" s="769"/>
      <c r="AZ67" s="769"/>
      <c r="BA67" s="769"/>
      <c r="BB67" s="769"/>
      <c r="BC67" s="769"/>
      <c r="BD67" s="769"/>
      <c r="BE67" s="769"/>
      <c r="BF67" s="769"/>
      <c r="BG67" s="769"/>
      <c r="BH67" s="769"/>
      <c r="BI67" s="769"/>
      <c r="BJ67" s="769"/>
      <c r="BK67" s="769"/>
      <c r="BL67" s="769"/>
      <c r="BM67" s="769"/>
      <c r="BN67" s="769"/>
      <c r="BO67" s="769"/>
      <c r="BP67" s="769"/>
      <c r="BQ67" s="769"/>
      <c r="BR67" s="769"/>
      <c r="BS67" s="769"/>
      <c r="BT67" s="769"/>
      <c r="BU67" s="769"/>
      <c r="BV67" s="769"/>
      <c r="BW67" s="769"/>
      <c r="BX67" s="769"/>
      <c r="BY67" s="769"/>
      <c r="BZ67" s="769"/>
      <c r="CA67" s="769"/>
      <c r="CB67" s="769"/>
      <c r="CC67" s="769"/>
      <c r="CD67" s="769"/>
      <c r="CE67" s="769"/>
      <c r="CF67" s="769"/>
      <c r="CG67" s="769"/>
      <c r="CH67" s="769"/>
      <c r="CI67" s="769"/>
      <c r="CJ67" s="769"/>
      <c r="CK67" s="769"/>
      <c r="CL67" s="769"/>
      <c r="CM67" s="769"/>
      <c r="CN67" s="769"/>
      <c r="CO67" s="769"/>
      <c r="CP67" s="769"/>
      <c r="CQ67" s="769"/>
      <c r="CR67" s="769"/>
      <c r="CS67" s="769"/>
      <c r="CT67" s="769"/>
      <c r="CU67" s="769"/>
      <c r="CV67" s="769"/>
      <c r="CW67" s="769"/>
      <c r="CX67" s="769"/>
      <c r="CY67" s="769"/>
      <c r="CZ67" s="769"/>
      <c r="DA67" s="769"/>
      <c r="DB67" s="769"/>
      <c r="DC67" s="769"/>
      <c r="DD67" s="769"/>
      <c r="DE67" s="769"/>
      <c r="DF67" s="769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</row>
    <row r="68" spans="1:158" ht="16.7" customHeight="1" x14ac:dyDescent="0.5">
      <c r="A68" s="502" t="s">
        <v>585</v>
      </c>
      <c r="B68" s="589" t="s">
        <v>586</v>
      </c>
      <c r="C68" s="590" t="s">
        <v>54</v>
      </c>
      <c r="D68" s="383">
        <v>44961</v>
      </c>
      <c r="E68" s="591" t="s">
        <v>584</v>
      </c>
      <c r="F68" s="391">
        <v>10</v>
      </c>
      <c r="G68" s="338">
        <f>F68+F69</f>
        <v>13</v>
      </c>
      <c r="H68" s="338">
        <v>1</v>
      </c>
      <c r="I68" s="338">
        <v>1</v>
      </c>
      <c r="J68" s="338">
        <v>1</v>
      </c>
      <c r="K68" s="338">
        <v>1</v>
      </c>
      <c r="L68" s="466">
        <f>SUM(G68:K68)</f>
        <v>17</v>
      </c>
      <c r="M68" s="661"/>
      <c r="N68" s="487" t="s">
        <v>297</v>
      </c>
      <c r="O68" s="519">
        <v>3</v>
      </c>
      <c r="P68" s="639" t="s">
        <v>752</v>
      </c>
      <c r="Q68" s="338">
        <f>1*3</f>
        <v>3</v>
      </c>
      <c r="R68" s="338">
        <f>Q68+Q69+Q70+Q71</f>
        <v>14</v>
      </c>
      <c r="S68" s="338">
        <v>1</v>
      </c>
      <c r="T68" s="338">
        <v>1</v>
      </c>
      <c r="U68" s="338">
        <v>1</v>
      </c>
      <c r="V68" s="338">
        <v>1</v>
      </c>
      <c r="W68" s="466">
        <f>SUM(R68:V68)</f>
        <v>18</v>
      </c>
      <c r="X68" s="676" t="s">
        <v>886</v>
      </c>
    </row>
    <row r="69" spans="1:158" ht="16.7" customHeight="1" x14ac:dyDescent="0.5">
      <c r="A69" s="502" t="s">
        <v>1010</v>
      </c>
      <c r="B69" s="589"/>
      <c r="C69" s="590" t="s">
        <v>284</v>
      </c>
      <c r="D69" s="137">
        <v>1</v>
      </c>
      <c r="E69" s="605" t="s">
        <v>397</v>
      </c>
      <c r="F69" s="391">
        <v>3</v>
      </c>
      <c r="G69" s="338"/>
      <c r="H69" s="338"/>
      <c r="I69" s="338"/>
      <c r="J69" s="338"/>
      <c r="K69" s="338"/>
      <c r="L69" s="338"/>
      <c r="M69" s="649" t="s">
        <v>886</v>
      </c>
      <c r="N69" s="487" t="s">
        <v>954</v>
      </c>
      <c r="O69" s="383">
        <v>1</v>
      </c>
      <c r="P69" s="639" t="s">
        <v>868</v>
      </c>
      <c r="Q69" s="137">
        <v>2</v>
      </c>
      <c r="R69" s="338"/>
      <c r="S69" s="338"/>
      <c r="T69" s="338"/>
      <c r="U69" s="338"/>
      <c r="V69" s="338"/>
      <c r="W69" s="466"/>
      <c r="X69" s="676" t="s">
        <v>886</v>
      </c>
    </row>
    <row r="70" spans="1:158" ht="16.7" customHeight="1" x14ac:dyDescent="0.5">
      <c r="A70" s="502"/>
      <c r="B70" s="589"/>
      <c r="C70" s="590"/>
      <c r="D70" s="519"/>
      <c r="E70" s="583"/>
      <c r="F70" s="391"/>
      <c r="G70" s="338"/>
      <c r="H70" s="338"/>
      <c r="I70" s="338"/>
      <c r="J70" s="338"/>
      <c r="K70" s="338"/>
      <c r="L70" s="338"/>
      <c r="M70" s="661"/>
      <c r="N70" s="487" t="s">
        <v>54</v>
      </c>
      <c r="O70" s="383">
        <v>44961</v>
      </c>
      <c r="P70" s="639" t="s">
        <v>395</v>
      </c>
      <c r="Q70" s="137">
        <f>3*2</f>
        <v>6</v>
      </c>
      <c r="R70" s="338"/>
      <c r="S70" s="338"/>
      <c r="T70" s="338"/>
      <c r="U70" s="338"/>
      <c r="V70" s="338"/>
      <c r="W70" s="466"/>
      <c r="X70" s="688"/>
    </row>
    <row r="71" spans="1:158" ht="16.7" customHeight="1" x14ac:dyDescent="0.5">
      <c r="A71" s="709"/>
      <c r="B71" s="592"/>
      <c r="C71" s="593"/>
      <c r="D71" s="185"/>
      <c r="E71" s="613"/>
      <c r="F71" s="397"/>
      <c r="G71" s="373"/>
      <c r="H71" s="373"/>
      <c r="I71" s="373"/>
      <c r="J71" s="373"/>
      <c r="K71" s="373"/>
      <c r="L71" s="373"/>
      <c r="M71" s="654"/>
      <c r="N71" s="488" t="s">
        <v>286</v>
      </c>
      <c r="O71" s="142">
        <v>1</v>
      </c>
      <c r="P71" s="614" t="s">
        <v>397</v>
      </c>
      <c r="Q71" s="373">
        <f>3*1</f>
        <v>3</v>
      </c>
      <c r="R71" s="370"/>
      <c r="S71" s="373"/>
      <c r="T71" s="373"/>
      <c r="U71" s="373"/>
      <c r="V71" s="373"/>
      <c r="W71" s="373"/>
      <c r="X71" s="470" t="s">
        <v>886</v>
      </c>
    </row>
    <row r="72" spans="1:158" s="768" customFormat="1" ht="16.7" customHeight="1" x14ac:dyDescent="0.5">
      <c r="A72" s="502" t="s">
        <v>616</v>
      </c>
      <c r="B72" s="589" t="s">
        <v>617</v>
      </c>
      <c r="C72" s="609" t="s">
        <v>615</v>
      </c>
      <c r="D72" s="383">
        <v>44960</v>
      </c>
      <c r="E72" s="618" t="s">
        <v>948</v>
      </c>
      <c r="F72" s="338">
        <f>2*2</f>
        <v>4</v>
      </c>
      <c r="G72" s="338">
        <f>F72+F73</f>
        <v>15</v>
      </c>
      <c r="H72" s="338">
        <v>1</v>
      </c>
      <c r="I72" s="338">
        <v>1</v>
      </c>
      <c r="J72" s="338">
        <v>1</v>
      </c>
      <c r="K72" s="338">
        <v>1</v>
      </c>
      <c r="L72" s="466">
        <f>SUM(G72:K72)</f>
        <v>19</v>
      </c>
      <c r="M72" s="664"/>
      <c r="N72" s="463" t="s">
        <v>410</v>
      </c>
      <c r="O72" s="383">
        <v>44960</v>
      </c>
      <c r="P72" s="618" t="s">
        <v>948</v>
      </c>
      <c r="Q72" s="338">
        <f>2*2</f>
        <v>4</v>
      </c>
      <c r="R72" s="338">
        <f>Q72+Q73</f>
        <v>15</v>
      </c>
      <c r="S72" s="338">
        <v>1</v>
      </c>
      <c r="T72" s="338">
        <v>1</v>
      </c>
      <c r="U72" s="338">
        <v>1</v>
      </c>
      <c r="V72" s="338">
        <v>1</v>
      </c>
      <c r="W72" s="466">
        <f>SUM(R72:V72)</f>
        <v>19</v>
      </c>
      <c r="X72" s="689"/>
      <c r="Y72" s="769"/>
      <c r="Z72" s="769"/>
      <c r="AA72" s="769"/>
      <c r="AB72" s="769"/>
      <c r="AC72" s="769"/>
      <c r="AD72" s="769"/>
      <c r="AE72" s="769"/>
      <c r="AF72" s="769"/>
      <c r="AG72" s="769"/>
      <c r="AH72" s="769"/>
      <c r="AI72" s="769"/>
      <c r="AJ72" s="769"/>
      <c r="AK72" s="769"/>
      <c r="AL72" s="769"/>
      <c r="AM72" s="769"/>
      <c r="AN72" s="769"/>
      <c r="AO72" s="769"/>
      <c r="AP72" s="769"/>
      <c r="AQ72" s="769"/>
      <c r="AR72" s="769"/>
      <c r="AS72" s="769"/>
      <c r="AT72" s="769"/>
      <c r="AU72" s="769"/>
      <c r="AV72" s="769"/>
      <c r="AW72" s="769"/>
      <c r="AX72" s="769"/>
      <c r="AY72" s="769"/>
      <c r="AZ72" s="769"/>
      <c r="BA72" s="769"/>
      <c r="BB72" s="769"/>
      <c r="BC72" s="769"/>
      <c r="BD72" s="769"/>
      <c r="BE72" s="769"/>
      <c r="BF72" s="769"/>
      <c r="BG72" s="769"/>
      <c r="BH72" s="769"/>
      <c r="BI72" s="769"/>
      <c r="BJ72" s="769"/>
      <c r="BK72" s="769"/>
      <c r="BL72" s="769"/>
      <c r="BM72" s="769"/>
      <c r="BN72" s="769"/>
      <c r="BO72" s="769"/>
      <c r="BP72" s="769"/>
      <c r="BQ72" s="769"/>
      <c r="BR72" s="769"/>
      <c r="BS72" s="769"/>
      <c r="BT72" s="769"/>
      <c r="BU72" s="769"/>
      <c r="BV72" s="769"/>
      <c r="BW72" s="769"/>
      <c r="BX72" s="769"/>
      <c r="BY72" s="769"/>
      <c r="BZ72" s="769"/>
      <c r="CA72" s="769"/>
      <c r="CB72" s="769"/>
      <c r="CC72" s="769"/>
      <c r="CD72" s="769"/>
      <c r="CE72" s="769"/>
      <c r="CF72" s="769"/>
      <c r="CG72" s="769"/>
      <c r="CH72" s="769"/>
      <c r="CI72" s="769"/>
      <c r="CJ72" s="769"/>
      <c r="CK72" s="769"/>
      <c r="CL72" s="769"/>
      <c r="CM72" s="769"/>
      <c r="CN72" s="769"/>
      <c r="CO72" s="769"/>
      <c r="CP72" s="769"/>
      <c r="CQ72" s="769"/>
      <c r="CR72" s="769"/>
      <c r="CS72" s="769"/>
      <c r="CT72" s="769"/>
      <c r="CU72" s="769"/>
      <c r="CV72" s="769"/>
      <c r="CW72" s="769"/>
      <c r="CX72" s="769"/>
      <c r="CY72" s="769"/>
      <c r="CZ72" s="769"/>
      <c r="DA72" s="769"/>
      <c r="DB72" s="769"/>
      <c r="DC72" s="769"/>
      <c r="DD72" s="769"/>
      <c r="DE72" s="769"/>
      <c r="DF72" s="769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769"/>
      <c r="EI72" s="769"/>
      <c r="EJ72" s="769"/>
      <c r="EK72" s="769"/>
      <c r="EL72" s="769"/>
      <c r="EM72" s="769"/>
      <c r="EN72" s="769"/>
      <c r="EO72" s="769"/>
      <c r="EP72" s="769"/>
      <c r="EQ72" s="769"/>
      <c r="ER72" s="769"/>
      <c r="ES72" s="769"/>
      <c r="ET72" s="769"/>
      <c r="EU72" s="769"/>
      <c r="EV72" s="769"/>
      <c r="EW72" s="769"/>
      <c r="EX72" s="769"/>
      <c r="EY72" s="769"/>
      <c r="EZ72" s="769"/>
      <c r="FA72" s="769"/>
      <c r="FB72" s="769"/>
    </row>
    <row r="73" spans="1:158" ht="16.7" customHeight="1" x14ac:dyDescent="0.5">
      <c r="A73" s="448" t="s">
        <v>1011</v>
      </c>
      <c r="B73" s="578"/>
      <c r="C73" s="501" t="s">
        <v>620</v>
      </c>
      <c r="D73" s="519">
        <v>1</v>
      </c>
      <c r="E73" s="583" t="s">
        <v>1133</v>
      </c>
      <c r="F73" s="338">
        <v>11</v>
      </c>
      <c r="G73" s="338"/>
      <c r="H73" s="338"/>
      <c r="I73" s="338"/>
      <c r="J73" s="338"/>
      <c r="K73" s="338"/>
      <c r="L73" s="338"/>
      <c r="M73" s="664"/>
      <c r="N73" s="487" t="s">
        <v>412</v>
      </c>
      <c r="O73" s="519">
        <v>1</v>
      </c>
      <c r="P73" s="583" t="s">
        <v>1133</v>
      </c>
      <c r="Q73" s="338">
        <v>11</v>
      </c>
      <c r="R73" s="338"/>
      <c r="S73" s="338"/>
      <c r="T73" s="338"/>
      <c r="U73" s="338"/>
      <c r="V73" s="338"/>
      <c r="W73" s="338"/>
      <c r="X73" s="689"/>
    </row>
    <row r="74" spans="1:158" ht="16.7" customHeight="1" x14ac:dyDescent="0.5">
      <c r="A74" s="449" t="s">
        <v>1013</v>
      </c>
      <c r="B74" s="579"/>
      <c r="C74" s="595"/>
      <c r="D74" s="185"/>
      <c r="E74" s="613"/>
      <c r="F74" s="373"/>
      <c r="G74" s="373"/>
      <c r="H74" s="373"/>
      <c r="I74" s="373"/>
      <c r="J74" s="373"/>
      <c r="K74" s="373"/>
      <c r="L74" s="373"/>
      <c r="M74" s="657"/>
      <c r="N74" s="488"/>
      <c r="O74" s="185"/>
      <c r="P74" s="613"/>
      <c r="Q74" s="373"/>
      <c r="R74" s="373"/>
      <c r="S74" s="373"/>
      <c r="T74" s="373"/>
      <c r="U74" s="373"/>
      <c r="V74" s="373"/>
      <c r="W74" s="373"/>
      <c r="X74" s="682"/>
    </row>
    <row r="75" spans="1:158" ht="16.7" customHeight="1" x14ac:dyDescent="0.5">
      <c r="A75" s="448" t="s">
        <v>550</v>
      </c>
      <c r="B75" s="578" t="s">
        <v>551</v>
      </c>
      <c r="C75" s="590" t="s">
        <v>549</v>
      </c>
      <c r="D75" s="519">
        <v>3</v>
      </c>
      <c r="E75" s="602" t="s">
        <v>869</v>
      </c>
      <c r="F75" s="338">
        <f>3*D75</f>
        <v>9</v>
      </c>
      <c r="G75" s="338">
        <f>F75+F76+F77</f>
        <v>15</v>
      </c>
      <c r="H75" s="338">
        <v>1</v>
      </c>
      <c r="I75" s="338">
        <v>1</v>
      </c>
      <c r="J75" s="338">
        <v>1</v>
      </c>
      <c r="K75" s="338">
        <v>1</v>
      </c>
      <c r="L75" s="466">
        <f>SUM(G75:K75)</f>
        <v>19</v>
      </c>
      <c r="M75" s="664"/>
      <c r="N75" s="137" t="s">
        <v>366</v>
      </c>
      <c r="O75" s="519">
        <v>3</v>
      </c>
      <c r="P75" s="602" t="s">
        <v>869</v>
      </c>
      <c r="Q75" s="338">
        <f>3*O75</f>
        <v>9</v>
      </c>
      <c r="R75" s="338">
        <f>Q75+Q76+Q77</f>
        <v>15</v>
      </c>
      <c r="S75" s="338">
        <v>1</v>
      </c>
      <c r="T75" s="338">
        <v>1</v>
      </c>
      <c r="U75" s="338">
        <v>1</v>
      </c>
      <c r="V75" s="338">
        <v>1</v>
      </c>
      <c r="W75" s="466">
        <f>SUM(R75:V75)</f>
        <v>19</v>
      </c>
      <c r="X75" s="689"/>
    </row>
    <row r="76" spans="1:158" s="768" customFormat="1" ht="16.7" customHeight="1" x14ac:dyDescent="0.5">
      <c r="A76" s="448" t="s">
        <v>1014</v>
      </c>
      <c r="B76" s="578"/>
      <c r="C76" s="590" t="s">
        <v>260</v>
      </c>
      <c r="D76" s="519">
        <v>1</v>
      </c>
      <c r="E76" s="602" t="s">
        <v>871</v>
      </c>
      <c r="F76" s="338">
        <f>2*D76</f>
        <v>2</v>
      </c>
      <c r="G76" s="338"/>
      <c r="H76" s="338"/>
      <c r="I76" s="338"/>
      <c r="J76" s="338"/>
      <c r="K76" s="338"/>
      <c r="L76" s="338"/>
      <c r="M76" s="664"/>
      <c r="N76" s="137" t="s">
        <v>262</v>
      </c>
      <c r="O76" s="519">
        <v>1</v>
      </c>
      <c r="P76" s="602" t="s">
        <v>871</v>
      </c>
      <c r="Q76" s="338">
        <f>2*O76</f>
        <v>2</v>
      </c>
      <c r="R76" s="338"/>
      <c r="S76" s="338"/>
      <c r="T76" s="338"/>
      <c r="U76" s="338"/>
      <c r="V76" s="338"/>
      <c r="W76" s="338"/>
      <c r="X76" s="689"/>
      <c r="Y76" s="769"/>
      <c r="Z76" s="769"/>
      <c r="AA76" s="769"/>
      <c r="AB76" s="769"/>
      <c r="AC76" s="769"/>
      <c r="AD76" s="769"/>
      <c r="AE76" s="769"/>
      <c r="AF76" s="769"/>
      <c r="AG76" s="769"/>
      <c r="AH76" s="769"/>
      <c r="AI76" s="769"/>
      <c r="AJ76" s="769"/>
      <c r="AK76" s="769"/>
      <c r="AL76" s="769"/>
      <c r="AM76" s="769"/>
      <c r="AN76" s="769"/>
      <c r="AO76" s="769"/>
      <c r="AP76" s="769"/>
      <c r="AQ76" s="769"/>
      <c r="AR76" s="769"/>
      <c r="AS76" s="769"/>
      <c r="AT76" s="769"/>
      <c r="AU76" s="769"/>
      <c r="AV76" s="769"/>
      <c r="AW76" s="769"/>
      <c r="AX76" s="769"/>
      <c r="AY76" s="769"/>
      <c r="AZ76" s="769"/>
      <c r="BA76" s="769"/>
      <c r="BB76" s="769"/>
      <c r="BC76" s="769"/>
      <c r="BD76" s="769"/>
      <c r="BE76" s="769"/>
      <c r="BF76" s="769"/>
      <c r="BG76" s="769"/>
      <c r="BH76" s="769"/>
      <c r="BI76" s="769"/>
      <c r="BJ76" s="769"/>
      <c r="BK76" s="769"/>
      <c r="BL76" s="769"/>
      <c r="BM76" s="769"/>
      <c r="BN76" s="769"/>
      <c r="BO76" s="769"/>
      <c r="BP76" s="769"/>
      <c r="BQ76" s="769"/>
      <c r="BR76" s="769"/>
      <c r="BS76" s="769"/>
      <c r="BT76" s="769"/>
      <c r="BU76" s="769"/>
      <c r="BV76" s="769"/>
      <c r="BW76" s="769"/>
      <c r="BX76" s="769"/>
      <c r="BY76" s="769"/>
      <c r="BZ76" s="769"/>
      <c r="CA76" s="769"/>
      <c r="CB76" s="769"/>
      <c r="CC76" s="769"/>
      <c r="CD76" s="769"/>
      <c r="CE76" s="769"/>
      <c r="CF76" s="769"/>
      <c r="CG76" s="769"/>
      <c r="CH76" s="769"/>
      <c r="CI76" s="769"/>
      <c r="CJ76" s="769"/>
      <c r="CK76" s="769"/>
      <c r="CL76" s="769"/>
      <c r="CM76" s="769"/>
      <c r="CN76" s="769"/>
      <c r="CO76" s="769"/>
      <c r="CP76" s="769"/>
      <c r="CQ76" s="769"/>
      <c r="CR76" s="769"/>
      <c r="CS76" s="769"/>
      <c r="CT76" s="769"/>
      <c r="CU76" s="769"/>
      <c r="CV76" s="769"/>
      <c r="CW76" s="769"/>
      <c r="CX76" s="769"/>
      <c r="CY76" s="769"/>
      <c r="CZ76" s="769"/>
      <c r="DA76" s="769"/>
      <c r="DB76" s="769"/>
      <c r="DC76" s="769"/>
      <c r="DD76" s="769"/>
      <c r="DE76" s="769"/>
      <c r="DF76" s="769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</row>
    <row r="77" spans="1:158" ht="16.7" customHeight="1" x14ac:dyDescent="0.5">
      <c r="A77" s="449"/>
      <c r="B77" s="579"/>
      <c r="C77" s="593" t="s">
        <v>168</v>
      </c>
      <c r="D77" s="185">
        <v>4</v>
      </c>
      <c r="E77" s="601" t="s">
        <v>560</v>
      </c>
      <c r="F77" s="373">
        <f>1*D77</f>
        <v>4</v>
      </c>
      <c r="G77" s="373"/>
      <c r="H77" s="373"/>
      <c r="I77" s="373"/>
      <c r="J77" s="373"/>
      <c r="K77" s="373"/>
      <c r="L77" s="373"/>
      <c r="M77" s="657"/>
      <c r="N77" s="142" t="s">
        <v>170</v>
      </c>
      <c r="O77" s="185">
        <v>4</v>
      </c>
      <c r="P77" s="601" t="s">
        <v>560</v>
      </c>
      <c r="Q77" s="373">
        <f>1*O77</f>
        <v>4</v>
      </c>
      <c r="R77" s="373"/>
      <c r="S77" s="373"/>
      <c r="T77" s="373"/>
      <c r="U77" s="373"/>
      <c r="V77" s="373"/>
      <c r="W77" s="373"/>
      <c r="X77" s="682"/>
    </row>
    <row r="78" spans="1:158" ht="16.7" customHeight="1" x14ac:dyDescent="0.5">
      <c r="A78" s="448" t="s">
        <v>767</v>
      </c>
      <c r="B78" s="578" t="s">
        <v>768</v>
      </c>
      <c r="C78" s="590" t="s">
        <v>1074</v>
      </c>
      <c r="D78" s="137">
        <v>3</v>
      </c>
      <c r="E78" s="591" t="s">
        <v>879</v>
      </c>
      <c r="F78" s="391">
        <f>4*3</f>
        <v>12</v>
      </c>
      <c r="G78" s="338">
        <f>F78+F79+F80</f>
        <v>17</v>
      </c>
      <c r="H78" s="338">
        <v>1</v>
      </c>
      <c r="I78" s="338">
        <v>1</v>
      </c>
      <c r="J78" s="338">
        <v>1</v>
      </c>
      <c r="K78" s="338">
        <v>1</v>
      </c>
      <c r="L78" s="466">
        <f>SUM(G78:K78)</f>
        <v>21</v>
      </c>
      <c r="M78" s="651"/>
      <c r="N78" s="487" t="s">
        <v>376</v>
      </c>
      <c r="O78" s="137">
        <v>3</v>
      </c>
      <c r="P78" s="591" t="s">
        <v>879</v>
      </c>
      <c r="Q78" s="391">
        <f>4*3</f>
        <v>12</v>
      </c>
      <c r="R78" s="338">
        <f>Q78+Q79+Q80</f>
        <v>17</v>
      </c>
      <c r="S78" s="338">
        <v>1</v>
      </c>
      <c r="T78" s="338">
        <v>1</v>
      </c>
      <c r="U78" s="338">
        <v>1</v>
      </c>
      <c r="V78" s="338">
        <v>1</v>
      </c>
      <c r="W78" s="466">
        <f>SUM(R78:V78)</f>
        <v>21</v>
      </c>
      <c r="X78" s="696"/>
    </row>
    <row r="79" spans="1:158" s="768" customFormat="1" ht="16.7" customHeight="1" x14ac:dyDescent="0.5">
      <c r="A79" s="448" t="s">
        <v>988</v>
      </c>
      <c r="B79" s="578"/>
      <c r="C79" s="501" t="s">
        <v>377</v>
      </c>
      <c r="D79" s="137">
        <v>1</v>
      </c>
      <c r="E79" s="591" t="s">
        <v>556</v>
      </c>
      <c r="F79" s="391">
        <v>1</v>
      </c>
      <c r="G79" s="338"/>
      <c r="H79" s="338"/>
      <c r="I79" s="338"/>
      <c r="J79" s="338"/>
      <c r="K79" s="338"/>
      <c r="L79" s="338"/>
      <c r="M79" s="652" t="s">
        <v>875</v>
      </c>
      <c r="N79" s="487" t="s">
        <v>378</v>
      </c>
      <c r="O79" s="137">
        <v>1</v>
      </c>
      <c r="P79" s="591" t="s">
        <v>556</v>
      </c>
      <c r="Q79" s="391">
        <v>1</v>
      </c>
      <c r="R79" s="338"/>
      <c r="S79" s="338"/>
      <c r="T79" s="338"/>
      <c r="U79" s="338"/>
      <c r="V79" s="338"/>
      <c r="W79" s="338"/>
      <c r="X79" s="469" t="s">
        <v>875</v>
      </c>
      <c r="Y79" s="769"/>
      <c r="Z79" s="769"/>
      <c r="AA79" s="769"/>
      <c r="AB79" s="769"/>
      <c r="AC79" s="769"/>
      <c r="AD79" s="769"/>
      <c r="AE79" s="769"/>
      <c r="AF79" s="769"/>
      <c r="AG79" s="769"/>
      <c r="AH79" s="769"/>
      <c r="AI79" s="769"/>
      <c r="AJ79" s="769"/>
      <c r="AK79" s="769"/>
      <c r="AL79" s="769"/>
      <c r="AM79" s="769"/>
      <c r="AN79" s="769"/>
      <c r="AO79" s="769"/>
      <c r="AP79" s="769"/>
      <c r="AQ79" s="769"/>
      <c r="AR79" s="769"/>
      <c r="AS79" s="769"/>
      <c r="AT79" s="769"/>
      <c r="AU79" s="769"/>
      <c r="AV79" s="769"/>
      <c r="AW79" s="769"/>
      <c r="AX79" s="769"/>
      <c r="AY79" s="769"/>
      <c r="AZ79" s="769"/>
      <c r="BA79" s="769"/>
      <c r="BB79" s="769"/>
      <c r="BC79" s="769"/>
      <c r="BD79" s="769"/>
      <c r="BE79" s="769"/>
      <c r="BF79" s="769"/>
      <c r="BG79" s="769"/>
      <c r="BH79" s="769"/>
      <c r="BI79" s="769"/>
      <c r="BJ79" s="769"/>
      <c r="BK79" s="769"/>
      <c r="BL79" s="769"/>
      <c r="BM79" s="769"/>
      <c r="BN79" s="769"/>
      <c r="BO79" s="769"/>
      <c r="BP79" s="769"/>
      <c r="BQ79" s="769"/>
      <c r="BR79" s="769"/>
      <c r="BS79" s="769"/>
      <c r="BT79" s="769"/>
      <c r="BU79" s="769"/>
      <c r="BV79" s="769"/>
      <c r="BW79" s="769"/>
      <c r="BX79" s="769"/>
      <c r="BY79" s="769"/>
      <c r="BZ79" s="769"/>
      <c r="CA79" s="769"/>
      <c r="CB79" s="769"/>
      <c r="CC79" s="769"/>
      <c r="CD79" s="769"/>
      <c r="CE79" s="769"/>
      <c r="CF79" s="769"/>
      <c r="CG79" s="769"/>
      <c r="CH79" s="769"/>
      <c r="CI79" s="769"/>
      <c r="CJ79" s="769"/>
      <c r="CK79" s="769"/>
      <c r="CL79" s="769"/>
      <c r="CM79" s="769"/>
      <c r="CN79" s="769"/>
      <c r="CO79" s="769"/>
      <c r="CP79" s="769"/>
      <c r="CQ79" s="769"/>
      <c r="CR79" s="769"/>
      <c r="CS79" s="769"/>
      <c r="CT79" s="769"/>
      <c r="CU79" s="769"/>
      <c r="CV79" s="769"/>
      <c r="CW79" s="769"/>
      <c r="CX79" s="769"/>
      <c r="CY79" s="769"/>
      <c r="CZ79" s="769"/>
      <c r="DA79" s="769"/>
      <c r="DB79" s="769"/>
      <c r="DC79" s="769"/>
      <c r="DD79" s="769"/>
      <c r="DE79" s="769"/>
      <c r="DF79" s="769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</row>
    <row r="80" spans="1:158" ht="16.7" customHeight="1" x14ac:dyDescent="0.5">
      <c r="A80" s="449"/>
      <c r="B80" s="579"/>
      <c r="C80" s="595" t="s">
        <v>377</v>
      </c>
      <c r="D80" s="142">
        <v>2</v>
      </c>
      <c r="E80" s="596" t="s">
        <v>952</v>
      </c>
      <c r="F80" s="397">
        <v>4</v>
      </c>
      <c r="G80" s="373"/>
      <c r="H80" s="373"/>
      <c r="I80" s="373"/>
      <c r="J80" s="373"/>
      <c r="K80" s="373"/>
      <c r="L80" s="373"/>
      <c r="M80" s="669" t="s">
        <v>875</v>
      </c>
      <c r="N80" s="488" t="s">
        <v>378</v>
      </c>
      <c r="O80" s="142">
        <v>2</v>
      </c>
      <c r="P80" s="596" t="s">
        <v>952</v>
      </c>
      <c r="Q80" s="397">
        <v>4</v>
      </c>
      <c r="R80" s="373"/>
      <c r="S80" s="373"/>
      <c r="T80" s="373"/>
      <c r="U80" s="373"/>
      <c r="V80" s="373"/>
      <c r="W80" s="373"/>
      <c r="X80" s="452" t="s">
        <v>875</v>
      </c>
    </row>
    <row r="81" spans="1:158" ht="16.7" customHeight="1" x14ac:dyDescent="0.5">
      <c r="A81" s="448" t="s">
        <v>633</v>
      </c>
      <c r="B81" s="578" t="s">
        <v>634</v>
      </c>
      <c r="C81" s="581" t="s">
        <v>631</v>
      </c>
      <c r="D81" s="136">
        <v>1</v>
      </c>
      <c r="E81" s="583" t="s">
        <v>409</v>
      </c>
      <c r="F81" s="391">
        <v>8</v>
      </c>
      <c r="G81" s="338">
        <f>F81+F82+F83</f>
        <v>11</v>
      </c>
      <c r="H81" s="327">
        <v>1</v>
      </c>
      <c r="I81" s="327">
        <v>1</v>
      </c>
      <c r="J81" s="327">
        <v>1</v>
      </c>
      <c r="K81" s="327">
        <v>1</v>
      </c>
      <c r="L81" s="466">
        <f>SUM(G81:K81)</f>
        <v>15</v>
      </c>
      <c r="M81" s="668"/>
      <c r="N81" s="519" t="s">
        <v>425</v>
      </c>
      <c r="O81" s="136">
        <v>1</v>
      </c>
      <c r="P81" s="583" t="s">
        <v>409</v>
      </c>
      <c r="Q81" s="391">
        <v>8</v>
      </c>
      <c r="R81" s="338">
        <f>Q81+Q82+Q83</f>
        <v>11</v>
      </c>
      <c r="S81" s="327">
        <v>1</v>
      </c>
      <c r="T81" s="327">
        <v>1</v>
      </c>
      <c r="U81" s="327">
        <v>1</v>
      </c>
      <c r="V81" s="327">
        <v>1</v>
      </c>
      <c r="W81" s="466">
        <f>SUM(R81:V81)</f>
        <v>15</v>
      </c>
      <c r="X81" s="694"/>
    </row>
    <row r="82" spans="1:158" s="768" customFormat="1" ht="16.7" customHeight="1" x14ac:dyDescent="0.5">
      <c r="A82" s="448" t="s">
        <v>991</v>
      </c>
      <c r="B82" s="578"/>
      <c r="C82" s="581" t="s">
        <v>426</v>
      </c>
      <c r="D82" s="136">
        <v>1</v>
      </c>
      <c r="E82" s="583" t="s">
        <v>1057</v>
      </c>
      <c r="F82" s="391">
        <v>1</v>
      </c>
      <c r="G82" s="338"/>
      <c r="H82" s="327"/>
      <c r="I82" s="327"/>
      <c r="J82" s="327"/>
      <c r="K82" s="327"/>
      <c r="L82" s="463"/>
      <c r="M82" s="668"/>
      <c r="N82" s="519" t="s">
        <v>427</v>
      </c>
      <c r="O82" s="136">
        <v>1</v>
      </c>
      <c r="P82" s="583" t="s">
        <v>1057</v>
      </c>
      <c r="Q82" s="391">
        <v>1</v>
      </c>
      <c r="R82" s="338"/>
      <c r="S82" s="327"/>
      <c r="T82" s="327"/>
      <c r="U82" s="327"/>
      <c r="V82" s="327"/>
      <c r="W82" s="463"/>
      <c r="X82" s="694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769"/>
      <c r="AM82" s="769"/>
      <c r="AN82" s="769"/>
      <c r="AO82" s="769"/>
      <c r="AP82" s="769"/>
      <c r="AQ82" s="769"/>
      <c r="AR82" s="769"/>
      <c r="AS82" s="769"/>
      <c r="AT82" s="769"/>
      <c r="AU82" s="769"/>
      <c r="AV82" s="769"/>
      <c r="AW82" s="769"/>
      <c r="AX82" s="769"/>
      <c r="AY82" s="769"/>
      <c r="AZ82" s="769"/>
      <c r="BA82" s="769"/>
      <c r="BB82" s="769"/>
      <c r="BC82" s="769"/>
      <c r="BD82" s="769"/>
      <c r="BE82" s="769"/>
      <c r="BF82" s="769"/>
      <c r="BG82" s="769"/>
      <c r="BH82" s="769"/>
      <c r="BI82" s="769"/>
      <c r="BJ82" s="769"/>
      <c r="BK82" s="769"/>
      <c r="BL82" s="769"/>
      <c r="BM82" s="769"/>
      <c r="BN82" s="769"/>
      <c r="BO82" s="769"/>
      <c r="BP82" s="769"/>
      <c r="BQ82" s="769"/>
      <c r="BR82" s="769"/>
      <c r="BS82" s="769"/>
      <c r="BT82" s="769"/>
      <c r="BU82" s="769"/>
      <c r="BV82" s="769"/>
      <c r="BW82" s="769"/>
      <c r="BX82" s="769"/>
      <c r="BY82" s="769"/>
      <c r="BZ82" s="769"/>
      <c r="CA82" s="769"/>
      <c r="CB82" s="769"/>
      <c r="CC82" s="769"/>
      <c r="CD82" s="769"/>
      <c r="CE82" s="769"/>
      <c r="CF82" s="769"/>
      <c r="CG82" s="769"/>
      <c r="CH82" s="769"/>
      <c r="CI82" s="769"/>
      <c r="CJ82" s="769"/>
      <c r="CK82" s="769"/>
      <c r="CL82" s="769"/>
      <c r="CM82" s="769"/>
      <c r="CN82" s="769"/>
      <c r="CO82" s="769"/>
      <c r="CP82" s="769"/>
      <c r="CQ82" s="769"/>
      <c r="CR82" s="769"/>
      <c r="CS82" s="769"/>
      <c r="CT82" s="769"/>
      <c r="CU82" s="769"/>
      <c r="CV82" s="769"/>
      <c r="CW82" s="769"/>
      <c r="CX82" s="769"/>
      <c r="CY82" s="769"/>
      <c r="CZ82" s="769"/>
      <c r="DA82" s="769"/>
      <c r="DB82" s="769"/>
      <c r="DC82" s="769"/>
      <c r="DD82" s="769"/>
      <c r="DE82" s="769"/>
      <c r="DF82" s="769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769"/>
      <c r="EI82" s="769"/>
      <c r="EJ82" s="769"/>
      <c r="EK82" s="769"/>
      <c r="EL82" s="769"/>
      <c r="EM82" s="769"/>
      <c r="EN82" s="769"/>
      <c r="EO82" s="769"/>
      <c r="EP82" s="769"/>
      <c r="EQ82" s="769"/>
      <c r="ER82" s="769"/>
      <c r="ES82" s="769"/>
      <c r="ET82" s="769"/>
      <c r="EU82" s="769"/>
      <c r="EV82" s="769"/>
      <c r="EW82" s="769"/>
      <c r="EX82" s="769"/>
      <c r="EY82" s="769"/>
      <c r="EZ82" s="769"/>
      <c r="FA82" s="769"/>
      <c r="FB82" s="769"/>
    </row>
    <row r="83" spans="1:158" s="768" customFormat="1" ht="16.7" customHeight="1" x14ac:dyDescent="0.5">
      <c r="A83" s="449"/>
      <c r="B83" s="579"/>
      <c r="C83" s="582" t="s">
        <v>1059</v>
      </c>
      <c r="D83" s="141">
        <v>2</v>
      </c>
      <c r="E83" s="613" t="s">
        <v>893</v>
      </c>
      <c r="F83" s="397">
        <v>2</v>
      </c>
      <c r="G83" s="373"/>
      <c r="H83" s="376"/>
      <c r="I83" s="376"/>
      <c r="J83" s="376"/>
      <c r="K83" s="376"/>
      <c r="L83" s="464"/>
      <c r="M83" s="727" t="s">
        <v>1117</v>
      </c>
      <c r="N83" s="185" t="s">
        <v>1065</v>
      </c>
      <c r="O83" s="141">
        <v>2</v>
      </c>
      <c r="P83" s="613" t="s">
        <v>893</v>
      </c>
      <c r="Q83" s="397">
        <v>2</v>
      </c>
      <c r="R83" s="373"/>
      <c r="S83" s="376"/>
      <c r="T83" s="376"/>
      <c r="U83" s="376"/>
      <c r="V83" s="376"/>
      <c r="W83" s="464"/>
      <c r="X83" s="728" t="s">
        <v>1117</v>
      </c>
      <c r="Y83" s="769"/>
      <c r="Z83" s="769"/>
      <c r="AA83" s="769"/>
      <c r="AB83" s="769"/>
      <c r="AC83" s="769"/>
      <c r="AD83" s="769"/>
      <c r="AE83" s="769"/>
      <c r="AF83" s="769"/>
      <c r="AG83" s="769"/>
      <c r="AH83" s="769"/>
      <c r="AI83" s="769"/>
      <c r="AJ83" s="769"/>
      <c r="AK83" s="769"/>
      <c r="AL83" s="769"/>
      <c r="AM83" s="769"/>
      <c r="AN83" s="769"/>
      <c r="AO83" s="769"/>
      <c r="AP83" s="769"/>
      <c r="AQ83" s="769"/>
      <c r="AR83" s="769"/>
      <c r="AS83" s="769"/>
      <c r="AT83" s="769"/>
      <c r="AU83" s="769"/>
      <c r="AV83" s="769"/>
      <c r="AW83" s="769"/>
      <c r="AX83" s="769"/>
      <c r="AY83" s="769"/>
      <c r="AZ83" s="769"/>
      <c r="BA83" s="769"/>
      <c r="BB83" s="769"/>
      <c r="BC83" s="769"/>
      <c r="BD83" s="769"/>
      <c r="BE83" s="769"/>
      <c r="BF83" s="769"/>
      <c r="BG83" s="769"/>
      <c r="BH83" s="769"/>
      <c r="BI83" s="769"/>
      <c r="BJ83" s="769"/>
      <c r="BK83" s="769"/>
      <c r="BL83" s="769"/>
      <c r="BM83" s="769"/>
      <c r="BN83" s="769"/>
      <c r="BO83" s="769"/>
      <c r="BP83" s="769"/>
      <c r="BQ83" s="769"/>
      <c r="BR83" s="769"/>
      <c r="BS83" s="769"/>
      <c r="BT83" s="769"/>
      <c r="BU83" s="769"/>
      <c r="BV83" s="769"/>
      <c r="BW83" s="769"/>
      <c r="BX83" s="769"/>
      <c r="BY83" s="769"/>
      <c r="BZ83" s="769"/>
      <c r="CA83" s="769"/>
      <c r="CB83" s="769"/>
      <c r="CC83" s="769"/>
      <c r="CD83" s="769"/>
      <c r="CE83" s="769"/>
      <c r="CF83" s="769"/>
      <c r="CG83" s="769"/>
      <c r="CH83" s="769"/>
      <c r="CI83" s="769"/>
      <c r="CJ83" s="769"/>
      <c r="CK83" s="769"/>
      <c r="CL83" s="769"/>
      <c r="CM83" s="769"/>
      <c r="CN83" s="769"/>
      <c r="CO83" s="769"/>
      <c r="CP83" s="769"/>
      <c r="CQ83" s="769"/>
      <c r="CR83" s="769"/>
      <c r="CS83" s="769"/>
      <c r="CT83" s="769"/>
      <c r="CU83" s="769"/>
      <c r="CV83" s="769"/>
      <c r="CW83" s="769"/>
      <c r="CX83" s="769"/>
      <c r="CY83" s="769"/>
      <c r="CZ83" s="769"/>
      <c r="DA83" s="769"/>
      <c r="DB83" s="769"/>
      <c r="DC83" s="769"/>
      <c r="DD83" s="769"/>
      <c r="DE83" s="769"/>
      <c r="DF83" s="769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769"/>
      <c r="EI83" s="769"/>
      <c r="EJ83" s="769"/>
      <c r="EK83" s="769"/>
      <c r="EL83" s="769"/>
      <c r="EM83" s="769"/>
      <c r="EN83" s="769"/>
      <c r="EO83" s="769"/>
      <c r="EP83" s="769"/>
      <c r="EQ83" s="769"/>
      <c r="ER83" s="769"/>
      <c r="ES83" s="769"/>
      <c r="ET83" s="769"/>
      <c r="EU83" s="769"/>
      <c r="EV83" s="769"/>
      <c r="EW83" s="769"/>
      <c r="EX83" s="769"/>
      <c r="EY83" s="769"/>
      <c r="EZ83" s="769"/>
      <c r="FA83" s="769"/>
      <c r="FB83" s="769"/>
    </row>
    <row r="84" spans="1:158" ht="16.7" customHeight="1" x14ac:dyDescent="0.5">
      <c r="A84" s="448" t="s">
        <v>554</v>
      </c>
      <c r="B84" s="578" t="s">
        <v>555</v>
      </c>
      <c r="C84" s="590" t="s">
        <v>152</v>
      </c>
      <c r="D84" s="519">
        <v>1</v>
      </c>
      <c r="E84" s="602" t="s">
        <v>870</v>
      </c>
      <c r="F84" s="338">
        <f>5*D84</f>
        <v>5</v>
      </c>
      <c r="G84" s="338">
        <f>F84+F85+F86+F87</f>
        <v>16</v>
      </c>
      <c r="H84" s="338">
        <v>1</v>
      </c>
      <c r="I84" s="338">
        <v>1</v>
      </c>
      <c r="J84" s="338">
        <v>1</v>
      </c>
      <c r="K84" s="338">
        <v>1</v>
      </c>
      <c r="L84" s="466">
        <f>SUM(G84:K84)</f>
        <v>20</v>
      </c>
      <c r="M84" s="661" t="s">
        <v>875</v>
      </c>
      <c r="N84" s="137" t="s">
        <v>154</v>
      </c>
      <c r="O84" s="519">
        <v>1</v>
      </c>
      <c r="P84" s="602" t="s">
        <v>870</v>
      </c>
      <c r="Q84" s="338">
        <f>5*O84</f>
        <v>5</v>
      </c>
      <c r="R84" s="338">
        <f>Q84+Q85+Q86+Q87</f>
        <v>16</v>
      </c>
      <c r="S84" s="338">
        <v>1</v>
      </c>
      <c r="T84" s="338">
        <v>1</v>
      </c>
      <c r="U84" s="338">
        <v>1</v>
      </c>
      <c r="V84" s="338">
        <v>1</v>
      </c>
      <c r="W84" s="466">
        <f>SUM(R84:V84)</f>
        <v>20</v>
      </c>
      <c r="X84" s="686" t="s">
        <v>875</v>
      </c>
    </row>
    <row r="85" spans="1:158" s="768" customFormat="1" ht="16.7" customHeight="1" x14ac:dyDescent="0.5">
      <c r="A85" s="448" t="s">
        <v>1015</v>
      </c>
      <c r="B85" s="578"/>
      <c r="C85" s="590" t="s">
        <v>164</v>
      </c>
      <c r="D85" s="519">
        <v>4</v>
      </c>
      <c r="E85" s="602" t="s">
        <v>556</v>
      </c>
      <c r="F85" s="338">
        <f>1*D85</f>
        <v>4</v>
      </c>
      <c r="G85" s="338"/>
      <c r="H85" s="338"/>
      <c r="I85" s="338"/>
      <c r="J85" s="338"/>
      <c r="K85" s="338"/>
      <c r="L85" s="338"/>
      <c r="M85" s="664"/>
      <c r="N85" s="137" t="s">
        <v>166</v>
      </c>
      <c r="O85" s="519">
        <v>4</v>
      </c>
      <c r="P85" s="602" t="s">
        <v>556</v>
      </c>
      <c r="Q85" s="338">
        <f>1*O85</f>
        <v>4</v>
      </c>
      <c r="R85" s="338"/>
      <c r="S85" s="338"/>
      <c r="T85" s="338"/>
      <c r="U85" s="338"/>
      <c r="V85" s="338"/>
      <c r="W85" s="338"/>
      <c r="X85" s="689"/>
      <c r="Y85" s="769"/>
      <c r="Z85" s="769"/>
      <c r="AA85" s="769"/>
      <c r="AB85" s="769"/>
      <c r="AC85" s="769"/>
      <c r="AD85" s="769"/>
      <c r="AE85" s="769"/>
      <c r="AF85" s="769"/>
      <c r="AG85" s="769"/>
      <c r="AH85" s="769"/>
      <c r="AI85" s="769"/>
      <c r="AJ85" s="769"/>
      <c r="AK85" s="769"/>
      <c r="AL85" s="769"/>
      <c r="AM85" s="769"/>
      <c r="AN85" s="769"/>
      <c r="AO85" s="769"/>
      <c r="AP85" s="769"/>
      <c r="AQ85" s="769"/>
      <c r="AR85" s="769"/>
      <c r="AS85" s="769"/>
      <c r="AT85" s="769"/>
      <c r="AU85" s="769"/>
      <c r="AV85" s="769"/>
      <c r="AW85" s="769"/>
      <c r="AX85" s="769"/>
      <c r="AY85" s="769"/>
      <c r="AZ85" s="769"/>
      <c r="BA85" s="769"/>
      <c r="BB85" s="769"/>
      <c r="BC85" s="769"/>
      <c r="BD85" s="769"/>
      <c r="BE85" s="769"/>
      <c r="BF85" s="769"/>
      <c r="BG85" s="769"/>
      <c r="BH85" s="769"/>
      <c r="BI85" s="769"/>
      <c r="BJ85" s="769"/>
      <c r="BK85" s="769"/>
      <c r="BL85" s="769"/>
      <c r="BM85" s="769"/>
      <c r="BN85" s="769"/>
      <c r="BO85" s="769"/>
      <c r="BP85" s="769"/>
      <c r="BQ85" s="769"/>
      <c r="BR85" s="769"/>
      <c r="BS85" s="769"/>
      <c r="BT85" s="769"/>
      <c r="BU85" s="769"/>
      <c r="BV85" s="769"/>
      <c r="BW85" s="769"/>
      <c r="BX85" s="769"/>
      <c r="BY85" s="769"/>
      <c r="BZ85" s="769"/>
      <c r="CA85" s="769"/>
      <c r="CB85" s="769"/>
      <c r="CC85" s="769"/>
      <c r="CD85" s="769"/>
      <c r="CE85" s="769"/>
      <c r="CF85" s="769"/>
      <c r="CG85" s="769"/>
      <c r="CH85" s="769"/>
      <c r="CI85" s="769"/>
      <c r="CJ85" s="769"/>
      <c r="CK85" s="769"/>
      <c r="CL85" s="769"/>
      <c r="CM85" s="769"/>
      <c r="CN85" s="769"/>
      <c r="CO85" s="769"/>
      <c r="CP85" s="769"/>
      <c r="CQ85" s="769"/>
      <c r="CR85" s="769"/>
      <c r="CS85" s="769"/>
      <c r="CT85" s="769"/>
      <c r="CU85" s="769"/>
      <c r="CV85" s="769"/>
      <c r="CW85" s="769"/>
      <c r="CX85" s="769"/>
      <c r="CY85" s="769"/>
      <c r="CZ85" s="769"/>
      <c r="DA85" s="769"/>
      <c r="DB85" s="769"/>
      <c r="DC85" s="769"/>
      <c r="DD85" s="769"/>
      <c r="DE85" s="769"/>
      <c r="DF85" s="769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</row>
    <row r="86" spans="1:158" s="768" customFormat="1" ht="16.7" customHeight="1" x14ac:dyDescent="0.5">
      <c r="A86" s="448"/>
      <c r="B86" s="578"/>
      <c r="C86" s="590" t="s">
        <v>369</v>
      </c>
      <c r="D86" s="519">
        <v>3</v>
      </c>
      <c r="E86" s="602" t="s">
        <v>873</v>
      </c>
      <c r="F86" s="338">
        <f>2*D86</f>
        <v>6</v>
      </c>
      <c r="G86" s="338"/>
      <c r="H86" s="338"/>
      <c r="I86" s="338"/>
      <c r="J86" s="338"/>
      <c r="K86" s="338"/>
      <c r="L86" s="338"/>
      <c r="M86" s="664"/>
      <c r="N86" s="137" t="s">
        <v>370</v>
      </c>
      <c r="O86" s="519">
        <v>3</v>
      </c>
      <c r="P86" s="602" t="s">
        <v>873</v>
      </c>
      <c r="Q86" s="338">
        <f>2*O86</f>
        <v>6</v>
      </c>
      <c r="R86" s="338"/>
      <c r="S86" s="338"/>
      <c r="T86" s="338"/>
      <c r="U86" s="338"/>
      <c r="V86" s="338"/>
      <c r="W86" s="338"/>
      <c r="X86" s="689"/>
      <c r="Y86" s="769"/>
      <c r="Z86" s="769"/>
      <c r="AA86" s="769"/>
      <c r="AB86" s="769"/>
      <c r="AC86" s="769"/>
      <c r="AD86" s="769"/>
      <c r="AE86" s="769"/>
      <c r="AF86" s="769"/>
      <c r="AG86" s="769"/>
      <c r="AH86" s="769"/>
      <c r="AI86" s="769"/>
      <c r="AJ86" s="769"/>
      <c r="AK86" s="769"/>
      <c r="AL86" s="769"/>
      <c r="AM86" s="769"/>
      <c r="AN86" s="769"/>
      <c r="AO86" s="769"/>
      <c r="AP86" s="769"/>
      <c r="AQ86" s="769"/>
      <c r="AR86" s="769"/>
      <c r="AS86" s="769"/>
      <c r="AT86" s="769"/>
      <c r="AU86" s="769"/>
      <c r="AV86" s="769"/>
      <c r="AW86" s="769"/>
      <c r="AX86" s="769"/>
      <c r="AY86" s="769"/>
      <c r="AZ86" s="769"/>
      <c r="BA86" s="769"/>
      <c r="BB86" s="769"/>
      <c r="BC86" s="769"/>
      <c r="BD86" s="769"/>
      <c r="BE86" s="769"/>
      <c r="BF86" s="769"/>
      <c r="BG86" s="769"/>
      <c r="BH86" s="769"/>
      <c r="BI86" s="769"/>
      <c r="BJ86" s="769"/>
      <c r="BK86" s="769"/>
      <c r="BL86" s="769"/>
      <c r="BM86" s="769"/>
      <c r="BN86" s="769"/>
      <c r="BO86" s="769"/>
      <c r="BP86" s="769"/>
      <c r="BQ86" s="769"/>
      <c r="BR86" s="769"/>
      <c r="BS86" s="769"/>
      <c r="BT86" s="769"/>
      <c r="BU86" s="769"/>
      <c r="BV86" s="769"/>
      <c r="BW86" s="769"/>
      <c r="BX86" s="769"/>
      <c r="BY86" s="769"/>
      <c r="BZ86" s="769"/>
      <c r="CA86" s="769"/>
      <c r="CB86" s="769"/>
      <c r="CC86" s="769"/>
      <c r="CD86" s="769"/>
      <c r="CE86" s="769"/>
      <c r="CF86" s="769"/>
      <c r="CG86" s="769"/>
      <c r="CH86" s="769"/>
      <c r="CI86" s="769"/>
      <c r="CJ86" s="769"/>
      <c r="CK86" s="769"/>
      <c r="CL86" s="769"/>
      <c r="CM86" s="769"/>
      <c r="CN86" s="769"/>
      <c r="CO86" s="769"/>
      <c r="CP86" s="769"/>
      <c r="CQ86" s="769"/>
      <c r="CR86" s="769"/>
      <c r="CS86" s="769"/>
      <c r="CT86" s="769"/>
      <c r="CU86" s="769"/>
      <c r="CV86" s="769"/>
      <c r="CW86" s="769"/>
      <c r="CX86" s="769"/>
      <c r="CY86" s="769"/>
      <c r="CZ86" s="769"/>
      <c r="DA86" s="769"/>
      <c r="DB86" s="769"/>
      <c r="DC86" s="769"/>
      <c r="DD86" s="769"/>
      <c r="DE86" s="769"/>
      <c r="DF86" s="769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</row>
    <row r="87" spans="1:158" s="768" customFormat="1" ht="16.7" customHeight="1" x14ac:dyDescent="0.5">
      <c r="A87" s="449"/>
      <c r="B87" s="579"/>
      <c r="C87" s="593" t="s">
        <v>264</v>
      </c>
      <c r="D87" s="185">
        <v>1</v>
      </c>
      <c r="E87" s="601" t="s">
        <v>61</v>
      </c>
      <c r="F87" s="373">
        <f>1*D87</f>
        <v>1</v>
      </c>
      <c r="G87" s="373"/>
      <c r="H87" s="373"/>
      <c r="I87" s="373"/>
      <c r="J87" s="373"/>
      <c r="K87" s="373"/>
      <c r="L87" s="373"/>
      <c r="M87" s="657"/>
      <c r="N87" s="142" t="s">
        <v>266</v>
      </c>
      <c r="O87" s="185">
        <v>1</v>
      </c>
      <c r="P87" s="601" t="s">
        <v>61</v>
      </c>
      <c r="Q87" s="373">
        <f>1*O87</f>
        <v>1</v>
      </c>
      <c r="R87" s="373"/>
      <c r="S87" s="373"/>
      <c r="T87" s="373"/>
      <c r="U87" s="373"/>
      <c r="V87" s="373"/>
      <c r="W87" s="373"/>
      <c r="X87" s="682"/>
      <c r="Y87" s="769"/>
      <c r="Z87" s="769"/>
      <c r="AA87" s="769"/>
      <c r="AB87" s="769"/>
      <c r="AC87" s="769"/>
      <c r="AD87" s="769"/>
      <c r="AE87" s="769"/>
      <c r="AF87" s="769"/>
      <c r="AG87" s="769"/>
      <c r="AH87" s="769"/>
      <c r="AI87" s="769"/>
      <c r="AJ87" s="769"/>
      <c r="AK87" s="769"/>
      <c r="AL87" s="769"/>
      <c r="AM87" s="769"/>
      <c r="AN87" s="769"/>
      <c r="AO87" s="769"/>
      <c r="AP87" s="769"/>
      <c r="AQ87" s="769"/>
      <c r="AR87" s="769"/>
      <c r="AS87" s="769"/>
      <c r="AT87" s="769"/>
      <c r="AU87" s="769"/>
      <c r="AV87" s="769"/>
      <c r="AW87" s="769"/>
      <c r="AX87" s="769"/>
      <c r="AY87" s="769"/>
      <c r="AZ87" s="769"/>
      <c r="BA87" s="769"/>
      <c r="BB87" s="769"/>
      <c r="BC87" s="769"/>
      <c r="BD87" s="769"/>
      <c r="BE87" s="769"/>
      <c r="BF87" s="769"/>
      <c r="BG87" s="769"/>
      <c r="BH87" s="769"/>
      <c r="BI87" s="769"/>
      <c r="BJ87" s="769"/>
      <c r="BK87" s="769"/>
      <c r="BL87" s="769"/>
      <c r="BM87" s="769"/>
      <c r="BN87" s="769"/>
      <c r="BO87" s="769"/>
      <c r="BP87" s="769"/>
      <c r="BQ87" s="769"/>
      <c r="BR87" s="769"/>
      <c r="BS87" s="769"/>
      <c r="BT87" s="769"/>
      <c r="BU87" s="769"/>
      <c r="BV87" s="769"/>
      <c r="BW87" s="769"/>
      <c r="BX87" s="769"/>
      <c r="BY87" s="769"/>
      <c r="BZ87" s="769"/>
      <c r="CA87" s="769"/>
      <c r="CB87" s="769"/>
      <c r="CC87" s="769"/>
      <c r="CD87" s="769"/>
      <c r="CE87" s="769"/>
      <c r="CF87" s="769"/>
      <c r="CG87" s="769"/>
      <c r="CH87" s="769"/>
      <c r="CI87" s="769"/>
      <c r="CJ87" s="769"/>
      <c r="CK87" s="769"/>
      <c r="CL87" s="769"/>
      <c r="CM87" s="769"/>
      <c r="CN87" s="769"/>
      <c r="CO87" s="769"/>
      <c r="CP87" s="769"/>
      <c r="CQ87" s="769"/>
      <c r="CR87" s="769"/>
      <c r="CS87" s="769"/>
      <c r="CT87" s="769"/>
      <c r="CU87" s="769"/>
      <c r="CV87" s="769"/>
      <c r="CW87" s="769"/>
      <c r="CX87" s="769"/>
      <c r="CY87" s="769"/>
      <c r="CZ87" s="769"/>
      <c r="DA87" s="769"/>
      <c r="DB87" s="769"/>
      <c r="DC87" s="769"/>
      <c r="DD87" s="769"/>
      <c r="DE87" s="769"/>
      <c r="DF87" s="769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</row>
    <row r="88" spans="1:158" s="768" customFormat="1" ht="16.7" customHeight="1" x14ac:dyDescent="0.5">
      <c r="A88" s="448" t="s">
        <v>769</v>
      </c>
      <c r="B88" s="578" t="s">
        <v>1044</v>
      </c>
      <c r="C88" s="501" t="s">
        <v>184</v>
      </c>
      <c r="D88" s="137">
        <v>1</v>
      </c>
      <c r="E88" s="591" t="s">
        <v>543</v>
      </c>
      <c r="F88" s="391">
        <v>1</v>
      </c>
      <c r="G88" s="338">
        <f>F88+F89+F90+F91</f>
        <v>16</v>
      </c>
      <c r="H88" s="338">
        <v>1</v>
      </c>
      <c r="I88" s="338">
        <v>1</v>
      </c>
      <c r="J88" s="338">
        <v>1</v>
      </c>
      <c r="K88" s="338">
        <v>1</v>
      </c>
      <c r="L88" s="466">
        <f>SUM(G88:K88)</f>
        <v>20</v>
      </c>
      <c r="M88" s="649" t="s">
        <v>1072</v>
      </c>
      <c r="N88" s="487" t="s">
        <v>186</v>
      </c>
      <c r="O88" s="137">
        <v>1</v>
      </c>
      <c r="P88" s="591" t="s">
        <v>543</v>
      </c>
      <c r="Q88" s="391">
        <v>1</v>
      </c>
      <c r="R88" s="338">
        <f>Q88+Q89+Q90+Q91</f>
        <v>16</v>
      </c>
      <c r="S88" s="338">
        <v>1</v>
      </c>
      <c r="T88" s="338">
        <v>1</v>
      </c>
      <c r="U88" s="338">
        <v>1</v>
      </c>
      <c r="V88" s="338">
        <v>1</v>
      </c>
      <c r="W88" s="466">
        <f>SUM(R88:V88)</f>
        <v>20</v>
      </c>
      <c r="X88" s="676" t="s">
        <v>1072</v>
      </c>
      <c r="Y88" s="769"/>
      <c r="Z88" s="769"/>
      <c r="AA88" s="769"/>
      <c r="AB88" s="769"/>
      <c r="AC88" s="769"/>
      <c r="AD88" s="769"/>
      <c r="AE88" s="769"/>
      <c r="AF88" s="769"/>
      <c r="AG88" s="769"/>
      <c r="AH88" s="769"/>
      <c r="AI88" s="769"/>
      <c r="AJ88" s="769"/>
      <c r="AK88" s="769"/>
      <c r="AL88" s="769"/>
      <c r="AM88" s="769"/>
      <c r="AN88" s="769"/>
      <c r="AO88" s="769"/>
      <c r="AP88" s="769"/>
      <c r="AQ88" s="769"/>
      <c r="AR88" s="769"/>
      <c r="AS88" s="769"/>
      <c r="AT88" s="769"/>
      <c r="AU88" s="769"/>
      <c r="AV88" s="769"/>
      <c r="AW88" s="769"/>
      <c r="AX88" s="769"/>
      <c r="AY88" s="769"/>
      <c r="AZ88" s="769"/>
      <c r="BA88" s="769"/>
      <c r="BB88" s="769"/>
      <c r="BC88" s="769"/>
      <c r="BD88" s="769"/>
      <c r="BE88" s="769"/>
      <c r="BF88" s="769"/>
      <c r="BG88" s="769"/>
      <c r="BH88" s="769"/>
      <c r="BI88" s="769"/>
      <c r="BJ88" s="769"/>
      <c r="BK88" s="769"/>
      <c r="BL88" s="769"/>
      <c r="BM88" s="769"/>
      <c r="BN88" s="769"/>
      <c r="BO88" s="769"/>
      <c r="BP88" s="769"/>
      <c r="BQ88" s="769"/>
      <c r="BR88" s="769"/>
      <c r="BS88" s="769"/>
      <c r="BT88" s="769"/>
      <c r="BU88" s="769"/>
      <c r="BV88" s="769"/>
      <c r="BW88" s="769"/>
      <c r="BX88" s="769"/>
      <c r="BY88" s="769"/>
      <c r="BZ88" s="769"/>
      <c r="CA88" s="769"/>
      <c r="CB88" s="769"/>
      <c r="CC88" s="769"/>
      <c r="CD88" s="769"/>
      <c r="CE88" s="769"/>
      <c r="CF88" s="769"/>
      <c r="CG88" s="769"/>
      <c r="CH88" s="769"/>
      <c r="CI88" s="769"/>
      <c r="CJ88" s="769"/>
      <c r="CK88" s="769"/>
      <c r="CL88" s="769"/>
      <c r="CM88" s="769"/>
      <c r="CN88" s="769"/>
      <c r="CO88" s="769"/>
      <c r="CP88" s="769"/>
      <c r="CQ88" s="769"/>
      <c r="CR88" s="769"/>
      <c r="CS88" s="769"/>
      <c r="CT88" s="769"/>
      <c r="CU88" s="769"/>
      <c r="CV88" s="769"/>
      <c r="CW88" s="769"/>
      <c r="CX88" s="769"/>
      <c r="CY88" s="769"/>
      <c r="CZ88" s="769"/>
      <c r="DA88" s="769"/>
      <c r="DB88" s="769"/>
      <c r="DC88" s="769"/>
      <c r="DD88" s="769"/>
      <c r="DE88" s="769"/>
      <c r="DF88" s="769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</row>
    <row r="89" spans="1:158" s="768" customFormat="1" ht="16.7" customHeight="1" x14ac:dyDescent="0.5">
      <c r="A89" s="448" t="s">
        <v>1000</v>
      </c>
      <c r="B89" s="578"/>
      <c r="C89" s="501" t="s">
        <v>377</v>
      </c>
      <c r="D89" s="137">
        <v>2</v>
      </c>
      <c r="E89" s="591" t="s">
        <v>953</v>
      </c>
      <c r="F89" s="391">
        <v>4</v>
      </c>
      <c r="G89" s="338"/>
      <c r="H89" s="338"/>
      <c r="I89" s="338"/>
      <c r="J89" s="338"/>
      <c r="K89" s="338"/>
      <c r="L89" s="338"/>
      <c r="M89" s="652" t="s">
        <v>875</v>
      </c>
      <c r="N89" s="487" t="s">
        <v>378</v>
      </c>
      <c r="O89" s="137">
        <v>2</v>
      </c>
      <c r="P89" s="591" t="s">
        <v>953</v>
      </c>
      <c r="Q89" s="391">
        <v>4</v>
      </c>
      <c r="R89" s="338"/>
      <c r="S89" s="338"/>
      <c r="T89" s="338"/>
      <c r="U89" s="338"/>
      <c r="V89" s="338"/>
      <c r="W89" s="338"/>
      <c r="X89" s="469" t="s">
        <v>875</v>
      </c>
      <c r="Y89" s="769"/>
      <c r="Z89" s="769"/>
      <c r="AA89" s="769"/>
      <c r="AB89" s="769"/>
      <c r="AC89" s="769"/>
      <c r="AD89" s="769"/>
      <c r="AE89" s="769"/>
      <c r="AF89" s="769"/>
      <c r="AG89" s="769"/>
      <c r="AH89" s="769"/>
      <c r="AI89" s="769"/>
      <c r="AJ89" s="769"/>
      <c r="AK89" s="769"/>
      <c r="AL89" s="769"/>
      <c r="AM89" s="769"/>
      <c r="AN89" s="769"/>
      <c r="AO89" s="769"/>
      <c r="AP89" s="769"/>
      <c r="AQ89" s="769"/>
      <c r="AR89" s="769"/>
      <c r="AS89" s="769"/>
      <c r="AT89" s="769"/>
      <c r="AU89" s="769"/>
      <c r="AV89" s="769"/>
      <c r="AW89" s="769"/>
      <c r="AX89" s="769"/>
      <c r="AY89" s="769"/>
      <c r="AZ89" s="769"/>
      <c r="BA89" s="769"/>
      <c r="BB89" s="769"/>
      <c r="BC89" s="769"/>
      <c r="BD89" s="769"/>
      <c r="BE89" s="769"/>
      <c r="BF89" s="769"/>
      <c r="BG89" s="769"/>
      <c r="BH89" s="769"/>
      <c r="BI89" s="769"/>
      <c r="BJ89" s="769"/>
      <c r="BK89" s="769"/>
      <c r="BL89" s="769"/>
      <c r="BM89" s="769"/>
      <c r="BN89" s="769"/>
      <c r="BO89" s="769"/>
      <c r="BP89" s="769"/>
      <c r="BQ89" s="769"/>
      <c r="BR89" s="769"/>
      <c r="BS89" s="769"/>
      <c r="BT89" s="769"/>
      <c r="BU89" s="769"/>
      <c r="BV89" s="769"/>
      <c r="BW89" s="769"/>
      <c r="BX89" s="769"/>
      <c r="BY89" s="769"/>
      <c r="BZ89" s="769"/>
      <c r="CA89" s="769"/>
      <c r="CB89" s="769"/>
      <c r="CC89" s="769"/>
      <c r="CD89" s="769"/>
      <c r="CE89" s="769"/>
      <c r="CF89" s="769"/>
      <c r="CG89" s="769"/>
      <c r="CH89" s="769"/>
      <c r="CI89" s="769"/>
      <c r="CJ89" s="769"/>
      <c r="CK89" s="769"/>
      <c r="CL89" s="769"/>
      <c r="CM89" s="769"/>
      <c r="CN89" s="769"/>
      <c r="CO89" s="769"/>
      <c r="CP89" s="769"/>
      <c r="CQ89" s="769"/>
      <c r="CR89" s="769"/>
      <c r="CS89" s="769"/>
      <c r="CT89" s="769"/>
      <c r="CU89" s="769"/>
      <c r="CV89" s="769"/>
      <c r="CW89" s="769"/>
      <c r="CX89" s="769"/>
      <c r="CY89" s="769"/>
      <c r="CZ89" s="769"/>
      <c r="DA89" s="769"/>
      <c r="DB89" s="769"/>
      <c r="DC89" s="769"/>
      <c r="DD89" s="769"/>
      <c r="DE89" s="769"/>
      <c r="DF89" s="769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</row>
    <row r="90" spans="1:158" s="768" customFormat="1" ht="16.7" customHeight="1" x14ac:dyDescent="0.5">
      <c r="A90" s="448"/>
      <c r="B90" s="578"/>
      <c r="C90" s="501" t="s">
        <v>272</v>
      </c>
      <c r="D90" s="137">
        <v>1</v>
      </c>
      <c r="E90" s="591" t="s">
        <v>871</v>
      </c>
      <c r="F90" s="391">
        <v>2</v>
      </c>
      <c r="G90" s="338"/>
      <c r="H90" s="338"/>
      <c r="I90" s="338"/>
      <c r="J90" s="338"/>
      <c r="K90" s="338"/>
      <c r="L90" s="338"/>
      <c r="M90" s="664"/>
      <c r="N90" s="487" t="s">
        <v>274</v>
      </c>
      <c r="O90" s="137">
        <v>1</v>
      </c>
      <c r="P90" s="591" t="s">
        <v>871</v>
      </c>
      <c r="Q90" s="391">
        <v>2</v>
      </c>
      <c r="R90" s="338"/>
      <c r="S90" s="338"/>
      <c r="T90" s="338"/>
      <c r="U90" s="338"/>
      <c r="V90" s="338"/>
      <c r="W90" s="338"/>
      <c r="X90" s="689"/>
      <c r="Y90" s="769"/>
      <c r="Z90" s="769"/>
      <c r="AA90" s="769"/>
      <c r="AB90" s="769"/>
      <c r="AC90" s="769"/>
      <c r="AD90" s="769"/>
      <c r="AE90" s="769"/>
      <c r="AF90" s="769"/>
      <c r="AG90" s="769"/>
      <c r="AH90" s="769"/>
      <c r="AI90" s="769"/>
      <c r="AJ90" s="769"/>
      <c r="AK90" s="769"/>
      <c r="AL90" s="769"/>
      <c r="AM90" s="769"/>
      <c r="AN90" s="769"/>
      <c r="AO90" s="769"/>
      <c r="AP90" s="769"/>
      <c r="AQ90" s="769"/>
      <c r="AR90" s="769"/>
      <c r="AS90" s="769"/>
      <c r="AT90" s="769"/>
      <c r="AU90" s="769"/>
      <c r="AV90" s="769"/>
      <c r="AW90" s="769"/>
      <c r="AX90" s="769"/>
      <c r="AY90" s="769"/>
      <c r="AZ90" s="769"/>
      <c r="BA90" s="769"/>
      <c r="BB90" s="769"/>
      <c r="BC90" s="769"/>
      <c r="BD90" s="769"/>
      <c r="BE90" s="769"/>
      <c r="BF90" s="769"/>
      <c r="BG90" s="769"/>
      <c r="BH90" s="769"/>
      <c r="BI90" s="769"/>
      <c r="BJ90" s="769"/>
      <c r="BK90" s="769"/>
      <c r="BL90" s="769"/>
      <c r="BM90" s="769"/>
      <c r="BN90" s="769"/>
      <c r="BO90" s="769"/>
      <c r="BP90" s="769"/>
      <c r="BQ90" s="769"/>
      <c r="BR90" s="769"/>
      <c r="BS90" s="769"/>
      <c r="BT90" s="769"/>
      <c r="BU90" s="769"/>
      <c r="BV90" s="769"/>
      <c r="BW90" s="769"/>
      <c r="BX90" s="769"/>
      <c r="BY90" s="769"/>
      <c r="BZ90" s="769"/>
      <c r="CA90" s="769"/>
      <c r="CB90" s="769"/>
      <c r="CC90" s="769"/>
      <c r="CD90" s="769"/>
      <c r="CE90" s="769"/>
      <c r="CF90" s="769"/>
      <c r="CG90" s="769"/>
      <c r="CH90" s="769"/>
      <c r="CI90" s="769"/>
      <c r="CJ90" s="769"/>
      <c r="CK90" s="769"/>
      <c r="CL90" s="769"/>
      <c r="CM90" s="769"/>
      <c r="CN90" s="769"/>
      <c r="CO90" s="769"/>
      <c r="CP90" s="769"/>
      <c r="CQ90" s="769"/>
      <c r="CR90" s="769"/>
      <c r="CS90" s="769"/>
      <c r="CT90" s="769"/>
      <c r="CU90" s="769"/>
      <c r="CV90" s="769"/>
      <c r="CW90" s="769"/>
      <c r="CX90" s="769"/>
      <c r="CY90" s="769"/>
      <c r="CZ90" s="769"/>
      <c r="DA90" s="769"/>
      <c r="DB90" s="769"/>
      <c r="DC90" s="769"/>
      <c r="DD90" s="769"/>
      <c r="DE90" s="769"/>
      <c r="DF90" s="769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</row>
    <row r="91" spans="1:158" s="768" customFormat="1" ht="16.7" customHeight="1" x14ac:dyDescent="0.5">
      <c r="A91" s="449"/>
      <c r="B91" s="579"/>
      <c r="C91" s="595" t="s">
        <v>381</v>
      </c>
      <c r="D91" s="142">
        <v>3</v>
      </c>
      <c r="E91" s="596" t="s">
        <v>1040</v>
      </c>
      <c r="F91" s="397">
        <f>3*3</f>
        <v>9</v>
      </c>
      <c r="G91" s="373"/>
      <c r="H91" s="373"/>
      <c r="I91" s="373"/>
      <c r="J91" s="373"/>
      <c r="K91" s="373"/>
      <c r="L91" s="373"/>
      <c r="M91" s="670"/>
      <c r="N91" s="488" t="s">
        <v>382</v>
      </c>
      <c r="O91" s="142">
        <v>3</v>
      </c>
      <c r="P91" s="596" t="s">
        <v>1040</v>
      </c>
      <c r="Q91" s="397">
        <f>3*3</f>
        <v>9</v>
      </c>
      <c r="R91" s="373"/>
      <c r="S91" s="373"/>
      <c r="T91" s="373"/>
      <c r="U91" s="373"/>
      <c r="V91" s="373"/>
      <c r="W91" s="373"/>
      <c r="X91" s="697"/>
      <c r="Y91" s="769"/>
      <c r="Z91" s="769"/>
      <c r="AA91" s="769"/>
      <c r="AB91" s="769"/>
      <c r="AC91" s="769"/>
      <c r="AD91" s="769"/>
      <c r="AE91" s="769"/>
      <c r="AF91" s="769"/>
      <c r="AG91" s="769"/>
      <c r="AH91" s="769"/>
      <c r="AI91" s="769"/>
      <c r="AJ91" s="769"/>
      <c r="AK91" s="769"/>
      <c r="AL91" s="769"/>
      <c r="AM91" s="769"/>
      <c r="AN91" s="769"/>
      <c r="AO91" s="769"/>
      <c r="AP91" s="769"/>
      <c r="AQ91" s="769"/>
      <c r="AR91" s="769"/>
      <c r="AS91" s="769"/>
      <c r="AT91" s="769"/>
      <c r="AU91" s="769"/>
      <c r="AV91" s="769"/>
      <c r="AW91" s="769"/>
      <c r="AX91" s="769"/>
      <c r="AY91" s="769"/>
      <c r="AZ91" s="769"/>
      <c r="BA91" s="769"/>
      <c r="BB91" s="769"/>
      <c r="BC91" s="769"/>
      <c r="BD91" s="769"/>
      <c r="BE91" s="769"/>
      <c r="BF91" s="769"/>
      <c r="BG91" s="769"/>
      <c r="BH91" s="769"/>
      <c r="BI91" s="769"/>
      <c r="BJ91" s="769"/>
      <c r="BK91" s="769"/>
      <c r="BL91" s="769"/>
      <c r="BM91" s="769"/>
      <c r="BN91" s="769"/>
      <c r="BO91" s="769"/>
      <c r="BP91" s="769"/>
      <c r="BQ91" s="769"/>
      <c r="BR91" s="769"/>
      <c r="BS91" s="769"/>
      <c r="BT91" s="769"/>
      <c r="BU91" s="769"/>
      <c r="BV91" s="769"/>
      <c r="BW91" s="769"/>
      <c r="BX91" s="769"/>
      <c r="BY91" s="769"/>
      <c r="BZ91" s="769"/>
      <c r="CA91" s="769"/>
      <c r="CB91" s="769"/>
      <c r="CC91" s="769"/>
      <c r="CD91" s="769"/>
      <c r="CE91" s="769"/>
      <c r="CF91" s="769"/>
      <c r="CG91" s="769"/>
      <c r="CH91" s="769"/>
      <c r="CI91" s="769"/>
      <c r="CJ91" s="769"/>
      <c r="CK91" s="769"/>
      <c r="CL91" s="769"/>
      <c r="CM91" s="769"/>
      <c r="CN91" s="769"/>
      <c r="CO91" s="769"/>
      <c r="CP91" s="769"/>
      <c r="CQ91" s="769"/>
      <c r="CR91" s="769"/>
      <c r="CS91" s="769"/>
      <c r="CT91" s="769"/>
      <c r="CU91" s="769"/>
      <c r="CV91" s="769"/>
      <c r="CW91" s="769"/>
      <c r="CX91" s="769"/>
      <c r="CY91" s="769"/>
      <c r="CZ91" s="769"/>
      <c r="DA91" s="769"/>
      <c r="DB91" s="769"/>
      <c r="DC91" s="769"/>
      <c r="DD91" s="769"/>
      <c r="DE91" s="769"/>
      <c r="DF91" s="769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</row>
    <row r="92" spans="1:158" s="768" customFormat="1" ht="16.7" customHeight="1" x14ac:dyDescent="0.5">
      <c r="A92" s="448" t="s">
        <v>765</v>
      </c>
      <c r="B92" s="578" t="s">
        <v>766</v>
      </c>
      <c r="C92" s="501" t="s">
        <v>41</v>
      </c>
      <c r="D92" s="137">
        <v>3</v>
      </c>
      <c r="E92" s="591" t="s">
        <v>878</v>
      </c>
      <c r="F92" s="391">
        <f>4*3</f>
        <v>12</v>
      </c>
      <c r="G92" s="338">
        <f>F92+F93</f>
        <v>18</v>
      </c>
      <c r="H92" s="338">
        <v>1</v>
      </c>
      <c r="I92" s="338">
        <v>1</v>
      </c>
      <c r="J92" s="338">
        <v>1</v>
      </c>
      <c r="K92" s="338">
        <v>1</v>
      </c>
      <c r="L92" s="466">
        <f>SUM(G92:K92)</f>
        <v>22</v>
      </c>
      <c r="M92" s="651"/>
      <c r="N92" s="487" t="s">
        <v>376</v>
      </c>
      <c r="O92" s="137">
        <v>3</v>
      </c>
      <c r="P92" s="591" t="s">
        <v>878</v>
      </c>
      <c r="Q92" s="391">
        <f>4*3</f>
        <v>12</v>
      </c>
      <c r="R92" s="338">
        <f>Q92+Q93</f>
        <v>18</v>
      </c>
      <c r="S92" s="338">
        <v>1</v>
      </c>
      <c r="T92" s="338">
        <v>1</v>
      </c>
      <c r="U92" s="338">
        <v>1</v>
      </c>
      <c r="V92" s="338">
        <v>1</v>
      </c>
      <c r="W92" s="466">
        <f>SUM(R92:V92)</f>
        <v>22</v>
      </c>
      <c r="X92" s="696"/>
      <c r="Y92" s="769"/>
      <c r="Z92" s="769"/>
      <c r="AA92" s="769"/>
      <c r="AB92" s="769"/>
      <c r="AC92" s="769"/>
      <c r="AD92" s="769"/>
      <c r="AE92" s="769"/>
      <c r="AF92" s="769"/>
      <c r="AG92" s="769"/>
      <c r="AH92" s="769"/>
      <c r="AI92" s="769"/>
      <c r="AJ92" s="769"/>
      <c r="AK92" s="769"/>
      <c r="AL92" s="769"/>
      <c r="AM92" s="769"/>
      <c r="AN92" s="769"/>
      <c r="AO92" s="769"/>
      <c r="AP92" s="769"/>
      <c r="AQ92" s="769"/>
      <c r="AR92" s="769"/>
      <c r="AS92" s="769"/>
      <c r="AT92" s="769"/>
      <c r="AU92" s="769"/>
      <c r="AV92" s="769"/>
      <c r="AW92" s="769"/>
      <c r="AX92" s="769"/>
      <c r="AY92" s="769"/>
      <c r="AZ92" s="769"/>
      <c r="BA92" s="769"/>
      <c r="BB92" s="769"/>
      <c r="BC92" s="769"/>
      <c r="BD92" s="769"/>
      <c r="BE92" s="769"/>
      <c r="BF92" s="769"/>
      <c r="BG92" s="769"/>
      <c r="BH92" s="769"/>
      <c r="BI92" s="769"/>
      <c r="BJ92" s="769"/>
      <c r="BK92" s="769"/>
      <c r="BL92" s="769"/>
      <c r="BM92" s="769"/>
      <c r="BN92" s="769"/>
      <c r="BO92" s="769"/>
      <c r="BP92" s="769"/>
      <c r="BQ92" s="769"/>
      <c r="BR92" s="769"/>
      <c r="BS92" s="769"/>
      <c r="BT92" s="769"/>
      <c r="BU92" s="769"/>
      <c r="BV92" s="769"/>
      <c r="BW92" s="769"/>
      <c r="BX92" s="769"/>
      <c r="BY92" s="769"/>
      <c r="BZ92" s="769"/>
      <c r="CA92" s="769"/>
      <c r="CB92" s="769"/>
      <c r="CC92" s="769"/>
      <c r="CD92" s="769"/>
      <c r="CE92" s="769"/>
      <c r="CF92" s="769"/>
      <c r="CG92" s="769"/>
      <c r="CH92" s="769"/>
      <c r="CI92" s="769"/>
      <c r="CJ92" s="769"/>
      <c r="CK92" s="769"/>
      <c r="CL92" s="769"/>
      <c r="CM92" s="769"/>
      <c r="CN92" s="769"/>
      <c r="CO92" s="769"/>
      <c r="CP92" s="769"/>
      <c r="CQ92" s="769"/>
      <c r="CR92" s="769"/>
      <c r="CS92" s="769"/>
      <c r="CT92" s="769"/>
      <c r="CU92" s="769"/>
      <c r="CV92" s="769"/>
      <c r="CW92" s="769"/>
      <c r="CX92" s="769"/>
      <c r="CY92" s="769"/>
      <c r="CZ92" s="769"/>
      <c r="DA92" s="769"/>
      <c r="DB92" s="769"/>
      <c r="DC92" s="769"/>
      <c r="DD92" s="769"/>
      <c r="DE92" s="769"/>
      <c r="DF92" s="769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769"/>
      <c r="EA92" s="769"/>
      <c r="EB92" s="769"/>
      <c r="EC92" s="769"/>
    </row>
    <row r="93" spans="1:158" s="768" customFormat="1" ht="16.7" customHeight="1" x14ac:dyDescent="0.5">
      <c r="A93" s="449" t="s">
        <v>1017</v>
      </c>
      <c r="B93" s="579"/>
      <c r="C93" s="595" t="s">
        <v>377</v>
      </c>
      <c r="D93" s="142">
        <v>2</v>
      </c>
      <c r="E93" s="596" t="s">
        <v>951</v>
      </c>
      <c r="F93" s="397">
        <f>3*2</f>
        <v>6</v>
      </c>
      <c r="G93" s="373"/>
      <c r="H93" s="373"/>
      <c r="I93" s="373"/>
      <c r="J93" s="373"/>
      <c r="K93" s="373"/>
      <c r="L93" s="373"/>
      <c r="M93" s="669" t="s">
        <v>875</v>
      </c>
      <c r="N93" s="488" t="s">
        <v>378</v>
      </c>
      <c r="O93" s="142">
        <v>2</v>
      </c>
      <c r="P93" s="596" t="s">
        <v>951</v>
      </c>
      <c r="Q93" s="397">
        <f>3*2</f>
        <v>6</v>
      </c>
      <c r="R93" s="373"/>
      <c r="S93" s="373"/>
      <c r="T93" s="373"/>
      <c r="U93" s="373"/>
      <c r="V93" s="373"/>
      <c r="W93" s="373"/>
      <c r="X93" s="452" t="s">
        <v>875</v>
      </c>
      <c r="Y93" s="769"/>
      <c r="Z93" s="769"/>
      <c r="AA93" s="769"/>
      <c r="AB93" s="769"/>
      <c r="AC93" s="769"/>
      <c r="AD93" s="769"/>
      <c r="AE93" s="769"/>
      <c r="AF93" s="769"/>
      <c r="AG93" s="769"/>
      <c r="AH93" s="769"/>
      <c r="AI93" s="769"/>
      <c r="AJ93" s="769"/>
      <c r="AK93" s="769"/>
      <c r="AL93" s="769"/>
      <c r="AM93" s="769"/>
      <c r="AN93" s="769"/>
      <c r="AO93" s="769"/>
      <c r="AP93" s="769"/>
      <c r="AQ93" s="769"/>
      <c r="AR93" s="769"/>
      <c r="AS93" s="769"/>
      <c r="AT93" s="769"/>
      <c r="AU93" s="769"/>
      <c r="AV93" s="769"/>
      <c r="AW93" s="769"/>
      <c r="AX93" s="769"/>
      <c r="AY93" s="769"/>
      <c r="AZ93" s="769"/>
      <c r="BA93" s="769"/>
      <c r="BB93" s="769"/>
      <c r="BC93" s="769"/>
      <c r="BD93" s="769"/>
      <c r="BE93" s="769"/>
      <c r="BF93" s="769"/>
      <c r="BG93" s="769"/>
      <c r="BH93" s="769"/>
      <c r="BI93" s="769"/>
      <c r="BJ93" s="769"/>
      <c r="BK93" s="769"/>
      <c r="BL93" s="769"/>
      <c r="BM93" s="769"/>
      <c r="BN93" s="769"/>
      <c r="BO93" s="769"/>
      <c r="BP93" s="769"/>
      <c r="BQ93" s="769"/>
      <c r="BR93" s="769"/>
      <c r="BS93" s="769"/>
      <c r="BT93" s="769"/>
      <c r="BU93" s="769"/>
      <c r="BV93" s="769"/>
      <c r="BW93" s="769"/>
      <c r="BX93" s="769"/>
      <c r="BY93" s="769"/>
      <c r="BZ93" s="769"/>
      <c r="CA93" s="769"/>
      <c r="CB93" s="769"/>
      <c r="CC93" s="769"/>
      <c r="CD93" s="769"/>
      <c r="CE93" s="769"/>
      <c r="CF93" s="769"/>
      <c r="CG93" s="769"/>
      <c r="CH93" s="769"/>
      <c r="CI93" s="769"/>
      <c r="CJ93" s="769"/>
      <c r="CK93" s="769"/>
      <c r="CL93" s="769"/>
      <c r="CM93" s="769"/>
      <c r="CN93" s="769"/>
      <c r="CO93" s="769"/>
      <c r="CP93" s="769"/>
      <c r="CQ93" s="769"/>
      <c r="CR93" s="769"/>
      <c r="CS93" s="769"/>
      <c r="CT93" s="769"/>
      <c r="CU93" s="769"/>
      <c r="CV93" s="769"/>
      <c r="CW93" s="769"/>
      <c r="CX93" s="769"/>
      <c r="CY93" s="769"/>
      <c r="CZ93" s="769"/>
      <c r="DA93" s="769"/>
      <c r="DB93" s="769"/>
      <c r="DC93" s="769"/>
      <c r="DD93" s="769"/>
      <c r="DE93" s="769"/>
      <c r="DF93" s="769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769"/>
      <c r="DZ93" s="769"/>
      <c r="EA93" s="769"/>
      <c r="EB93" s="769"/>
      <c r="EC93" s="769"/>
    </row>
    <row r="94" spans="1:158" s="768" customFormat="1" ht="16.7" customHeight="1" x14ac:dyDescent="0.5">
      <c r="A94" s="502" t="s">
        <v>674</v>
      </c>
      <c r="B94" s="589" t="s">
        <v>679</v>
      </c>
      <c r="C94" s="580" t="s">
        <v>670</v>
      </c>
      <c r="D94" s="458" t="s">
        <v>114</v>
      </c>
      <c r="E94" s="603" t="s">
        <v>390</v>
      </c>
      <c r="F94" s="465">
        <f>2*1</f>
        <v>2</v>
      </c>
      <c r="G94" s="338">
        <f>F94+F95</f>
        <v>18</v>
      </c>
      <c r="H94" s="338">
        <v>1</v>
      </c>
      <c r="I94" s="338">
        <v>1</v>
      </c>
      <c r="J94" s="338">
        <v>1</v>
      </c>
      <c r="K94" s="466" t="s">
        <v>114</v>
      </c>
      <c r="L94" s="465">
        <f>SUM(G94:K94)</f>
        <v>21</v>
      </c>
      <c r="M94" s="660"/>
      <c r="N94" s="204" t="s">
        <v>453</v>
      </c>
      <c r="O94" s="458" t="s">
        <v>114</v>
      </c>
      <c r="P94" s="603" t="s">
        <v>390</v>
      </c>
      <c r="Q94" s="465">
        <f>2*1</f>
        <v>2</v>
      </c>
      <c r="R94" s="338">
        <f>Q94+Q95</f>
        <v>18</v>
      </c>
      <c r="S94" s="338">
        <v>1</v>
      </c>
      <c r="T94" s="338">
        <v>1</v>
      </c>
      <c r="U94" s="338">
        <v>1</v>
      </c>
      <c r="V94" s="466" t="s">
        <v>114</v>
      </c>
      <c r="W94" s="465">
        <f>SUM(R94:V94)</f>
        <v>21</v>
      </c>
      <c r="X94" s="685"/>
      <c r="Y94" s="769"/>
      <c r="Z94" s="769"/>
      <c r="AA94" s="769"/>
      <c r="AB94" s="769"/>
      <c r="AC94" s="769"/>
      <c r="AD94" s="769"/>
      <c r="AE94" s="769"/>
      <c r="AF94" s="769"/>
      <c r="AG94" s="769"/>
      <c r="AH94" s="769"/>
      <c r="AI94" s="769"/>
      <c r="AJ94" s="769"/>
      <c r="AK94" s="769"/>
      <c r="AL94" s="769"/>
      <c r="AM94" s="769"/>
      <c r="AN94" s="769"/>
      <c r="AO94" s="769"/>
      <c r="AP94" s="769"/>
      <c r="AQ94" s="769"/>
      <c r="AR94" s="769"/>
      <c r="AS94" s="769"/>
      <c r="AT94" s="769"/>
      <c r="AU94" s="769"/>
      <c r="AV94" s="769"/>
      <c r="AW94" s="769"/>
      <c r="AX94" s="769"/>
      <c r="AY94" s="769"/>
      <c r="AZ94" s="769"/>
      <c r="BA94" s="769"/>
      <c r="BB94" s="769"/>
      <c r="BC94" s="769"/>
      <c r="BD94" s="769"/>
      <c r="BE94" s="769"/>
      <c r="BF94" s="769"/>
      <c r="BG94" s="769"/>
      <c r="BH94" s="769"/>
      <c r="BI94" s="769"/>
      <c r="BJ94" s="769"/>
      <c r="BK94" s="769"/>
      <c r="BL94" s="769"/>
      <c r="BM94" s="769"/>
      <c r="BN94" s="769"/>
      <c r="BO94" s="769"/>
      <c r="BP94" s="769"/>
      <c r="BQ94" s="769"/>
      <c r="BR94" s="769"/>
      <c r="BS94" s="769"/>
      <c r="BT94" s="769"/>
      <c r="BU94" s="769"/>
      <c r="BV94" s="769"/>
      <c r="BW94" s="769"/>
      <c r="BX94" s="769"/>
      <c r="BY94" s="769"/>
      <c r="BZ94" s="769"/>
      <c r="CA94" s="769"/>
      <c r="CB94" s="769"/>
      <c r="CC94" s="769"/>
      <c r="CD94" s="769"/>
      <c r="CE94" s="769"/>
      <c r="CF94" s="769"/>
      <c r="CG94" s="769"/>
      <c r="CH94" s="769"/>
      <c r="CI94" s="769"/>
      <c r="CJ94" s="769"/>
      <c r="CK94" s="769"/>
      <c r="CL94" s="769"/>
      <c r="CM94" s="769"/>
      <c r="CN94" s="769"/>
      <c r="CO94" s="769"/>
      <c r="CP94" s="769"/>
      <c r="CQ94" s="769"/>
      <c r="CR94" s="769"/>
      <c r="CS94" s="769"/>
      <c r="CT94" s="769"/>
      <c r="CU94" s="769"/>
      <c r="CV94" s="769"/>
      <c r="CW94" s="769"/>
      <c r="CX94" s="769"/>
      <c r="CY94" s="769"/>
      <c r="CZ94" s="769"/>
      <c r="DA94" s="769"/>
      <c r="DB94" s="769"/>
      <c r="DC94" s="769"/>
      <c r="DD94" s="769"/>
      <c r="DE94" s="769"/>
      <c r="DF94" s="769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769"/>
      <c r="DZ94" s="769"/>
      <c r="EA94" s="769"/>
      <c r="EB94" s="769"/>
      <c r="EC94" s="769"/>
    </row>
    <row r="95" spans="1:158" s="768" customFormat="1" ht="16.7" customHeight="1" x14ac:dyDescent="0.5">
      <c r="A95" s="449" t="s">
        <v>1018</v>
      </c>
      <c r="B95" s="592"/>
      <c r="C95" s="582" t="s">
        <v>454</v>
      </c>
      <c r="D95" s="459" t="s">
        <v>483</v>
      </c>
      <c r="E95" s="601" t="s">
        <v>409</v>
      </c>
      <c r="F95" s="373">
        <f>8*2</f>
        <v>16</v>
      </c>
      <c r="G95" s="373"/>
      <c r="H95" s="373"/>
      <c r="I95" s="373"/>
      <c r="J95" s="373"/>
      <c r="K95" s="373"/>
      <c r="L95" s="373"/>
      <c r="M95" s="657"/>
      <c r="N95" s="185" t="s">
        <v>456</v>
      </c>
      <c r="O95" s="459" t="s">
        <v>483</v>
      </c>
      <c r="P95" s="601" t="s">
        <v>409</v>
      </c>
      <c r="Q95" s="373">
        <f>8*2</f>
        <v>16</v>
      </c>
      <c r="R95" s="373"/>
      <c r="S95" s="373"/>
      <c r="T95" s="373"/>
      <c r="U95" s="373"/>
      <c r="V95" s="373"/>
      <c r="W95" s="373"/>
      <c r="X95" s="682"/>
      <c r="Y95" s="769"/>
      <c r="Z95" s="769"/>
      <c r="AA95" s="769"/>
      <c r="AB95" s="769"/>
      <c r="AC95" s="769"/>
      <c r="AD95" s="769"/>
      <c r="AE95" s="769"/>
      <c r="AF95" s="769"/>
      <c r="AG95" s="769"/>
      <c r="AH95" s="769"/>
      <c r="AI95" s="769"/>
      <c r="AJ95" s="769"/>
      <c r="AK95" s="769"/>
      <c r="AL95" s="769"/>
      <c r="AM95" s="769"/>
      <c r="AN95" s="769"/>
      <c r="AO95" s="769"/>
      <c r="AP95" s="769"/>
      <c r="AQ95" s="769"/>
      <c r="AR95" s="769"/>
      <c r="AS95" s="769"/>
      <c r="AT95" s="769"/>
      <c r="AU95" s="769"/>
      <c r="AV95" s="769"/>
      <c r="AW95" s="769"/>
      <c r="AX95" s="769"/>
      <c r="AY95" s="769"/>
      <c r="AZ95" s="769"/>
      <c r="BA95" s="769"/>
      <c r="BB95" s="769"/>
      <c r="BC95" s="769"/>
      <c r="BD95" s="769"/>
      <c r="BE95" s="769"/>
      <c r="BF95" s="769"/>
      <c r="BG95" s="769"/>
      <c r="BH95" s="769"/>
      <c r="BI95" s="769"/>
      <c r="BJ95" s="769"/>
      <c r="BK95" s="769"/>
      <c r="BL95" s="769"/>
      <c r="BM95" s="769"/>
      <c r="BN95" s="769"/>
      <c r="BO95" s="769"/>
      <c r="BP95" s="769"/>
      <c r="BQ95" s="769"/>
      <c r="BR95" s="769"/>
      <c r="BS95" s="769"/>
      <c r="BT95" s="769"/>
      <c r="BU95" s="769"/>
      <c r="BV95" s="769"/>
      <c r="BW95" s="769"/>
      <c r="BX95" s="769"/>
      <c r="BY95" s="769"/>
      <c r="BZ95" s="769"/>
      <c r="CA95" s="769"/>
      <c r="CB95" s="769"/>
      <c r="CC95" s="769"/>
      <c r="CD95" s="769"/>
      <c r="CE95" s="769"/>
      <c r="CF95" s="769"/>
      <c r="CG95" s="769"/>
      <c r="CH95" s="769"/>
      <c r="CI95" s="769"/>
      <c r="CJ95" s="769"/>
      <c r="CK95" s="769"/>
      <c r="CL95" s="769"/>
      <c r="CM95" s="769"/>
      <c r="CN95" s="769"/>
      <c r="CO95" s="769"/>
      <c r="CP95" s="769"/>
      <c r="CQ95" s="769"/>
      <c r="CR95" s="769"/>
      <c r="CS95" s="769"/>
      <c r="CT95" s="769"/>
      <c r="CU95" s="769"/>
      <c r="CV95" s="769"/>
      <c r="CW95" s="769"/>
      <c r="CX95" s="769"/>
      <c r="CY95" s="769"/>
      <c r="CZ95" s="769"/>
      <c r="DA95" s="769"/>
      <c r="DB95" s="769"/>
      <c r="DC95" s="769"/>
      <c r="DD95" s="769"/>
      <c r="DE95" s="769"/>
      <c r="DF95" s="769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769"/>
      <c r="DZ95" s="769"/>
      <c r="EA95" s="769"/>
      <c r="EB95" s="769"/>
      <c r="EC95" s="769"/>
    </row>
    <row r="96" spans="1:158" s="768" customFormat="1" ht="16.7" customHeight="1" x14ac:dyDescent="0.5">
      <c r="A96" s="585" t="s">
        <v>618</v>
      </c>
      <c r="B96" s="586" t="s">
        <v>619</v>
      </c>
      <c r="C96" s="607" t="s">
        <v>615</v>
      </c>
      <c r="D96" s="453">
        <v>44960</v>
      </c>
      <c r="E96" s="619" t="s">
        <v>1130</v>
      </c>
      <c r="F96" s="465">
        <f>9*2</f>
        <v>18</v>
      </c>
      <c r="G96" s="465">
        <f>F96+F97</f>
        <v>18</v>
      </c>
      <c r="H96" s="465">
        <v>1</v>
      </c>
      <c r="I96" s="465">
        <v>1</v>
      </c>
      <c r="J96" s="465">
        <v>1</v>
      </c>
      <c r="K96" s="465">
        <v>1</v>
      </c>
      <c r="L96" s="705">
        <f>SUM(G96:K96)</f>
        <v>22</v>
      </c>
      <c r="M96" s="660"/>
      <c r="N96" s="644" t="s">
        <v>62</v>
      </c>
      <c r="O96" s="453">
        <v>44960</v>
      </c>
      <c r="P96" s="619" t="s">
        <v>1130</v>
      </c>
      <c r="Q96" s="465">
        <f>9*2</f>
        <v>18</v>
      </c>
      <c r="R96" s="465">
        <f>Q96+Q97</f>
        <v>18</v>
      </c>
      <c r="S96" s="465">
        <v>1</v>
      </c>
      <c r="T96" s="465">
        <v>1</v>
      </c>
      <c r="U96" s="465">
        <v>1</v>
      </c>
      <c r="V96" s="465">
        <v>1</v>
      </c>
      <c r="W96" s="705">
        <f>SUM(R96:V96)</f>
        <v>22</v>
      </c>
      <c r="X96" s="685"/>
      <c r="Y96" s="769"/>
      <c r="Z96" s="769"/>
      <c r="AA96" s="769"/>
      <c r="AB96" s="769"/>
      <c r="AC96" s="769"/>
      <c r="AD96" s="769"/>
      <c r="AE96" s="769"/>
      <c r="AF96" s="769"/>
      <c r="AG96" s="769"/>
      <c r="AH96" s="769"/>
      <c r="AI96" s="769"/>
      <c r="AJ96" s="769"/>
      <c r="AK96" s="769"/>
      <c r="AL96" s="769"/>
      <c r="AM96" s="769"/>
      <c r="AN96" s="769"/>
      <c r="AO96" s="769"/>
      <c r="AP96" s="769"/>
      <c r="AQ96" s="769"/>
      <c r="AR96" s="769"/>
      <c r="AS96" s="769"/>
      <c r="AT96" s="769"/>
      <c r="AU96" s="769"/>
      <c r="AV96" s="769"/>
      <c r="AW96" s="769"/>
      <c r="AX96" s="769"/>
      <c r="AY96" s="769"/>
      <c r="AZ96" s="769"/>
      <c r="BA96" s="769"/>
      <c r="BB96" s="769"/>
      <c r="BC96" s="769"/>
      <c r="BD96" s="769"/>
      <c r="BE96" s="769"/>
      <c r="BF96" s="769"/>
      <c r="BG96" s="769"/>
      <c r="BH96" s="769"/>
      <c r="BI96" s="769"/>
      <c r="BJ96" s="769"/>
      <c r="BK96" s="769"/>
      <c r="BL96" s="769"/>
      <c r="BM96" s="769"/>
      <c r="BN96" s="769"/>
      <c r="BO96" s="769"/>
      <c r="BP96" s="769"/>
      <c r="BQ96" s="769"/>
      <c r="BR96" s="769"/>
      <c r="BS96" s="769"/>
      <c r="BT96" s="769"/>
      <c r="BU96" s="769"/>
      <c r="BV96" s="769"/>
      <c r="BW96" s="769"/>
      <c r="BX96" s="769"/>
      <c r="BY96" s="769"/>
      <c r="BZ96" s="769"/>
      <c r="CA96" s="769"/>
      <c r="CB96" s="769"/>
      <c r="CC96" s="769"/>
      <c r="CD96" s="769"/>
      <c r="CE96" s="769"/>
      <c r="CF96" s="769"/>
      <c r="CG96" s="769"/>
      <c r="CH96" s="769"/>
      <c r="CI96" s="769"/>
      <c r="CJ96" s="769"/>
      <c r="CK96" s="769"/>
      <c r="CL96" s="769"/>
      <c r="CM96" s="769"/>
      <c r="CN96" s="769"/>
      <c r="CO96" s="769"/>
      <c r="CP96" s="769"/>
      <c r="CQ96" s="769"/>
      <c r="CR96" s="769"/>
      <c r="CS96" s="769"/>
      <c r="CT96" s="769"/>
      <c r="CU96" s="769"/>
      <c r="CV96" s="769"/>
      <c r="CW96" s="769"/>
      <c r="CX96" s="769"/>
      <c r="CY96" s="769"/>
      <c r="CZ96" s="769"/>
      <c r="DA96" s="769"/>
      <c r="DB96" s="769"/>
      <c r="DC96" s="769"/>
      <c r="DD96" s="769"/>
      <c r="DE96" s="769"/>
      <c r="DF96" s="769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769"/>
      <c r="DZ96" s="769"/>
      <c r="EA96" s="769"/>
      <c r="EB96" s="769"/>
      <c r="EC96" s="769"/>
    </row>
    <row r="97" spans="1:158" s="768" customFormat="1" ht="16.7" customHeight="1" x14ac:dyDescent="0.5">
      <c r="A97" s="449" t="s">
        <v>1019</v>
      </c>
      <c r="B97" s="579"/>
      <c r="C97" s="620"/>
      <c r="D97" s="426"/>
      <c r="E97" s="621"/>
      <c r="F97" s="373"/>
      <c r="G97" s="373"/>
      <c r="H97" s="373"/>
      <c r="I97" s="373"/>
      <c r="J97" s="373"/>
      <c r="K97" s="373"/>
      <c r="L97" s="373"/>
      <c r="M97" s="657"/>
      <c r="N97" s="464"/>
      <c r="O97" s="426"/>
      <c r="P97" s="621"/>
      <c r="Q97" s="373"/>
      <c r="R97" s="373"/>
      <c r="S97" s="373"/>
      <c r="T97" s="373"/>
      <c r="U97" s="373"/>
      <c r="V97" s="373"/>
      <c r="W97" s="373"/>
      <c r="X97" s="682"/>
      <c r="Y97" s="769"/>
      <c r="Z97" s="769"/>
      <c r="AA97" s="769"/>
      <c r="AB97" s="769"/>
      <c r="AC97" s="769"/>
      <c r="AD97" s="769"/>
      <c r="AE97" s="769"/>
      <c r="AF97" s="769"/>
      <c r="AG97" s="769"/>
      <c r="AH97" s="769"/>
      <c r="AI97" s="769"/>
      <c r="AJ97" s="769"/>
      <c r="AK97" s="769"/>
      <c r="AL97" s="769"/>
      <c r="AM97" s="769"/>
      <c r="AN97" s="769"/>
      <c r="AO97" s="769"/>
      <c r="AP97" s="769"/>
      <c r="AQ97" s="769"/>
      <c r="AR97" s="769"/>
      <c r="AS97" s="769"/>
      <c r="AT97" s="769"/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69"/>
      <c r="BO97" s="769"/>
      <c r="BP97" s="769"/>
      <c r="BQ97" s="769"/>
      <c r="BR97" s="769"/>
      <c r="BS97" s="769"/>
      <c r="BT97" s="769"/>
      <c r="BU97" s="769"/>
      <c r="BV97" s="769"/>
      <c r="BW97" s="769"/>
      <c r="BX97" s="769"/>
      <c r="BY97" s="769"/>
      <c r="BZ97" s="769"/>
      <c r="CA97" s="769"/>
      <c r="CB97" s="769"/>
      <c r="CC97" s="769"/>
      <c r="CD97" s="769"/>
      <c r="CE97" s="769"/>
      <c r="CF97" s="769"/>
      <c r="CG97" s="769"/>
      <c r="CH97" s="769"/>
      <c r="CI97" s="769"/>
      <c r="CJ97" s="769"/>
      <c r="CK97" s="769"/>
      <c r="CL97" s="769"/>
      <c r="CM97" s="769"/>
      <c r="CN97" s="769"/>
      <c r="CO97" s="769"/>
      <c r="CP97" s="769"/>
      <c r="CQ97" s="769"/>
      <c r="CR97" s="769"/>
      <c r="CS97" s="769"/>
      <c r="CT97" s="769"/>
      <c r="CU97" s="769"/>
      <c r="CV97" s="769"/>
      <c r="CW97" s="769"/>
      <c r="CX97" s="769"/>
      <c r="CY97" s="769"/>
      <c r="CZ97" s="769"/>
      <c r="DA97" s="769"/>
      <c r="DB97" s="769"/>
      <c r="DC97" s="769"/>
      <c r="DD97" s="769"/>
      <c r="DE97" s="769"/>
      <c r="DF97" s="769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769"/>
      <c r="DZ97" s="769"/>
      <c r="EA97" s="769"/>
      <c r="EB97" s="769"/>
      <c r="EC97" s="769"/>
    </row>
    <row r="98" spans="1:158" s="768" customFormat="1" ht="16.7" customHeight="1" x14ac:dyDescent="0.5">
      <c r="A98" s="585" t="s">
        <v>592</v>
      </c>
      <c r="B98" s="586"/>
      <c r="C98" s="587" t="s">
        <v>54</v>
      </c>
      <c r="D98" s="732">
        <v>44961</v>
      </c>
      <c r="E98" s="588" t="s">
        <v>957</v>
      </c>
      <c r="F98" s="467">
        <v>8</v>
      </c>
      <c r="G98" s="725">
        <f>F98+F99+F100+F101</f>
        <v>17</v>
      </c>
      <c r="H98" s="465">
        <v>1</v>
      </c>
      <c r="I98" s="465">
        <v>1</v>
      </c>
      <c r="J98" s="465">
        <v>1</v>
      </c>
      <c r="K98" s="465">
        <v>1</v>
      </c>
      <c r="L98" s="705">
        <f>SUM(G98:K98)</f>
        <v>21</v>
      </c>
      <c r="M98" s="662" t="s">
        <v>886</v>
      </c>
      <c r="N98" s="451" t="s">
        <v>54</v>
      </c>
      <c r="O98" s="732">
        <v>44961</v>
      </c>
      <c r="P98" s="604" t="s">
        <v>395</v>
      </c>
      <c r="Q98" s="467">
        <v>6</v>
      </c>
      <c r="R98" s="725">
        <f>Q98+Q99+Q100+Q101</f>
        <v>17</v>
      </c>
      <c r="S98" s="465">
        <v>1</v>
      </c>
      <c r="T98" s="465">
        <v>1</v>
      </c>
      <c r="U98" s="465">
        <v>1</v>
      </c>
      <c r="V98" s="465">
        <v>1</v>
      </c>
      <c r="W98" s="705">
        <f>SUM(R98:V98)</f>
        <v>21</v>
      </c>
      <c r="X98" s="687" t="s">
        <v>886</v>
      </c>
      <c r="Y98" s="769"/>
      <c r="Z98" s="769"/>
      <c r="AA98" s="769"/>
      <c r="AB98" s="769"/>
      <c r="AC98" s="769"/>
      <c r="AD98" s="769"/>
      <c r="AE98" s="769"/>
      <c r="AF98" s="769"/>
      <c r="AG98" s="769"/>
      <c r="AH98" s="769"/>
      <c r="AI98" s="769"/>
      <c r="AJ98" s="769"/>
      <c r="AK98" s="769"/>
      <c r="AL98" s="769"/>
      <c r="AM98" s="769"/>
      <c r="AN98" s="769"/>
      <c r="AO98" s="769"/>
      <c r="AP98" s="769"/>
      <c r="AQ98" s="769"/>
      <c r="AR98" s="769"/>
      <c r="AS98" s="769"/>
      <c r="AT98" s="769"/>
      <c r="AU98" s="769"/>
      <c r="AV98" s="769"/>
      <c r="AW98" s="769"/>
      <c r="AX98" s="769"/>
      <c r="AY98" s="769"/>
      <c r="AZ98" s="769"/>
      <c r="BA98" s="769"/>
      <c r="BB98" s="769"/>
      <c r="BC98" s="769"/>
      <c r="BD98" s="769"/>
      <c r="BE98" s="769"/>
      <c r="BF98" s="769"/>
      <c r="BG98" s="769"/>
      <c r="BH98" s="769"/>
      <c r="BI98" s="769"/>
      <c r="BJ98" s="769"/>
      <c r="BK98" s="769"/>
      <c r="BL98" s="769"/>
      <c r="BM98" s="769"/>
      <c r="BN98" s="769"/>
      <c r="BO98" s="769"/>
      <c r="BP98" s="769"/>
      <c r="BQ98" s="769"/>
      <c r="BR98" s="769"/>
      <c r="BS98" s="769"/>
      <c r="BT98" s="769"/>
      <c r="BU98" s="769"/>
      <c r="BV98" s="769"/>
      <c r="BW98" s="769"/>
      <c r="BX98" s="769"/>
      <c r="BY98" s="769"/>
      <c r="BZ98" s="769"/>
      <c r="CA98" s="769"/>
      <c r="CB98" s="769"/>
      <c r="CC98" s="769"/>
      <c r="CD98" s="769"/>
      <c r="CE98" s="769"/>
      <c r="CF98" s="769"/>
      <c r="CG98" s="769"/>
      <c r="CH98" s="769"/>
      <c r="CI98" s="769"/>
      <c r="CJ98" s="769"/>
      <c r="CK98" s="769"/>
      <c r="CL98" s="769"/>
      <c r="CM98" s="769"/>
      <c r="CN98" s="769"/>
      <c r="CO98" s="769"/>
      <c r="CP98" s="769"/>
      <c r="CQ98" s="769"/>
      <c r="CR98" s="769"/>
      <c r="CS98" s="769"/>
      <c r="CT98" s="769"/>
      <c r="CU98" s="769"/>
      <c r="CV98" s="769"/>
      <c r="CW98" s="769"/>
      <c r="CX98" s="769"/>
      <c r="CY98" s="769"/>
      <c r="CZ98" s="769"/>
      <c r="DA98" s="769"/>
      <c r="DB98" s="769"/>
      <c r="DC98" s="769"/>
      <c r="DD98" s="769"/>
      <c r="DE98" s="769"/>
      <c r="DF98" s="769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769"/>
      <c r="DZ98" s="769"/>
      <c r="EA98" s="769"/>
      <c r="EB98" s="769"/>
      <c r="EC98" s="769"/>
    </row>
    <row r="99" spans="1:158" s="768" customFormat="1" ht="16.7" customHeight="1" x14ac:dyDescent="0.5">
      <c r="A99" s="448" t="s">
        <v>1020</v>
      </c>
      <c r="B99" s="589"/>
      <c r="C99" s="590" t="s">
        <v>299</v>
      </c>
      <c r="D99" s="519">
        <v>3</v>
      </c>
      <c r="E99" s="583" t="s">
        <v>396</v>
      </c>
      <c r="F99" s="391">
        <v>6</v>
      </c>
      <c r="G99" s="338"/>
      <c r="H99" s="338"/>
      <c r="I99" s="338"/>
      <c r="J99" s="338"/>
      <c r="K99" s="338"/>
      <c r="L99" s="466"/>
      <c r="M99" s="649" t="s">
        <v>11</v>
      </c>
      <c r="N99" s="137" t="s">
        <v>301</v>
      </c>
      <c r="O99" s="519">
        <v>3</v>
      </c>
      <c r="P99" s="583" t="s">
        <v>396</v>
      </c>
      <c r="Q99" s="391">
        <v>6</v>
      </c>
      <c r="R99" s="338"/>
      <c r="S99" s="338"/>
      <c r="T99" s="338"/>
      <c r="U99" s="338"/>
      <c r="V99" s="338"/>
      <c r="W99" s="466"/>
      <c r="X99" s="676" t="s">
        <v>11</v>
      </c>
      <c r="Y99" s="769"/>
      <c r="Z99" s="769"/>
      <c r="AA99" s="769"/>
      <c r="AB99" s="769"/>
      <c r="AC99" s="769"/>
      <c r="AD99" s="769"/>
      <c r="AE99" s="769"/>
      <c r="AF99" s="769"/>
      <c r="AG99" s="769"/>
      <c r="AH99" s="769"/>
      <c r="AI99" s="769"/>
      <c r="AJ99" s="769"/>
      <c r="AK99" s="769"/>
      <c r="AL99" s="769"/>
      <c r="AM99" s="769"/>
      <c r="AN99" s="769"/>
      <c r="AO99" s="769"/>
      <c r="AP99" s="769"/>
      <c r="AQ99" s="769"/>
      <c r="AR99" s="769"/>
      <c r="AS99" s="769"/>
      <c r="AT99" s="769"/>
      <c r="AU99" s="769"/>
      <c r="AV99" s="769"/>
      <c r="AW99" s="769"/>
      <c r="AX99" s="769"/>
      <c r="AY99" s="769"/>
      <c r="AZ99" s="769"/>
      <c r="BA99" s="769"/>
      <c r="BB99" s="769"/>
      <c r="BC99" s="769"/>
      <c r="BD99" s="769"/>
      <c r="BE99" s="769"/>
      <c r="BF99" s="769"/>
      <c r="BG99" s="769"/>
      <c r="BH99" s="769"/>
      <c r="BI99" s="769"/>
      <c r="BJ99" s="769"/>
      <c r="BK99" s="769"/>
      <c r="BL99" s="769"/>
      <c r="BM99" s="769"/>
      <c r="BN99" s="769"/>
      <c r="BO99" s="769"/>
      <c r="BP99" s="769"/>
      <c r="BQ99" s="769"/>
      <c r="BR99" s="769"/>
      <c r="BS99" s="769"/>
      <c r="BT99" s="769"/>
      <c r="BU99" s="769"/>
      <c r="BV99" s="769"/>
      <c r="BW99" s="769"/>
      <c r="BX99" s="769"/>
      <c r="BY99" s="769"/>
      <c r="BZ99" s="769"/>
      <c r="CA99" s="769"/>
      <c r="CB99" s="769"/>
      <c r="CC99" s="769"/>
      <c r="CD99" s="769"/>
      <c r="CE99" s="769"/>
      <c r="CF99" s="769"/>
      <c r="CG99" s="769"/>
      <c r="CH99" s="769"/>
      <c r="CI99" s="769"/>
      <c r="CJ99" s="769"/>
      <c r="CK99" s="769"/>
      <c r="CL99" s="769"/>
      <c r="CM99" s="769"/>
      <c r="CN99" s="769"/>
      <c r="CO99" s="769"/>
      <c r="CP99" s="769"/>
      <c r="CQ99" s="769"/>
      <c r="CR99" s="769"/>
      <c r="CS99" s="769"/>
      <c r="CT99" s="769"/>
      <c r="CU99" s="769"/>
      <c r="CV99" s="769"/>
      <c r="CW99" s="769"/>
      <c r="CX99" s="769"/>
      <c r="CY99" s="769"/>
      <c r="CZ99" s="769"/>
      <c r="DA99" s="769"/>
      <c r="DB99" s="769"/>
      <c r="DC99" s="769"/>
      <c r="DD99" s="769"/>
      <c r="DE99" s="769"/>
      <c r="DF99" s="769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769"/>
      <c r="DZ99" s="769"/>
      <c r="EA99" s="769"/>
      <c r="EB99" s="769"/>
      <c r="EC99" s="769"/>
    </row>
    <row r="100" spans="1:158" s="768" customFormat="1" ht="16.7" customHeight="1" x14ac:dyDescent="0.5">
      <c r="A100" s="502"/>
      <c r="B100" s="589"/>
      <c r="C100" s="590" t="s">
        <v>303</v>
      </c>
      <c r="D100" s="519">
        <v>3</v>
      </c>
      <c r="E100" s="591" t="s">
        <v>754</v>
      </c>
      <c r="F100" s="391">
        <v>3</v>
      </c>
      <c r="G100" s="338"/>
      <c r="H100" s="338"/>
      <c r="I100" s="338"/>
      <c r="J100" s="338"/>
      <c r="K100" s="338"/>
      <c r="L100" s="466"/>
      <c r="M100" s="649" t="s">
        <v>886</v>
      </c>
      <c r="N100" s="487" t="s">
        <v>56</v>
      </c>
      <c r="O100" s="383">
        <v>44961</v>
      </c>
      <c r="P100" s="591" t="s">
        <v>560</v>
      </c>
      <c r="Q100" s="643">
        <v>2</v>
      </c>
      <c r="R100" s="338"/>
      <c r="S100" s="338"/>
      <c r="T100" s="338"/>
      <c r="U100" s="338"/>
      <c r="V100" s="338"/>
      <c r="W100" s="466"/>
      <c r="X100" s="676" t="s">
        <v>886</v>
      </c>
      <c r="Y100" s="769"/>
      <c r="Z100" s="769"/>
      <c r="AA100" s="769"/>
      <c r="AB100" s="769"/>
      <c r="AC100" s="769"/>
      <c r="AD100" s="769"/>
      <c r="AE100" s="769"/>
      <c r="AF100" s="769"/>
      <c r="AG100" s="769"/>
      <c r="AH100" s="769"/>
      <c r="AI100" s="769"/>
      <c r="AJ100" s="769"/>
      <c r="AK100" s="769"/>
      <c r="AL100" s="769"/>
      <c r="AM100" s="769"/>
      <c r="AN100" s="769"/>
      <c r="AO100" s="769"/>
      <c r="AP100" s="769"/>
      <c r="AQ100" s="769"/>
      <c r="AR100" s="769"/>
      <c r="AS100" s="769"/>
      <c r="AT100" s="769"/>
      <c r="AU100" s="769"/>
      <c r="AV100" s="769"/>
      <c r="AW100" s="769"/>
      <c r="AX100" s="769"/>
      <c r="AY100" s="769"/>
      <c r="AZ100" s="769"/>
      <c r="BA100" s="769"/>
      <c r="BB100" s="769"/>
      <c r="BC100" s="769"/>
      <c r="BD100" s="769"/>
      <c r="BE100" s="769"/>
      <c r="BF100" s="769"/>
      <c r="BG100" s="769"/>
      <c r="BH100" s="769"/>
      <c r="BI100" s="769"/>
      <c r="BJ100" s="769"/>
      <c r="BK100" s="769"/>
      <c r="BL100" s="769"/>
      <c r="BM100" s="769"/>
      <c r="BN100" s="769"/>
      <c r="BO100" s="769"/>
      <c r="BP100" s="769"/>
      <c r="BQ100" s="769"/>
      <c r="BR100" s="769"/>
      <c r="BS100" s="769"/>
      <c r="BT100" s="769"/>
      <c r="BU100" s="769"/>
      <c r="BV100" s="769"/>
      <c r="BW100" s="769"/>
      <c r="BX100" s="769"/>
      <c r="BY100" s="769"/>
      <c r="BZ100" s="769"/>
      <c r="CA100" s="769"/>
      <c r="CB100" s="769"/>
      <c r="CC100" s="769"/>
      <c r="CD100" s="769"/>
      <c r="CE100" s="769"/>
      <c r="CF100" s="769"/>
      <c r="CG100" s="769"/>
      <c r="CH100" s="769"/>
      <c r="CI100" s="769"/>
      <c r="CJ100" s="769"/>
      <c r="CK100" s="769"/>
      <c r="CL100" s="769"/>
      <c r="CM100" s="769"/>
      <c r="CN100" s="769"/>
      <c r="CO100" s="769"/>
      <c r="CP100" s="769"/>
      <c r="CQ100" s="769"/>
      <c r="CR100" s="769"/>
      <c r="CS100" s="769"/>
      <c r="CT100" s="769"/>
      <c r="CU100" s="769"/>
      <c r="CV100" s="769"/>
      <c r="CW100" s="769"/>
      <c r="CX100" s="769"/>
      <c r="CY100" s="769"/>
      <c r="CZ100" s="769"/>
      <c r="DA100" s="769"/>
      <c r="DB100" s="769"/>
      <c r="DC100" s="769"/>
      <c r="DD100" s="769"/>
      <c r="DE100" s="769"/>
      <c r="DF100" s="769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769"/>
      <c r="DZ100" s="769"/>
      <c r="EA100" s="769"/>
      <c r="EB100" s="769"/>
      <c r="EC100" s="769"/>
    </row>
    <row r="101" spans="1:158" s="768" customFormat="1" ht="16.7" customHeight="1" x14ac:dyDescent="0.5">
      <c r="A101" s="709"/>
      <c r="B101" s="592"/>
      <c r="C101" s="593"/>
      <c r="D101" s="185"/>
      <c r="E101" s="596"/>
      <c r="F101" s="397"/>
      <c r="G101" s="373"/>
      <c r="H101" s="373"/>
      <c r="I101" s="373"/>
      <c r="J101" s="373"/>
      <c r="K101" s="373"/>
      <c r="L101" s="373"/>
      <c r="M101" s="663"/>
      <c r="N101" s="488" t="s">
        <v>305</v>
      </c>
      <c r="O101" s="142">
        <v>3</v>
      </c>
      <c r="P101" s="596" t="s">
        <v>754</v>
      </c>
      <c r="Q101" s="645">
        <v>3</v>
      </c>
      <c r="R101" s="373"/>
      <c r="S101" s="373"/>
      <c r="T101" s="373"/>
      <c r="U101" s="373"/>
      <c r="V101" s="373"/>
      <c r="W101" s="374"/>
      <c r="X101" s="470" t="s">
        <v>886</v>
      </c>
      <c r="Y101" s="769"/>
      <c r="Z101" s="769"/>
      <c r="AA101" s="769"/>
      <c r="AB101" s="769"/>
      <c r="AC101" s="769"/>
      <c r="AD101" s="769"/>
      <c r="AE101" s="769"/>
      <c r="AF101" s="769"/>
      <c r="AG101" s="769"/>
      <c r="AH101" s="769"/>
      <c r="AI101" s="769"/>
      <c r="AJ101" s="769"/>
      <c r="AK101" s="769"/>
      <c r="AL101" s="769"/>
      <c r="AM101" s="769"/>
      <c r="AN101" s="769"/>
      <c r="AO101" s="769"/>
      <c r="AP101" s="769"/>
      <c r="AQ101" s="769"/>
      <c r="AR101" s="769"/>
      <c r="AS101" s="769"/>
      <c r="AT101" s="769"/>
      <c r="AU101" s="769"/>
      <c r="AV101" s="769"/>
      <c r="AW101" s="769"/>
      <c r="AX101" s="769"/>
      <c r="AY101" s="769"/>
      <c r="AZ101" s="769"/>
      <c r="BA101" s="769"/>
      <c r="BB101" s="769"/>
      <c r="BC101" s="769"/>
      <c r="BD101" s="769"/>
      <c r="BE101" s="769"/>
      <c r="BF101" s="769"/>
      <c r="BG101" s="769"/>
      <c r="BH101" s="769"/>
      <c r="BI101" s="769"/>
      <c r="BJ101" s="769"/>
      <c r="BK101" s="769"/>
      <c r="BL101" s="769"/>
      <c r="BM101" s="769"/>
      <c r="BN101" s="769"/>
      <c r="BO101" s="769"/>
      <c r="BP101" s="769"/>
      <c r="BQ101" s="769"/>
      <c r="BR101" s="769"/>
      <c r="BS101" s="769"/>
      <c r="BT101" s="769"/>
      <c r="BU101" s="769"/>
      <c r="BV101" s="769"/>
      <c r="BW101" s="769"/>
      <c r="BX101" s="769"/>
      <c r="BY101" s="769"/>
      <c r="BZ101" s="769"/>
      <c r="CA101" s="769"/>
      <c r="CB101" s="769"/>
      <c r="CC101" s="769"/>
      <c r="CD101" s="769"/>
      <c r="CE101" s="769"/>
      <c r="CF101" s="769"/>
      <c r="CG101" s="769"/>
      <c r="CH101" s="769"/>
      <c r="CI101" s="769"/>
      <c r="CJ101" s="769"/>
      <c r="CK101" s="769"/>
      <c r="CL101" s="769"/>
      <c r="CM101" s="769"/>
      <c r="CN101" s="769"/>
      <c r="CO101" s="769"/>
      <c r="CP101" s="769"/>
      <c r="CQ101" s="769"/>
      <c r="CR101" s="769"/>
      <c r="CS101" s="769"/>
      <c r="CT101" s="769"/>
      <c r="CU101" s="769"/>
      <c r="CV101" s="769"/>
      <c r="CW101" s="769"/>
      <c r="CX101" s="769"/>
      <c r="CY101" s="769"/>
      <c r="CZ101" s="769"/>
      <c r="DA101" s="769"/>
      <c r="DB101" s="769"/>
      <c r="DC101" s="769"/>
      <c r="DD101" s="769"/>
      <c r="DE101" s="769"/>
      <c r="DF101" s="769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769"/>
      <c r="DZ101" s="769"/>
      <c r="EA101" s="769"/>
      <c r="EB101" s="769"/>
      <c r="EC101" s="769"/>
    </row>
    <row r="102" spans="1:158" s="768" customFormat="1" ht="16.7" customHeight="1" x14ac:dyDescent="0.5">
      <c r="A102" s="448" t="s">
        <v>522</v>
      </c>
      <c r="B102" s="578" t="s">
        <v>523</v>
      </c>
      <c r="C102" s="581" t="s">
        <v>351</v>
      </c>
      <c r="D102" s="195">
        <v>3</v>
      </c>
      <c r="E102" s="622" t="s">
        <v>864</v>
      </c>
      <c r="F102" s="385">
        <f>5*D102</f>
        <v>15</v>
      </c>
      <c r="G102" s="733">
        <f>F102+F103</f>
        <v>15</v>
      </c>
      <c r="H102" s="135">
        <v>1</v>
      </c>
      <c r="I102" s="135">
        <v>1</v>
      </c>
      <c r="J102" s="135">
        <v>1</v>
      </c>
      <c r="K102" s="195">
        <v>1</v>
      </c>
      <c r="L102" s="722">
        <f>SUM(G102:K102)</f>
        <v>19</v>
      </c>
      <c r="M102" s="658"/>
      <c r="N102" s="519" t="s">
        <v>353</v>
      </c>
      <c r="O102" s="195">
        <v>3</v>
      </c>
      <c r="P102" s="622" t="s">
        <v>864</v>
      </c>
      <c r="Q102" s="385">
        <f>5*O102</f>
        <v>15</v>
      </c>
      <c r="R102" s="733">
        <f>Q102+Q103</f>
        <v>15</v>
      </c>
      <c r="S102" s="135">
        <v>1</v>
      </c>
      <c r="T102" s="135">
        <v>1</v>
      </c>
      <c r="U102" s="135">
        <v>1</v>
      </c>
      <c r="V102" s="195">
        <v>1</v>
      </c>
      <c r="W102" s="722">
        <f>SUM(R102:V102)</f>
        <v>19</v>
      </c>
      <c r="X102" s="683"/>
      <c r="Y102" s="769"/>
      <c r="Z102" s="769"/>
      <c r="AA102" s="769"/>
      <c r="AB102" s="769"/>
      <c r="AC102" s="769"/>
      <c r="AD102" s="769"/>
      <c r="AE102" s="769"/>
      <c r="AF102" s="769"/>
      <c r="AG102" s="769"/>
      <c r="AH102" s="769"/>
      <c r="AI102" s="769"/>
      <c r="AJ102" s="769"/>
      <c r="AK102" s="769"/>
      <c r="AL102" s="769"/>
      <c r="AM102" s="769"/>
      <c r="AN102" s="769"/>
      <c r="AO102" s="769"/>
      <c r="AP102" s="769"/>
      <c r="AQ102" s="769"/>
      <c r="AR102" s="769"/>
      <c r="AS102" s="769"/>
      <c r="AT102" s="769"/>
      <c r="AU102" s="769"/>
      <c r="AV102" s="769"/>
      <c r="AW102" s="769"/>
      <c r="AX102" s="769"/>
      <c r="AY102" s="769"/>
      <c r="AZ102" s="769"/>
      <c r="BA102" s="769"/>
      <c r="BB102" s="769"/>
      <c r="BC102" s="769"/>
      <c r="BD102" s="769"/>
      <c r="BE102" s="769"/>
      <c r="BF102" s="769"/>
      <c r="BG102" s="769"/>
      <c r="BH102" s="769"/>
      <c r="BI102" s="769"/>
      <c r="BJ102" s="769"/>
      <c r="BK102" s="769"/>
      <c r="BL102" s="769"/>
      <c r="BM102" s="769"/>
      <c r="BN102" s="769"/>
      <c r="BO102" s="769"/>
      <c r="BP102" s="769"/>
      <c r="BQ102" s="769"/>
      <c r="BR102" s="769"/>
      <c r="BS102" s="769"/>
      <c r="BT102" s="769"/>
      <c r="BU102" s="769"/>
      <c r="BV102" s="769"/>
      <c r="BW102" s="769"/>
      <c r="BX102" s="769"/>
      <c r="BY102" s="769"/>
      <c r="BZ102" s="769"/>
      <c r="CA102" s="769"/>
      <c r="CB102" s="769"/>
      <c r="CC102" s="769"/>
      <c r="CD102" s="769"/>
      <c r="CE102" s="769"/>
      <c r="CF102" s="769"/>
      <c r="CG102" s="769"/>
      <c r="CH102" s="769"/>
      <c r="CI102" s="769"/>
      <c r="CJ102" s="769"/>
      <c r="CK102" s="769"/>
      <c r="CL102" s="769"/>
      <c r="CM102" s="769"/>
      <c r="CN102" s="769"/>
      <c r="CO102" s="769"/>
      <c r="CP102" s="769"/>
      <c r="CQ102" s="769"/>
      <c r="CR102" s="769"/>
      <c r="CS102" s="769"/>
      <c r="CT102" s="769"/>
      <c r="CU102" s="769"/>
      <c r="CV102" s="769"/>
      <c r="CW102" s="769"/>
      <c r="CX102" s="769"/>
      <c r="CY102" s="769"/>
      <c r="CZ102" s="769"/>
      <c r="DA102" s="769"/>
      <c r="DB102" s="769"/>
      <c r="DC102" s="769"/>
      <c r="DD102" s="769"/>
      <c r="DE102" s="769"/>
      <c r="DF102" s="769"/>
      <c r="DG102" s="769"/>
      <c r="DH102" s="769"/>
      <c r="DI102" s="769"/>
      <c r="DJ102" s="769"/>
      <c r="DK102" s="769"/>
      <c r="DL102" s="769"/>
      <c r="DM102" s="769"/>
      <c r="DN102" s="769"/>
      <c r="DO102" s="769"/>
      <c r="DP102" s="769"/>
      <c r="DQ102" s="769"/>
      <c r="DR102" s="769"/>
      <c r="DS102" s="769"/>
      <c r="DT102" s="769"/>
      <c r="DU102" s="769"/>
      <c r="DV102" s="769"/>
      <c r="DW102" s="769"/>
      <c r="DX102" s="769"/>
      <c r="DY102" s="769"/>
      <c r="DZ102" s="769"/>
      <c r="EA102" s="769"/>
      <c r="EB102" s="769"/>
      <c r="EC102" s="769"/>
    </row>
    <row r="103" spans="1:158" s="768" customFormat="1" ht="16.7" customHeight="1" x14ac:dyDescent="0.5">
      <c r="A103" s="449" t="s">
        <v>1021</v>
      </c>
      <c r="B103" s="579"/>
      <c r="C103" s="593"/>
      <c r="D103" s="196"/>
      <c r="E103" s="623"/>
      <c r="F103" s="395"/>
      <c r="G103" s="734"/>
      <c r="H103" s="196"/>
      <c r="I103" s="196"/>
      <c r="J103" s="196"/>
      <c r="K103" s="196"/>
      <c r="L103" s="735"/>
      <c r="M103" s="663"/>
      <c r="N103" s="142"/>
      <c r="O103" s="196"/>
      <c r="P103" s="623"/>
      <c r="Q103" s="395"/>
      <c r="R103" s="734"/>
      <c r="S103" s="196"/>
      <c r="T103" s="196"/>
      <c r="U103" s="196"/>
      <c r="V103" s="196"/>
      <c r="W103" s="735"/>
      <c r="X103" s="698"/>
      <c r="Y103" s="769"/>
      <c r="Z103" s="769"/>
      <c r="AA103" s="769"/>
      <c r="AB103" s="769"/>
      <c r="AC103" s="769"/>
      <c r="AD103" s="769"/>
      <c r="AE103" s="769"/>
      <c r="AF103" s="769"/>
      <c r="AG103" s="769"/>
      <c r="AH103" s="769"/>
      <c r="AI103" s="769"/>
      <c r="AJ103" s="769"/>
      <c r="AK103" s="769"/>
      <c r="AL103" s="769"/>
      <c r="AM103" s="769"/>
      <c r="AN103" s="769"/>
      <c r="AO103" s="769"/>
      <c r="AP103" s="769"/>
      <c r="AQ103" s="769"/>
      <c r="AR103" s="769"/>
      <c r="AS103" s="769"/>
      <c r="AT103" s="769"/>
      <c r="AU103" s="769"/>
      <c r="AV103" s="769"/>
      <c r="AW103" s="769"/>
      <c r="AX103" s="769"/>
      <c r="AY103" s="769"/>
      <c r="AZ103" s="769"/>
      <c r="BA103" s="769"/>
      <c r="BB103" s="769"/>
      <c r="BC103" s="769"/>
      <c r="BD103" s="769"/>
      <c r="BE103" s="769"/>
      <c r="BF103" s="769"/>
      <c r="BG103" s="769"/>
      <c r="BH103" s="769"/>
      <c r="BI103" s="769"/>
      <c r="BJ103" s="769"/>
      <c r="BK103" s="769"/>
      <c r="BL103" s="769"/>
      <c r="BM103" s="769"/>
      <c r="BN103" s="769"/>
      <c r="BO103" s="769"/>
      <c r="BP103" s="769"/>
      <c r="BQ103" s="769"/>
      <c r="BR103" s="769"/>
      <c r="BS103" s="769"/>
      <c r="BT103" s="769"/>
      <c r="BU103" s="769"/>
      <c r="BV103" s="769"/>
      <c r="BW103" s="769"/>
      <c r="BX103" s="769"/>
      <c r="BY103" s="769"/>
      <c r="BZ103" s="769"/>
      <c r="CA103" s="769"/>
      <c r="CB103" s="769"/>
      <c r="CC103" s="769"/>
      <c r="CD103" s="769"/>
      <c r="CE103" s="769"/>
      <c r="CF103" s="769"/>
      <c r="CG103" s="769"/>
      <c r="CH103" s="769"/>
      <c r="CI103" s="769"/>
      <c r="CJ103" s="769"/>
      <c r="CK103" s="769"/>
      <c r="CL103" s="769"/>
      <c r="CM103" s="769"/>
      <c r="CN103" s="769"/>
      <c r="CO103" s="769"/>
      <c r="CP103" s="769"/>
      <c r="CQ103" s="769"/>
      <c r="CR103" s="769"/>
      <c r="CS103" s="769"/>
      <c r="CT103" s="769"/>
      <c r="CU103" s="769"/>
      <c r="CV103" s="769"/>
      <c r="CW103" s="769"/>
      <c r="CX103" s="769"/>
      <c r="CY103" s="769"/>
      <c r="CZ103" s="769"/>
      <c r="DA103" s="769"/>
      <c r="DB103" s="769"/>
      <c r="DC103" s="769"/>
      <c r="DD103" s="769"/>
      <c r="DE103" s="769"/>
      <c r="DF103" s="769"/>
      <c r="DG103" s="769"/>
      <c r="DH103" s="769"/>
      <c r="DI103" s="769"/>
      <c r="DJ103" s="769"/>
      <c r="DK103" s="769"/>
      <c r="DL103" s="769"/>
      <c r="DM103" s="769"/>
      <c r="DN103" s="769"/>
      <c r="DO103" s="769"/>
      <c r="DP103" s="769"/>
      <c r="DQ103" s="769"/>
      <c r="DR103" s="769"/>
      <c r="DS103" s="769"/>
      <c r="DT103" s="769"/>
      <c r="DU103" s="769"/>
      <c r="DV103" s="769"/>
      <c r="DW103" s="769"/>
      <c r="DX103" s="769"/>
      <c r="DY103" s="769"/>
      <c r="DZ103" s="769"/>
      <c r="EA103" s="769"/>
      <c r="EB103" s="769"/>
      <c r="EC103" s="769"/>
    </row>
    <row r="104" spans="1:158" s="768" customFormat="1" ht="16.7" customHeight="1" x14ac:dyDescent="0.5">
      <c r="A104" s="450" t="s">
        <v>918</v>
      </c>
      <c r="B104" s="577" t="s">
        <v>919</v>
      </c>
      <c r="C104" s="580" t="s">
        <v>426</v>
      </c>
      <c r="D104" s="456">
        <v>1</v>
      </c>
      <c r="E104" s="624" t="s">
        <v>1134</v>
      </c>
      <c r="F104" s="467">
        <v>10</v>
      </c>
      <c r="G104" s="465">
        <f>F104+F105</f>
        <v>12</v>
      </c>
      <c r="H104" s="454">
        <v>1</v>
      </c>
      <c r="I104" s="454">
        <v>1</v>
      </c>
      <c r="J104" s="454">
        <v>1</v>
      </c>
      <c r="K104" s="454">
        <v>1</v>
      </c>
      <c r="L104" s="705">
        <f>SUM(G104:K104)</f>
        <v>16</v>
      </c>
      <c r="M104" s="667"/>
      <c r="N104" s="204" t="s">
        <v>427</v>
      </c>
      <c r="O104" s="456">
        <v>1</v>
      </c>
      <c r="P104" s="624" t="s">
        <v>1134</v>
      </c>
      <c r="Q104" s="467">
        <v>10</v>
      </c>
      <c r="R104" s="465">
        <f>Q104+Q105</f>
        <v>12</v>
      </c>
      <c r="S104" s="454">
        <v>1</v>
      </c>
      <c r="T104" s="454">
        <v>1</v>
      </c>
      <c r="U104" s="454">
        <v>1</v>
      </c>
      <c r="V104" s="454">
        <v>1</v>
      </c>
      <c r="W104" s="705">
        <f>SUM(R104:V104)</f>
        <v>16</v>
      </c>
      <c r="X104" s="693"/>
      <c r="Y104" s="769"/>
      <c r="Z104" s="769"/>
      <c r="AA104" s="769"/>
      <c r="AB104" s="769"/>
      <c r="AC104" s="769"/>
      <c r="AD104" s="769"/>
      <c r="AE104" s="769"/>
      <c r="AF104" s="769"/>
      <c r="AG104" s="769"/>
      <c r="AH104" s="769"/>
      <c r="AI104" s="769"/>
      <c r="AJ104" s="769"/>
      <c r="AK104" s="769"/>
      <c r="AL104" s="769"/>
      <c r="AM104" s="769"/>
      <c r="AN104" s="769"/>
      <c r="AO104" s="769"/>
      <c r="AP104" s="769"/>
      <c r="AQ104" s="769"/>
      <c r="AR104" s="769"/>
      <c r="AS104" s="769"/>
      <c r="AT104" s="769"/>
      <c r="AU104" s="769"/>
      <c r="AV104" s="769"/>
      <c r="AW104" s="769"/>
      <c r="AX104" s="769"/>
      <c r="AY104" s="769"/>
      <c r="AZ104" s="769"/>
      <c r="BA104" s="769"/>
      <c r="BB104" s="769"/>
      <c r="BC104" s="769"/>
      <c r="BD104" s="769"/>
      <c r="BE104" s="769"/>
      <c r="BF104" s="769"/>
      <c r="BG104" s="769"/>
      <c r="BH104" s="769"/>
      <c r="BI104" s="769"/>
      <c r="BJ104" s="769"/>
      <c r="BK104" s="769"/>
      <c r="BL104" s="769"/>
      <c r="BM104" s="769"/>
      <c r="BN104" s="769"/>
      <c r="BO104" s="769"/>
      <c r="BP104" s="769"/>
      <c r="BQ104" s="769"/>
      <c r="BR104" s="769"/>
      <c r="BS104" s="769"/>
      <c r="BT104" s="769"/>
      <c r="BU104" s="769"/>
      <c r="BV104" s="769"/>
      <c r="BW104" s="769"/>
      <c r="BX104" s="769"/>
      <c r="BY104" s="769"/>
      <c r="BZ104" s="769"/>
      <c r="CA104" s="769"/>
      <c r="CB104" s="769"/>
      <c r="CC104" s="769"/>
      <c r="CD104" s="769"/>
      <c r="CE104" s="769"/>
      <c r="CF104" s="769"/>
      <c r="CG104" s="769"/>
      <c r="CH104" s="769"/>
      <c r="CI104" s="769"/>
      <c r="CJ104" s="769"/>
      <c r="CK104" s="769"/>
      <c r="CL104" s="769"/>
      <c r="CM104" s="769"/>
      <c r="CN104" s="769"/>
      <c r="CO104" s="769"/>
      <c r="CP104" s="769"/>
      <c r="CQ104" s="769"/>
      <c r="CR104" s="769"/>
      <c r="CS104" s="769"/>
      <c r="CT104" s="769"/>
      <c r="CU104" s="769"/>
      <c r="CV104" s="769"/>
      <c r="CW104" s="769"/>
      <c r="CX104" s="769"/>
      <c r="CY104" s="769"/>
      <c r="CZ104" s="769"/>
      <c r="DA104" s="769"/>
      <c r="DB104" s="769"/>
      <c r="DC104" s="769"/>
      <c r="DD104" s="769"/>
      <c r="DE104" s="769"/>
      <c r="DF104" s="769"/>
      <c r="DG104" s="769"/>
      <c r="DH104" s="769"/>
      <c r="DI104" s="769"/>
      <c r="DJ104" s="769"/>
      <c r="DK104" s="769"/>
      <c r="DL104" s="769"/>
      <c r="DM104" s="769"/>
      <c r="DN104" s="769"/>
      <c r="DO104" s="769"/>
      <c r="DP104" s="769"/>
      <c r="DQ104" s="769"/>
      <c r="DR104" s="769"/>
      <c r="DS104" s="769"/>
      <c r="DT104" s="769"/>
      <c r="DU104" s="769"/>
      <c r="DV104" s="769"/>
      <c r="DW104" s="769"/>
      <c r="DX104" s="769"/>
      <c r="DY104" s="769"/>
      <c r="DZ104" s="769"/>
      <c r="EA104" s="769"/>
      <c r="EB104" s="769"/>
      <c r="EC104" s="769"/>
    </row>
    <row r="105" spans="1:158" s="768" customFormat="1" ht="16.7" customHeight="1" x14ac:dyDescent="0.5">
      <c r="A105" s="449" t="s">
        <v>1022</v>
      </c>
      <c r="B105" s="579"/>
      <c r="C105" s="582" t="s">
        <v>1060</v>
      </c>
      <c r="D105" s="141">
        <v>1</v>
      </c>
      <c r="E105" s="633" t="s">
        <v>1058</v>
      </c>
      <c r="F105" s="397">
        <v>2</v>
      </c>
      <c r="G105" s="373"/>
      <c r="H105" s="376"/>
      <c r="I105" s="376"/>
      <c r="J105" s="376"/>
      <c r="K105" s="376"/>
      <c r="L105" s="464"/>
      <c r="M105" s="727" t="s">
        <v>1117</v>
      </c>
      <c r="N105" s="185" t="s">
        <v>1066</v>
      </c>
      <c r="O105" s="141">
        <v>1</v>
      </c>
      <c r="P105" s="633" t="s">
        <v>1058</v>
      </c>
      <c r="Q105" s="397">
        <v>2</v>
      </c>
      <c r="R105" s="373"/>
      <c r="S105" s="376"/>
      <c r="T105" s="376"/>
      <c r="U105" s="376"/>
      <c r="V105" s="376"/>
      <c r="W105" s="464"/>
      <c r="X105" s="736" t="s">
        <v>1117</v>
      </c>
      <c r="Y105" s="769"/>
      <c r="Z105" s="769"/>
      <c r="AA105" s="769"/>
      <c r="AB105" s="769"/>
      <c r="AC105" s="769"/>
      <c r="AD105" s="769"/>
      <c r="AE105" s="769"/>
      <c r="AF105" s="769"/>
      <c r="AG105" s="769"/>
      <c r="AH105" s="769"/>
      <c r="AI105" s="769"/>
      <c r="AJ105" s="769"/>
      <c r="AK105" s="769"/>
      <c r="AL105" s="769"/>
      <c r="AM105" s="769"/>
      <c r="AN105" s="769"/>
      <c r="AO105" s="769"/>
      <c r="AP105" s="769"/>
      <c r="AQ105" s="769"/>
      <c r="AR105" s="769"/>
      <c r="AS105" s="769"/>
      <c r="AT105" s="769"/>
      <c r="AU105" s="769"/>
      <c r="AV105" s="769"/>
      <c r="AW105" s="769"/>
      <c r="AX105" s="769"/>
      <c r="AY105" s="769"/>
      <c r="AZ105" s="769"/>
      <c r="BA105" s="769"/>
      <c r="BB105" s="769"/>
      <c r="BC105" s="769"/>
      <c r="BD105" s="769"/>
      <c r="BE105" s="769"/>
      <c r="BF105" s="769"/>
      <c r="BG105" s="769"/>
      <c r="BH105" s="769"/>
      <c r="BI105" s="769"/>
      <c r="BJ105" s="769"/>
      <c r="BK105" s="769"/>
      <c r="BL105" s="769"/>
      <c r="BM105" s="769"/>
      <c r="BN105" s="769"/>
      <c r="BO105" s="769"/>
      <c r="BP105" s="769"/>
      <c r="BQ105" s="769"/>
      <c r="BR105" s="769"/>
      <c r="BS105" s="769"/>
      <c r="BT105" s="769"/>
      <c r="BU105" s="769"/>
      <c r="BV105" s="769"/>
      <c r="BW105" s="769"/>
      <c r="BX105" s="769"/>
      <c r="BY105" s="769"/>
      <c r="BZ105" s="769"/>
      <c r="CA105" s="769"/>
      <c r="CB105" s="769"/>
      <c r="CC105" s="769"/>
      <c r="CD105" s="769"/>
      <c r="CE105" s="769"/>
      <c r="CF105" s="769"/>
      <c r="CG105" s="769"/>
      <c r="CH105" s="769"/>
      <c r="CI105" s="769"/>
      <c r="CJ105" s="769"/>
      <c r="CK105" s="769"/>
      <c r="CL105" s="769"/>
      <c r="CM105" s="769"/>
      <c r="CN105" s="769"/>
      <c r="CO105" s="769"/>
      <c r="CP105" s="769"/>
      <c r="CQ105" s="769"/>
      <c r="CR105" s="769"/>
      <c r="CS105" s="769"/>
      <c r="CT105" s="769"/>
      <c r="CU105" s="769"/>
      <c r="CV105" s="769"/>
      <c r="CW105" s="769"/>
      <c r="CX105" s="769"/>
      <c r="CY105" s="769"/>
      <c r="CZ105" s="769"/>
      <c r="DA105" s="769"/>
      <c r="DB105" s="769"/>
      <c r="DC105" s="769"/>
      <c r="DD105" s="769"/>
      <c r="DE105" s="769"/>
      <c r="DF105" s="769"/>
      <c r="DG105" s="769"/>
      <c r="DH105" s="769"/>
      <c r="DI105" s="769"/>
      <c r="DJ105" s="769"/>
      <c r="DK105" s="769"/>
      <c r="DL105" s="769"/>
      <c r="DM105" s="769"/>
      <c r="DN105" s="769"/>
      <c r="DO105" s="769"/>
      <c r="DP105" s="769"/>
      <c r="DQ105" s="769"/>
      <c r="DR105" s="769"/>
      <c r="DS105" s="769"/>
      <c r="DT105" s="769"/>
      <c r="DU105" s="769"/>
      <c r="DV105" s="769"/>
      <c r="DW105" s="769"/>
      <c r="DX105" s="769"/>
      <c r="DY105" s="769"/>
      <c r="DZ105" s="769"/>
      <c r="EA105" s="769"/>
      <c r="EB105" s="769"/>
      <c r="EC105" s="769"/>
    </row>
    <row r="106" spans="1:158" s="768" customFormat="1" ht="16.7" customHeight="1" x14ac:dyDescent="0.5">
      <c r="A106" s="448" t="s">
        <v>520</v>
      </c>
      <c r="B106" s="578" t="s">
        <v>521</v>
      </c>
      <c r="C106" s="581" t="s">
        <v>351</v>
      </c>
      <c r="D106" s="195">
        <v>3</v>
      </c>
      <c r="E106" s="622" t="s">
        <v>916</v>
      </c>
      <c r="F106" s="385">
        <f>4*3</f>
        <v>12</v>
      </c>
      <c r="G106" s="737">
        <f>F106+F107</f>
        <v>12</v>
      </c>
      <c r="H106" s="135">
        <v>1</v>
      </c>
      <c r="I106" s="135">
        <v>1</v>
      </c>
      <c r="J106" s="135">
        <v>1</v>
      </c>
      <c r="K106" s="195">
        <v>1</v>
      </c>
      <c r="L106" s="722">
        <f>SUM(G106:K106)</f>
        <v>16</v>
      </c>
      <c r="M106" s="666"/>
      <c r="N106" s="519" t="s">
        <v>353</v>
      </c>
      <c r="O106" s="195">
        <v>3</v>
      </c>
      <c r="P106" s="622" t="s">
        <v>916</v>
      </c>
      <c r="Q106" s="385">
        <f>4*3</f>
        <v>12</v>
      </c>
      <c r="R106" s="737">
        <f>Q106</f>
        <v>12</v>
      </c>
      <c r="S106" s="135">
        <v>1</v>
      </c>
      <c r="T106" s="135">
        <v>1</v>
      </c>
      <c r="U106" s="135">
        <v>1</v>
      </c>
      <c r="V106" s="195">
        <v>1</v>
      </c>
      <c r="W106" s="722">
        <f>SUM(R106:V106)</f>
        <v>16</v>
      </c>
      <c r="X106" s="683"/>
      <c r="Y106" s="769"/>
      <c r="Z106" s="769"/>
      <c r="AA106" s="769"/>
      <c r="AB106" s="769"/>
      <c r="AC106" s="769"/>
      <c r="AD106" s="769"/>
      <c r="AE106" s="769"/>
      <c r="AF106" s="769"/>
      <c r="AG106" s="769"/>
      <c r="AH106" s="769"/>
      <c r="AI106" s="769"/>
      <c r="AJ106" s="769"/>
      <c r="AK106" s="769"/>
      <c r="AL106" s="769"/>
      <c r="AM106" s="769"/>
      <c r="AN106" s="769"/>
      <c r="AO106" s="769"/>
      <c r="AP106" s="769"/>
      <c r="AQ106" s="769"/>
      <c r="AR106" s="769"/>
      <c r="AS106" s="769"/>
      <c r="AT106" s="769"/>
      <c r="AU106" s="769"/>
      <c r="AV106" s="769"/>
      <c r="AW106" s="769"/>
      <c r="AX106" s="769"/>
      <c r="AY106" s="769"/>
      <c r="AZ106" s="769"/>
      <c r="BA106" s="769"/>
      <c r="BB106" s="769"/>
      <c r="BC106" s="769"/>
      <c r="BD106" s="769"/>
      <c r="BE106" s="769"/>
      <c r="BF106" s="769"/>
      <c r="BG106" s="769"/>
      <c r="BH106" s="769"/>
      <c r="BI106" s="769"/>
      <c r="BJ106" s="769"/>
      <c r="BK106" s="769"/>
      <c r="BL106" s="769"/>
      <c r="BM106" s="769"/>
      <c r="BN106" s="769"/>
      <c r="BO106" s="769"/>
      <c r="BP106" s="769"/>
      <c r="BQ106" s="769"/>
      <c r="BR106" s="769"/>
      <c r="BS106" s="769"/>
      <c r="BT106" s="769"/>
      <c r="BU106" s="769"/>
      <c r="BV106" s="769"/>
      <c r="BW106" s="769"/>
      <c r="BX106" s="769"/>
      <c r="BY106" s="769"/>
      <c r="BZ106" s="769"/>
      <c r="CA106" s="769"/>
      <c r="CB106" s="769"/>
      <c r="CC106" s="769"/>
      <c r="CD106" s="769"/>
      <c r="CE106" s="769"/>
      <c r="CF106" s="769"/>
      <c r="CG106" s="769"/>
      <c r="CH106" s="769"/>
      <c r="CI106" s="769"/>
      <c r="CJ106" s="769"/>
      <c r="CK106" s="769"/>
      <c r="CL106" s="769"/>
      <c r="CM106" s="769"/>
      <c r="CN106" s="769"/>
      <c r="CO106" s="769"/>
      <c r="CP106" s="769"/>
      <c r="CQ106" s="769"/>
      <c r="CR106" s="769"/>
      <c r="CS106" s="769"/>
      <c r="CT106" s="769"/>
      <c r="CU106" s="769"/>
      <c r="CV106" s="769"/>
      <c r="CW106" s="769"/>
      <c r="CX106" s="769"/>
      <c r="CY106" s="769"/>
      <c r="CZ106" s="769"/>
      <c r="DA106" s="769"/>
      <c r="DB106" s="769"/>
      <c r="DC106" s="769"/>
      <c r="DD106" s="769"/>
      <c r="DE106" s="769"/>
      <c r="DF106" s="769"/>
      <c r="DG106" s="769"/>
      <c r="DH106" s="769"/>
      <c r="DI106" s="769"/>
      <c r="DJ106" s="769"/>
      <c r="DK106" s="769"/>
      <c r="DL106" s="769"/>
      <c r="DM106" s="769"/>
      <c r="DN106" s="769"/>
      <c r="DO106" s="769"/>
      <c r="DP106" s="769"/>
      <c r="DQ106" s="769"/>
      <c r="DR106" s="769"/>
      <c r="DS106" s="769"/>
      <c r="DT106" s="769"/>
      <c r="DU106" s="769"/>
      <c r="DV106" s="769"/>
      <c r="DW106" s="769"/>
      <c r="DX106" s="769"/>
      <c r="DY106" s="769"/>
      <c r="DZ106" s="769"/>
      <c r="EA106" s="769"/>
      <c r="EB106" s="769"/>
      <c r="EC106" s="769"/>
    </row>
    <row r="107" spans="1:158" s="768" customFormat="1" ht="16.7" customHeight="1" x14ac:dyDescent="0.5">
      <c r="A107" s="449" t="s">
        <v>1023</v>
      </c>
      <c r="B107" s="579"/>
      <c r="C107" s="582"/>
      <c r="D107" s="196"/>
      <c r="E107" s="601"/>
      <c r="F107" s="395"/>
      <c r="G107" s="738"/>
      <c r="H107" s="196"/>
      <c r="I107" s="196"/>
      <c r="J107" s="196"/>
      <c r="K107" s="196"/>
      <c r="L107" s="739"/>
      <c r="M107" s="650"/>
      <c r="N107" s="185"/>
      <c r="O107" s="196"/>
      <c r="P107" s="623"/>
      <c r="Q107" s="395"/>
      <c r="R107" s="738"/>
      <c r="S107" s="196"/>
      <c r="T107" s="196"/>
      <c r="U107" s="196"/>
      <c r="V107" s="196"/>
      <c r="W107" s="739"/>
      <c r="X107" s="684"/>
      <c r="Y107" s="769"/>
      <c r="Z107" s="769"/>
      <c r="AA107" s="769"/>
      <c r="AB107" s="769"/>
      <c r="AC107" s="769"/>
      <c r="AD107" s="769"/>
      <c r="AE107" s="769"/>
      <c r="AF107" s="769"/>
      <c r="AG107" s="769"/>
      <c r="AH107" s="769"/>
      <c r="AI107" s="769"/>
      <c r="AJ107" s="769"/>
      <c r="AK107" s="769"/>
      <c r="AL107" s="769"/>
      <c r="AM107" s="769"/>
      <c r="AN107" s="769"/>
      <c r="AO107" s="769"/>
      <c r="AP107" s="769"/>
      <c r="AQ107" s="769"/>
      <c r="AR107" s="769"/>
      <c r="AS107" s="769"/>
      <c r="AT107" s="769"/>
      <c r="AU107" s="769"/>
      <c r="AV107" s="769"/>
      <c r="AW107" s="769"/>
      <c r="AX107" s="769"/>
      <c r="AY107" s="769"/>
      <c r="AZ107" s="769"/>
      <c r="BA107" s="769"/>
      <c r="BB107" s="769"/>
      <c r="BC107" s="769"/>
      <c r="BD107" s="769"/>
      <c r="BE107" s="769"/>
      <c r="BF107" s="769"/>
      <c r="BG107" s="769"/>
      <c r="BH107" s="769"/>
      <c r="BI107" s="769"/>
      <c r="BJ107" s="769"/>
      <c r="BK107" s="769"/>
      <c r="BL107" s="769"/>
      <c r="BM107" s="769"/>
      <c r="BN107" s="769"/>
      <c r="BO107" s="769"/>
      <c r="BP107" s="769"/>
      <c r="BQ107" s="769"/>
      <c r="BR107" s="769"/>
      <c r="BS107" s="769"/>
      <c r="BT107" s="769"/>
      <c r="BU107" s="769"/>
      <c r="BV107" s="769"/>
      <c r="BW107" s="769"/>
      <c r="BX107" s="769"/>
      <c r="BY107" s="769"/>
      <c r="BZ107" s="769"/>
      <c r="CA107" s="769"/>
      <c r="CB107" s="769"/>
      <c r="CC107" s="769"/>
      <c r="CD107" s="769"/>
      <c r="CE107" s="769"/>
      <c r="CF107" s="769"/>
      <c r="CG107" s="769"/>
      <c r="CH107" s="769"/>
      <c r="CI107" s="769"/>
      <c r="CJ107" s="769"/>
      <c r="CK107" s="769"/>
      <c r="CL107" s="769"/>
      <c r="CM107" s="769"/>
      <c r="CN107" s="769"/>
      <c r="CO107" s="769"/>
      <c r="CP107" s="769"/>
      <c r="CQ107" s="769"/>
      <c r="CR107" s="769"/>
      <c r="CS107" s="769"/>
      <c r="CT107" s="769"/>
      <c r="CU107" s="769"/>
      <c r="CV107" s="769"/>
      <c r="CW107" s="769"/>
      <c r="CX107" s="769"/>
      <c r="CY107" s="769"/>
      <c r="CZ107" s="769"/>
      <c r="DA107" s="769"/>
      <c r="DB107" s="769"/>
      <c r="DC107" s="769"/>
      <c r="DD107" s="769"/>
      <c r="DE107" s="769"/>
      <c r="DF107" s="769"/>
      <c r="DG107" s="769"/>
      <c r="DH107" s="769"/>
      <c r="DI107" s="769"/>
      <c r="DJ107" s="769"/>
      <c r="DK107" s="769"/>
      <c r="DL107" s="769"/>
      <c r="DM107" s="769"/>
      <c r="DN107" s="769"/>
      <c r="DO107" s="769"/>
      <c r="DP107" s="769"/>
      <c r="DQ107" s="769"/>
      <c r="DR107" s="769"/>
      <c r="DS107" s="769"/>
      <c r="DT107" s="769"/>
      <c r="DU107" s="769"/>
      <c r="DV107" s="769"/>
      <c r="DW107" s="769"/>
      <c r="DX107" s="769"/>
      <c r="DY107" s="769"/>
      <c r="DZ107" s="769"/>
      <c r="EA107" s="769"/>
      <c r="EB107" s="769"/>
      <c r="EC107" s="769"/>
      <c r="ED107" s="769"/>
      <c r="EE107" s="769"/>
      <c r="EF107" s="769"/>
      <c r="EG107" s="769"/>
      <c r="EH107" s="769"/>
      <c r="EI107" s="769"/>
      <c r="EJ107" s="769"/>
      <c r="EK107" s="769"/>
      <c r="EL107" s="769"/>
      <c r="EM107" s="769"/>
      <c r="EN107" s="769"/>
      <c r="EO107" s="769"/>
      <c r="EP107" s="769"/>
      <c r="EQ107" s="769"/>
      <c r="ER107" s="769"/>
      <c r="ES107" s="769"/>
      <c r="ET107" s="769"/>
      <c r="EU107" s="769"/>
      <c r="EV107" s="769"/>
      <c r="EW107" s="769"/>
      <c r="EX107" s="769"/>
      <c r="EY107" s="769"/>
      <c r="EZ107" s="769"/>
      <c r="FA107" s="769"/>
      <c r="FB107" s="769"/>
    </row>
    <row r="108" spans="1:158" s="768" customFormat="1" ht="16.7" customHeight="1" x14ac:dyDescent="0.5">
      <c r="A108" s="448" t="s">
        <v>647</v>
      </c>
      <c r="B108" s="578" t="s">
        <v>589</v>
      </c>
      <c r="C108" s="609" t="s">
        <v>642</v>
      </c>
      <c r="D108" s="517">
        <v>1</v>
      </c>
      <c r="E108" s="610" t="s">
        <v>887</v>
      </c>
      <c r="F108" s="517">
        <v>5</v>
      </c>
      <c r="G108" s="740">
        <f>F108+F109+F110+F111+F112</f>
        <v>15</v>
      </c>
      <c r="H108" s="338">
        <v>1</v>
      </c>
      <c r="I108" s="338">
        <v>1</v>
      </c>
      <c r="J108" s="338">
        <v>1</v>
      </c>
      <c r="K108" s="338">
        <v>1</v>
      </c>
      <c r="L108" s="466">
        <f>SUM(G108:K108)</f>
        <v>19</v>
      </c>
      <c r="M108" s="666" t="s">
        <v>645</v>
      </c>
      <c r="N108" s="463" t="s">
        <v>435</v>
      </c>
      <c r="O108" s="517">
        <v>1</v>
      </c>
      <c r="P108" s="610" t="s">
        <v>887</v>
      </c>
      <c r="Q108" s="517">
        <v>5</v>
      </c>
      <c r="R108" s="391">
        <f>Q108+Q109+Q110+Q111+Q112</f>
        <v>15</v>
      </c>
      <c r="S108" s="338">
        <v>1</v>
      </c>
      <c r="T108" s="338">
        <v>1</v>
      </c>
      <c r="U108" s="338">
        <v>1</v>
      </c>
      <c r="V108" s="338">
        <v>1</v>
      </c>
      <c r="W108" s="466">
        <f>SUM(R108:V108)</f>
        <v>19</v>
      </c>
      <c r="X108" s="691" t="s">
        <v>645</v>
      </c>
      <c r="Y108" s="769"/>
      <c r="Z108" s="769"/>
      <c r="AA108" s="769"/>
      <c r="AB108" s="769"/>
      <c r="AC108" s="769"/>
      <c r="AD108" s="769"/>
      <c r="AE108" s="769"/>
      <c r="AF108" s="769"/>
      <c r="AG108" s="769"/>
      <c r="AH108" s="769"/>
      <c r="AI108" s="769"/>
      <c r="AJ108" s="769"/>
      <c r="AK108" s="769"/>
      <c r="AL108" s="769"/>
      <c r="AM108" s="769"/>
      <c r="AN108" s="769"/>
      <c r="AO108" s="769"/>
      <c r="AP108" s="769"/>
      <c r="AQ108" s="769"/>
      <c r="AR108" s="769"/>
      <c r="AS108" s="769"/>
      <c r="AT108" s="769"/>
      <c r="AU108" s="769"/>
      <c r="AV108" s="769"/>
      <c r="AW108" s="769"/>
      <c r="AX108" s="769"/>
      <c r="AY108" s="769"/>
      <c r="AZ108" s="769"/>
      <c r="BA108" s="769"/>
      <c r="BB108" s="769"/>
      <c r="BC108" s="769"/>
      <c r="BD108" s="769"/>
      <c r="BE108" s="769"/>
      <c r="BF108" s="769"/>
      <c r="BG108" s="769"/>
      <c r="BH108" s="769"/>
      <c r="BI108" s="769"/>
      <c r="BJ108" s="769"/>
      <c r="BK108" s="769"/>
      <c r="BL108" s="769"/>
      <c r="BM108" s="769"/>
      <c r="BN108" s="769"/>
      <c r="BO108" s="769"/>
      <c r="BP108" s="769"/>
      <c r="BQ108" s="769"/>
      <c r="BR108" s="769"/>
      <c r="BS108" s="769"/>
      <c r="BT108" s="769"/>
      <c r="BU108" s="769"/>
      <c r="BV108" s="769"/>
      <c r="BW108" s="769"/>
      <c r="BX108" s="769"/>
      <c r="BY108" s="769"/>
      <c r="BZ108" s="769"/>
      <c r="CA108" s="769"/>
      <c r="CB108" s="769"/>
      <c r="CC108" s="769"/>
      <c r="CD108" s="769"/>
      <c r="CE108" s="769"/>
      <c r="CF108" s="769"/>
      <c r="CG108" s="769"/>
      <c r="CH108" s="769"/>
      <c r="CI108" s="769"/>
      <c r="CJ108" s="769"/>
      <c r="CK108" s="769"/>
      <c r="CL108" s="769"/>
      <c r="CM108" s="769"/>
      <c r="CN108" s="769"/>
      <c r="CO108" s="769"/>
      <c r="CP108" s="769"/>
      <c r="CQ108" s="769"/>
      <c r="CR108" s="769"/>
      <c r="CS108" s="769"/>
      <c r="CT108" s="769"/>
      <c r="CU108" s="769"/>
      <c r="CV108" s="769"/>
      <c r="CW108" s="769"/>
      <c r="CX108" s="769"/>
      <c r="CY108" s="769"/>
      <c r="CZ108" s="769"/>
      <c r="DA108" s="769"/>
      <c r="DB108" s="769"/>
      <c r="DC108" s="769"/>
      <c r="DD108" s="769"/>
      <c r="DE108" s="769"/>
      <c r="DF108" s="769"/>
      <c r="DG108" s="769"/>
      <c r="DH108" s="769"/>
      <c r="DI108" s="769"/>
      <c r="DJ108" s="769"/>
      <c r="DK108" s="769"/>
      <c r="DL108" s="769"/>
      <c r="DM108" s="769"/>
      <c r="DN108" s="769"/>
      <c r="DO108" s="769"/>
      <c r="DP108" s="769"/>
      <c r="DQ108" s="769"/>
      <c r="DR108" s="769"/>
      <c r="DS108" s="769"/>
      <c r="DT108" s="769"/>
      <c r="DU108" s="769"/>
      <c r="DV108" s="769"/>
      <c r="DW108" s="769"/>
      <c r="DX108" s="769"/>
      <c r="DY108" s="769"/>
      <c r="DZ108" s="769"/>
      <c r="EA108" s="769"/>
      <c r="EB108" s="769"/>
      <c r="EC108" s="769"/>
      <c r="ED108" s="769"/>
      <c r="EE108" s="769"/>
      <c r="EF108" s="769"/>
      <c r="EG108" s="769"/>
      <c r="EH108" s="769"/>
      <c r="EI108" s="769"/>
      <c r="EJ108" s="769"/>
      <c r="EK108" s="769"/>
      <c r="EL108" s="769"/>
      <c r="EM108" s="769"/>
      <c r="EN108" s="769"/>
      <c r="EO108" s="769"/>
      <c r="EP108" s="769"/>
      <c r="EQ108" s="769"/>
      <c r="ER108" s="769"/>
      <c r="ES108" s="769"/>
      <c r="ET108" s="769"/>
      <c r="EU108" s="769"/>
      <c r="EV108" s="769"/>
      <c r="EW108" s="769"/>
      <c r="EX108" s="769"/>
      <c r="EY108" s="769"/>
      <c r="EZ108" s="769"/>
      <c r="FA108" s="769"/>
      <c r="FB108" s="769"/>
    </row>
    <row r="109" spans="1:158" s="768" customFormat="1" ht="16.7" customHeight="1" x14ac:dyDescent="0.5">
      <c r="A109" s="448" t="s">
        <v>1024</v>
      </c>
      <c r="B109" s="589"/>
      <c r="C109" s="609" t="s">
        <v>650</v>
      </c>
      <c r="D109" s="517">
        <v>1</v>
      </c>
      <c r="E109" s="610" t="s">
        <v>409</v>
      </c>
      <c r="F109" s="338">
        <v>4</v>
      </c>
      <c r="G109" s="391"/>
      <c r="H109" s="338"/>
      <c r="I109" s="338"/>
      <c r="J109" s="338"/>
      <c r="K109" s="338"/>
      <c r="L109" s="151"/>
      <c r="M109" s="666" t="s">
        <v>645</v>
      </c>
      <c r="N109" s="463" t="s">
        <v>659</v>
      </c>
      <c r="O109" s="517">
        <v>1</v>
      </c>
      <c r="P109" s="610" t="s">
        <v>409</v>
      </c>
      <c r="Q109" s="517">
        <v>4</v>
      </c>
      <c r="R109" s="391"/>
      <c r="S109" s="338"/>
      <c r="T109" s="338"/>
      <c r="U109" s="338"/>
      <c r="V109" s="338"/>
      <c r="W109" s="151"/>
      <c r="X109" s="691" t="s">
        <v>645</v>
      </c>
      <c r="Y109" s="769"/>
      <c r="Z109" s="769"/>
      <c r="AA109" s="769"/>
      <c r="AB109" s="769"/>
      <c r="AC109" s="769"/>
      <c r="AD109" s="769"/>
      <c r="AE109" s="769"/>
      <c r="AF109" s="769"/>
      <c r="AG109" s="769"/>
      <c r="AH109" s="769"/>
      <c r="AI109" s="769"/>
      <c r="AJ109" s="769"/>
      <c r="AK109" s="769"/>
      <c r="AL109" s="769"/>
      <c r="AM109" s="769"/>
      <c r="AN109" s="769"/>
      <c r="AO109" s="769"/>
      <c r="AP109" s="769"/>
      <c r="AQ109" s="769"/>
      <c r="AR109" s="769"/>
      <c r="AS109" s="769"/>
      <c r="AT109" s="769"/>
      <c r="AU109" s="769"/>
      <c r="AV109" s="769"/>
      <c r="AW109" s="769"/>
      <c r="AX109" s="769"/>
      <c r="AY109" s="769"/>
      <c r="AZ109" s="769"/>
      <c r="BA109" s="769"/>
      <c r="BB109" s="769"/>
      <c r="BC109" s="769"/>
      <c r="BD109" s="769"/>
      <c r="BE109" s="769"/>
      <c r="BF109" s="769"/>
      <c r="BG109" s="769"/>
      <c r="BH109" s="769"/>
      <c r="BI109" s="769"/>
      <c r="BJ109" s="769"/>
      <c r="BK109" s="769"/>
      <c r="BL109" s="769"/>
      <c r="BM109" s="769"/>
      <c r="BN109" s="769"/>
      <c r="BO109" s="769"/>
      <c r="BP109" s="769"/>
      <c r="BQ109" s="769"/>
      <c r="BR109" s="769"/>
      <c r="BS109" s="769"/>
      <c r="BT109" s="769"/>
      <c r="BU109" s="769"/>
      <c r="BV109" s="769"/>
      <c r="BW109" s="769"/>
      <c r="BX109" s="769"/>
      <c r="BY109" s="769"/>
      <c r="BZ109" s="769"/>
      <c r="CA109" s="769"/>
      <c r="CB109" s="769"/>
      <c r="CC109" s="769"/>
      <c r="CD109" s="769"/>
      <c r="CE109" s="769"/>
      <c r="CF109" s="769"/>
      <c r="CG109" s="769"/>
      <c r="CH109" s="769"/>
      <c r="CI109" s="769"/>
      <c r="CJ109" s="769"/>
      <c r="CK109" s="769"/>
      <c r="CL109" s="769"/>
      <c r="CM109" s="769"/>
      <c r="CN109" s="769"/>
      <c r="CO109" s="769"/>
      <c r="CP109" s="769"/>
      <c r="CQ109" s="769"/>
      <c r="CR109" s="769"/>
      <c r="CS109" s="769"/>
      <c r="CT109" s="769"/>
      <c r="CU109" s="769"/>
      <c r="CV109" s="769"/>
      <c r="CW109" s="769"/>
      <c r="CX109" s="769"/>
      <c r="CY109" s="769"/>
      <c r="CZ109" s="769"/>
      <c r="DA109" s="769"/>
      <c r="DB109" s="769"/>
      <c r="DC109" s="769"/>
      <c r="DD109" s="769"/>
      <c r="DE109" s="769"/>
      <c r="DF109" s="769"/>
      <c r="DG109" s="769"/>
      <c r="DH109" s="769"/>
      <c r="DI109" s="769"/>
      <c r="DJ109" s="769"/>
      <c r="DK109" s="769"/>
      <c r="DL109" s="769"/>
      <c r="DM109" s="769"/>
      <c r="DN109" s="769"/>
      <c r="DO109" s="769"/>
      <c r="DP109" s="769"/>
      <c r="DQ109" s="769"/>
      <c r="DR109" s="769"/>
      <c r="DS109" s="769"/>
      <c r="DT109" s="769"/>
      <c r="DU109" s="769"/>
      <c r="DV109" s="769"/>
      <c r="DW109" s="769"/>
      <c r="DX109" s="769"/>
      <c r="DY109" s="769"/>
      <c r="DZ109" s="769"/>
      <c r="EA109" s="769"/>
      <c r="EB109" s="769"/>
      <c r="EC109" s="769"/>
    </row>
    <row r="110" spans="1:158" s="768" customFormat="1" ht="16.7" customHeight="1" x14ac:dyDescent="0.5">
      <c r="A110" s="502"/>
      <c r="B110" s="589"/>
      <c r="C110" s="609" t="s">
        <v>650</v>
      </c>
      <c r="D110" s="517">
        <v>1</v>
      </c>
      <c r="E110" s="610" t="s">
        <v>524</v>
      </c>
      <c r="F110" s="519">
        <v>1</v>
      </c>
      <c r="G110" s="384"/>
      <c r="H110" s="137"/>
      <c r="I110" s="137"/>
      <c r="J110" s="137"/>
      <c r="K110" s="137"/>
      <c r="L110" s="151"/>
      <c r="M110" s="666" t="s">
        <v>653</v>
      </c>
      <c r="N110" s="463" t="s">
        <v>659</v>
      </c>
      <c r="O110" s="517">
        <v>1</v>
      </c>
      <c r="P110" s="610" t="s">
        <v>524</v>
      </c>
      <c r="Q110" s="519">
        <v>1</v>
      </c>
      <c r="R110" s="384"/>
      <c r="S110" s="137"/>
      <c r="T110" s="137"/>
      <c r="U110" s="137"/>
      <c r="V110" s="137"/>
      <c r="W110" s="151"/>
      <c r="X110" s="691" t="s">
        <v>653</v>
      </c>
      <c r="Y110" s="769"/>
      <c r="Z110" s="769"/>
      <c r="AA110" s="769"/>
      <c r="AB110" s="769"/>
      <c r="AC110" s="769"/>
      <c r="AD110" s="769"/>
      <c r="AE110" s="769"/>
      <c r="AF110" s="769"/>
      <c r="AG110" s="769"/>
      <c r="AH110" s="769"/>
      <c r="AI110" s="769"/>
      <c r="AJ110" s="769"/>
      <c r="AK110" s="769"/>
      <c r="AL110" s="769"/>
      <c r="AM110" s="769"/>
      <c r="AN110" s="769"/>
      <c r="AO110" s="769"/>
      <c r="AP110" s="769"/>
      <c r="AQ110" s="769"/>
      <c r="AR110" s="769"/>
      <c r="AS110" s="769"/>
      <c r="AT110" s="769"/>
      <c r="AU110" s="769"/>
      <c r="AV110" s="769"/>
      <c r="AW110" s="769"/>
      <c r="AX110" s="769"/>
      <c r="AY110" s="769"/>
      <c r="AZ110" s="769"/>
      <c r="BA110" s="769"/>
      <c r="BB110" s="769"/>
      <c r="BC110" s="769"/>
      <c r="BD110" s="769"/>
      <c r="BE110" s="769"/>
      <c r="BF110" s="769"/>
      <c r="BG110" s="769"/>
      <c r="BH110" s="769"/>
      <c r="BI110" s="769"/>
      <c r="BJ110" s="769"/>
      <c r="BK110" s="769"/>
      <c r="BL110" s="769"/>
      <c r="BM110" s="769"/>
      <c r="BN110" s="769"/>
      <c r="BO110" s="769"/>
      <c r="BP110" s="769"/>
      <c r="BQ110" s="769"/>
      <c r="BR110" s="769"/>
      <c r="BS110" s="769"/>
      <c r="BT110" s="769"/>
      <c r="BU110" s="769"/>
      <c r="BV110" s="769"/>
      <c r="BW110" s="769"/>
      <c r="BX110" s="769"/>
      <c r="BY110" s="769"/>
      <c r="BZ110" s="769"/>
      <c r="CA110" s="769"/>
      <c r="CB110" s="769"/>
      <c r="CC110" s="769"/>
      <c r="CD110" s="769"/>
      <c r="CE110" s="769"/>
      <c r="CF110" s="769"/>
      <c r="CG110" s="769"/>
      <c r="CH110" s="769"/>
      <c r="CI110" s="769"/>
      <c r="CJ110" s="769"/>
      <c r="CK110" s="769"/>
      <c r="CL110" s="769"/>
      <c r="CM110" s="769"/>
      <c r="CN110" s="769"/>
      <c r="CO110" s="769"/>
      <c r="CP110" s="769"/>
      <c r="CQ110" s="769"/>
      <c r="CR110" s="769"/>
      <c r="CS110" s="769"/>
      <c r="CT110" s="769"/>
      <c r="CU110" s="769"/>
      <c r="CV110" s="769"/>
      <c r="CW110" s="769"/>
      <c r="CX110" s="769"/>
      <c r="CY110" s="769"/>
      <c r="CZ110" s="769"/>
      <c r="DA110" s="769"/>
      <c r="DB110" s="769"/>
      <c r="DC110" s="769"/>
      <c r="DD110" s="769"/>
      <c r="DE110" s="769"/>
      <c r="DF110" s="769"/>
      <c r="DG110" s="769"/>
      <c r="DH110" s="769"/>
      <c r="DI110" s="769"/>
      <c r="DJ110" s="769"/>
      <c r="DK110" s="769"/>
      <c r="DL110" s="769"/>
      <c r="DM110" s="769"/>
      <c r="DN110" s="769"/>
      <c r="DO110" s="769"/>
      <c r="DP110" s="769"/>
      <c r="DQ110" s="769"/>
      <c r="DR110" s="769"/>
      <c r="DS110" s="769"/>
      <c r="DT110" s="769"/>
      <c r="DU110" s="769"/>
      <c r="DV110" s="769"/>
      <c r="DW110" s="769"/>
      <c r="DX110" s="769"/>
      <c r="DY110" s="769"/>
      <c r="DZ110" s="769"/>
      <c r="EA110" s="769"/>
      <c r="EB110" s="769"/>
      <c r="EC110" s="769"/>
    </row>
    <row r="111" spans="1:158" s="768" customFormat="1" ht="16.7" customHeight="1" x14ac:dyDescent="0.5">
      <c r="A111" s="502"/>
      <c r="B111" s="589"/>
      <c r="C111" s="501" t="s">
        <v>654</v>
      </c>
      <c r="D111" s="519">
        <v>1</v>
      </c>
      <c r="E111" s="602" t="s">
        <v>415</v>
      </c>
      <c r="F111" s="519">
        <v>4</v>
      </c>
      <c r="G111" s="384"/>
      <c r="H111" s="137"/>
      <c r="I111" s="137"/>
      <c r="J111" s="137"/>
      <c r="K111" s="137"/>
      <c r="L111" s="151"/>
      <c r="M111" s="666" t="s">
        <v>645</v>
      </c>
      <c r="N111" s="487" t="s">
        <v>660</v>
      </c>
      <c r="O111" s="519">
        <v>1</v>
      </c>
      <c r="P111" s="602" t="s">
        <v>415</v>
      </c>
      <c r="Q111" s="519">
        <v>4</v>
      </c>
      <c r="R111" s="384"/>
      <c r="S111" s="137"/>
      <c r="T111" s="137"/>
      <c r="U111" s="137"/>
      <c r="V111" s="137"/>
      <c r="W111" s="151"/>
      <c r="X111" s="691" t="s">
        <v>645</v>
      </c>
      <c r="Y111" s="769"/>
      <c r="Z111" s="769"/>
      <c r="AA111" s="769"/>
      <c r="AB111" s="769"/>
      <c r="AC111" s="769"/>
      <c r="AD111" s="769"/>
      <c r="AE111" s="769"/>
      <c r="AF111" s="769"/>
      <c r="AG111" s="769"/>
      <c r="AH111" s="769"/>
      <c r="AI111" s="769"/>
      <c r="AJ111" s="769"/>
      <c r="AK111" s="769"/>
      <c r="AL111" s="769"/>
      <c r="AM111" s="769"/>
      <c r="AN111" s="769"/>
      <c r="AO111" s="769"/>
      <c r="AP111" s="769"/>
      <c r="AQ111" s="769"/>
      <c r="AR111" s="769"/>
      <c r="AS111" s="769"/>
      <c r="AT111" s="769"/>
      <c r="AU111" s="769"/>
      <c r="AV111" s="769"/>
      <c r="AW111" s="769"/>
      <c r="AX111" s="769"/>
      <c r="AY111" s="769"/>
      <c r="AZ111" s="769"/>
      <c r="BA111" s="769"/>
      <c r="BB111" s="769"/>
      <c r="BC111" s="769"/>
      <c r="BD111" s="769"/>
      <c r="BE111" s="769"/>
      <c r="BF111" s="769"/>
      <c r="BG111" s="769"/>
      <c r="BH111" s="769"/>
      <c r="BI111" s="769"/>
      <c r="BJ111" s="769"/>
      <c r="BK111" s="769"/>
      <c r="BL111" s="769"/>
      <c r="BM111" s="769"/>
      <c r="BN111" s="769"/>
      <c r="BO111" s="769"/>
      <c r="BP111" s="769"/>
      <c r="BQ111" s="769"/>
      <c r="BR111" s="769"/>
      <c r="BS111" s="769"/>
      <c r="BT111" s="769"/>
      <c r="BU111" s="769"/>
      <c r="BV111" s="769"/>
      <c r="BW111" s="769"/>
      <c r="BX111" s="769"/>
      <c r="BY111" s="769"/>
      <c r="BZ111" s="769"/>
      <c r="CA111" s="769"/>
      <c r="CB111" s="769"/>
      <c r="CC111" s="769"/>
      <c r="CD111" s="769"/>
      <c r="CE111" s="769"/>
      <c r="CF111" s="769"/>
      <c r="CG111" s="769"/>
      <c r="CH111" s="769"/>
      <c r="CI111" s="769"/>
      <c r="CJ111" s="769"/>
      <c r="CK111" s="769"/>
      <c r="CL111" s="769"/>
      <c r="CM111" s="769"/>
      <c r="CN111" s="769"/>
      <c r="CO111" s="769"/>
      <c r="CP111" s="769"/>
      <c r="CQ111" s="769"/>
      <c r="CR111" s="769"/>
      <c r="CS111" s="769"/>
      <c r="CT111" s="769"/>
      <c r="CU111" s="769"/>
      <c r="CV111" s="769"/>
      <c r="CW111" s="769"/>
      <c r="CX111" s="769"/>
      <c r="CY111" s="769"/>
      <c r="CZ111" s="769"/>
      <c r="DA111" s="769"/>
      <c r="DB111" s="769"/>
      <c r="DC111" s="769"/>
      <c r="DD111" s="769"/>
      <c r="DE111" s="769"/>
      <c r="DF111" s="769"/>
      <c r="DG111" s="769"/>
      <c r="DH111" s="769"/>
      <c r="DI111" s="769"/>
      <c r="DJ111" s="769"/>
      <c r="DK111" s="769"/>
      <c r="DL111" s="769"/>
      <c r="DM111" s="769"/>
      <c r="DN111" s="769"/>
      <c r="DO111" s="769"/>
      <c r="DP111" s="769"/>
      <c r="DQ111" s="769"/>
      <c r="DR111" s="769"/>
      <c r="DS111" s="769"/>
      <c r="DT111" s="769"/>
      <c r="DU111" s="769"/>
      <c r="DV111" s="769"/>
      <c r="DW111" s="769"/>
      <c r="DX111" s="769"/>
      <c r="DY111" s="769"/>
      <c r="DZ111" s="769"/>
      <c r="EA111" s="769"/>
      <c r="EB111" s="769"/>
      <c r="EC111" s="769"/>
    </row>
    <row r="112" spans="1:158" s="768" customFormat="1" ht="16.7" customHeight="1" x14ac:dyDescent="0.5">
      <c r="A112" s="617"/>
      <c r="B112" s="592"/>
      <c r="C112" s="595" t="s">
        <v>654</v>
      </c>
      <c r="D112" s="142">
        <v>1</v>
      </c>
      <c r="E112" s="601" t="s">
        <v>530</v>
      </c>
      <c r="F112" s="185">
        <v>1</v>
      </c>
      <c r="G112" s="400"/>
      <c r="H112" s="142"/>
      <c r="I112" s="142"/>
      <c r="J112" s="142"/>
      <c r="K112" s="142"/>
      <c r="L112" s="200"/>
      <c r="M112" s="650" t="s">
        <v>653</v>
      </c>
      <c r="N112" s="488" t="s">
        <v>660</v>
      </c>
      <c r="O112" s="142">
        <v>1</v>
      </c>
      <c r="P112" s="601" t="s">
        <v>530</v>
      </c>
      <c r="Q112" s="185">
        <v>1</v>
      </c>
      <c r="R112" s="400"/>
      <c r="S112" s="142"/>
      <c r="T112" s="142"/>
      <c r="U112" s="142"/>
      <c r="V112" s="142"/>
      <c r="W112" s="200"/>
      <c r="X112" s="470" t="s">
        <v>653</v>
      </c>
      <c r="Y112" s="769"/>
      <c r="Z112" s="769"/>
      <c r="AA112" s="769"/>
      <c r="AB112" s="769"/>
      <c r="AC112" s="769"/>
      <c r="AD112" s="769"/>
      <c r="AE112" s="769"/>
      <c r="AF112" s="769"/>
      <c r="AG112" s="769"/>
      <c r="AH112" s="769"/>
      <c r="AI112" s="769"/>
      <c r="AJ112" s="769"/>
      <c r="AK112" s="769"/>
      <c r="AL112" s="769"/>
      <c r="AM112" s="769"/>
      <c r="AN112" s="769"/>
      <c r="AO112" s="769"/>
      <c r="AP112" s="769"/>
      <c r="AQ112" s="769"/>
      <c r="AR112" s="769"/>
      <c r="AS112" s="769"/>
      <c r="AT112" s="769"/>
      <c r="AU112" s="769"/>
      <c r="AV112" s="769"/>
      <c r="AW112" s="769"/>
      <c r="AX112" s="769"/>
      <c r="AY112" s="769"/>
      <c r="AZ112" s="769"/>
      <c r="BA112" s="769"/>
      <c r="BB112" s="769"/>
      <c r="BC112" s="769"/>
      <c r="BD112" s="769"/>
      <c r="BE112" s="769"/>
      <c r="BF112" s="769"/>
      <c r="BG112" s="769"/>
      <c r="BH112" s="769"/>
      <c r="BI112" s="769"/>
      <c r="BJ112" s="769"/>
      <c r="BK112" s="769"/>
      <c r="BL112" s="769"/>
      <c r="BM112" s="769"/>
      <c r="BN112" s="769"/>
      <c r="BO112" s="769"/>
      <c r="BP112" s="769"/>
      <c r="BQ112" s="769"/>
      <c r="BR112" s="769"/>
      <c r="BS112" s="769"/>
      <c r="BT112" s="769"/>
      <c r="BU112" s="769"/>
      <c r="BV112" s="769"/>
      <c r="BW112" s="769"/>
      <c r="BX112" s="769"/>
      <c r="BY112" s="769"/>
      <c r="BZ112" s="769"/>
      <c r="CA112" s="769"/>
      <c r="CB112" s="769"/>
      <c r="CC112" s="769"/>
      <c r="CD112" s="769"/>
      <c r="CE112" s="769"/>
      <c r="CF112" s="769"/>
      <c r="CG112" s="769"/>
      <c r="CH112" s="769"/>
      <c r="CI112" s="769"/>
      <c r="CJ112" s="769"/>
      <c r="CK112" s="769"/>
      <c r="CL112" s="769"/>
      <c r="CM112" s="769"/>
      <c r="CN112" s="769"/>
      <c r="CO112" s="769"/>
      <c r="CP112" s="769"/>
      <c r="CQ112" s="769"/>
      <c r="CR112" s="769"/>
      <c r="CS112" s="769"/>
      <c r="CT112" s="769"/>
      <c r="CU112" s="769"/>
      <c r="CV112" s="769"/>
      <c r="CW112" s="769"/>
      <c r="CX112" s="769"/>
      <c r="CY112" s="769"/>
      <c r="CZ112" s="769"/>
      <c r="DA112" s="769"/>
      <c r="DB112" s="769"/>
      <c r="DC112" s="769"/>
      <c r="DD112" s="769"/>
      <c r="DE112" s="769"/>
      <c r="DF112" s="769"/>
      <c r="DG112" s="769"/>
      <c r="DH112" s="769"/>
      <c r="DI112" s="769"/>
      <c r="DJ112" s="769"/>
      <c r="DK112" s="769"/>
      <c r="DL112" s="769"/>
      <c r="DM112" s="769"/>
      <c r="DN112" s="769"/>
      <c r="DO112" s="769"/>
      <c r="DP112" s="769"/>
      <c r="DQ112" s="769"/>
      <c r="DR112" s="769"/>
      <c r="DS112" s="769"/>
      <c r="DT112" s="769"/>
      <c r="DU112" s="769"/>
      <c r="DV112" s="769"/>
      <c r="DW112" s="769"/>
      <c r="DX112" s="769"/>
      <c r="DY112" s="769"/>
      <c r="DZ112" s="769"/>
      <c r="EA112" s="769"/>
      <c r="EB112" s="769"/>
      <c r="EC112" s="769"/>
    </row>
    <row r="113" spans="1:158" ht="16.7" customHeight="1" x14ac:dyDescent="0.5">
      <c r="A113" s="450" t="s">
        <v>662</v>
      </c>
      <c r="B113" s="577" t="s">
        <v>859</v>
      </c>
      <c r="C113" s="741" t="s">
        <v>1118</v>
      </c>
      <c r="D113" s="204">
        <v>2</v>
      </c>
      <c r="E113" s="603" t="s">
        <v>392</v>
      </c>
      <c r="F113" s="465">
        <v>6</v>
      </c>
      <c r="G113" s="725">
        <f>F113+F114+F115</f>
        <v>16</v>
      </c>
      <c r="H113" s="327">
        <v>1</v>
      </c>
      <c r="I113" s="327">
        <v>1</v>
      </c>
      <c r="J113" s="327">
        <v>1</v>
      </c>
      <c r="K113" s="327">
        <v>1</v>
      </c>
      <c r="L113" s="466">
        <f>SUM(G113:K113)</f>
        <v>20</v>
      </c>
      <c r="M113" s="1498" t="s">
        <v>1045</v>
      </c>
      <c r="N113" s="742" t="s">
        <v>1119</v>
      </c>
      <c r="O113" s="195">
        <v>2</v>
      </c>
      <c r="P113" s="602" t="s">
        <v>584</v>
      </c>
      <c r="Q113" s="338">
        <v>10</v>
      </c>
      <c r="R113" s="725">
        <f>Q113+Q114+Q115</f>
        <v>16</v>
      </c>
      <c r="S113" s="327">
        <v>1</v>
      </c>
      <c r="T113" s="327">
        <v>1</v>
      </c>
      <c r="U113" s="327">
        <v>1</v>
      </c>
      <c r="V113" s="327">
        <v>1</v>
      </c>
      <c r="W113" s="466">
        <f>SUM(R113:V113)</f>
        <v>20</v>
      </c>
      <c r="X113" s="1501" t="s">
        <v>1045</v>
      </c>
    </row>
    <row r="114" spans="1:158" s="768" customFormat="1" ht="16.7" customHeight="1" x14ac:dyDescent="0.5">
      <c r="A114" s="448" t="s">
        <v>1025</v>
      </c>
      <c r="B114" s="578"/>
      <c r="C114" s="743" t="s">
        <v>1119</v>
      </c>
      <c r="D114" s="519">
        <v>2</v>
      </c>
      <c r="E114" s="602" t="s">
        <v>395</v>
      </c>
      <c r="F114" s="466" t="s">
        <v>1120</v>
      </c>
      <c r="G114" s="338"/>
      <c r="H114" s="327"/>
      <c r="I114" s="327"/>
      <c r="J114" s="327"/>
      <c r="K114" s="327"/>
      <c r="L114" s="338"/>
      <c r="M114" s="1499"/>
      <c r="N114" s="137" t="s">
        <v>889</v>
      </c>
      <c r="O114" s="195">
        <v>2</v>
      </c>
      <c r="P114" s="602" t="s">
        <v>983</v>
      </c>
      <c r="Q114" s="338">
        <v>6</v>
      </c>
      <c r="R114" s="338"/>
      <c r="S114" s="327"/>
      <c r="T114" s="327"/>
      <c r="U114" s="327"/>
      <c r="V114" s="327"/>
      <c r="W114" s="338"/>
      <c r="X114" s="1502"/>
      <c r="Y114" s="769"/>
      <c r="Z114" s="769"/>
      <c r="AA114" s="769"/>
      <c r="AB114" s="769"/>
      <c r="AC114" s="769"/>
      <c r="AD114" s="769"/>
      <c r="AE114" s="769"/>
      <c r="AF114" s="769"/>
      <c r="AG114" s="769"/>
      <c r="AH114" s="769"/>
      <c r="AI114" s="769"/>
      <c r="AJ114" s="769"/>
      <c r="AK114" s="769"/>
      <c r="AL114" s="769"/>
      <c r="AM114" s="769"/>
      <c r="AN114" s="769"/>
      <c r="AO114" s="769"/>
      <c r="AP114" s="769"/>
      <c r="AQ114" s="769"/>
      <c r="AR114" s="769"/>
      <c r="AS114" s="769"/>
      <c r="AT114" s="769"/>
      <c r="AU114" s="769"/>
      <c r="AV114" s="769"/>
      <c r="AW114" s="769"/>
      <c r="AX114" s="769"/>
      <c r="AY114" s="769"/>
      <c r="AZ114" s="769"/>
      <c r="BA114" s="769"/>
      <c r="BB114" s="769"/>
      <c r="BC114" s="769"/>
      <c r="BD114" s="769"/>
      <c r="BE114" s="769"/>
      <c r="BF114" s="769"/>
      <c r="BG114" s="769"/>
      <c r="BH114" s="769"/>
      <c r="BI114" s="769"/>
      <c r="BJ114" s="769"/>
      <c r="BK114" s="769"/>
      <c r="BL114" s="769"/>
      <c r="BM114" s="769"/>
      <c r="BN114" s="769"/>
      <c r="BO114" s="769"/>
      <c r="BP114" s="769"/>
      <c r="BQ114" s="769"/>
      <c r="BR114" s="769"/>
      <c r="BS114" s="769"/>
      <c r="BT114" s="769"/>
      <c r="BU114" s="769"/>
      <c r="BV114" s="769"/>
      <c r="BW114" s="769"/>
      <c r="BX114" s="769"/>
      <c r="BY114" s="769"/>
      <c r="BZ114" s="769"/>
      <c r="CA114" s="769"/>
      <c r="CB114" s="769"/>
      <c r="CC114" s="769"/>
      <c r="CD114" s="769"/>
      <c r="CE114" s="769"/>
      <c r="CF114" s="769"/>
      <c r="CG114" s="769"/>
      <c r="CH114" s="769"/>
      <c r="CI114" s="769"/>
      <c r="CJ114" s="769"/>
      <c r="CK114" s="769"/>
      <c r="CL114" s="769"/>
      <c r="CM114" s="769"/>
      <c r="CN114" s="769"/>
      <c r="CO114" s="769"/>
      <c r="CP114" s="769"/>
      <c r="CQ114" s="769"/>
      <c r="CR114" s="769"/>
      <c r="CS114" s="769"/>
      <c r="CT114" s="769"/>
      <c r="CU114" s="769"/>
      <c r="CV114" s="769"/>
      <c r="CW114" s="769"/>
      <c r="CX114" s="769"/>
      <c r="CY114" s="769"/>
      <c r="CZ114" s="769"/>
      <c r="DA114" s="769"/>
      <c r="DB114" s="769"/>
      <c r="DC114" s="769"/>
      <c r="DD114" s="769"/>
      <c r="DE114" s="769"/>
      <c r="DF114" s="769"/>
      <c r="DG114" s="769"/>
      <c r="DH114" s="769"/>
      <c r="DI114" s="769"/>
      <c r="DJ114" s="769"/>
      <c r="DK114" s="769"/>
      <c r="DL114" s="769"/>
      <c r="DM114" s="769"/>
      <c r="DN114" s="769"/>
      <c r="DO114" s="769"/>
      <c r="DP114" s="769"/>
      <c r="DQ114" s="769"/>
      <c r="DR114" s="769"/>
      <c r="DS114" s="769"/>
      <c r="DT114" s="769"/>
      <c r="DU114" s="769"/>
      <c r="DV114" s="769"/>
      <c r="DW114" s="769"/>
      <c r="DX114" s="769"/>
      <c r="DY114" s="769"/>
      <c r="DZ114" s="769"/>
      <c r="EA114" s="769"/>
      <c r="EB114" s="769"/>
      <c r="EC114" s="769"/>
    </row>
    <row r="115" spans="1:158" s="768" customFormat="1" ht="16.7" customHeight="1" x14ac:dyDescent="0.5">
      <c r="A115" s="449"/>
      <c r="B115" s="579"/>
      <c r="C115" s="625" t="s">
        <v>888</v>
      </c>
      <c r="D115" s="185">
        <v>2</v>
      </c>
      <c r="E115" s="601" t="s">
        <v>959</v>
      </c>
      <c r="F115" s="373">
        <v>4</v>
      </c>
      <c r="G115" s="373"/>
      <c r="H115" s="376"/>
      <c r="I115" s="376"/>
      <c r="J115" s="376"/>
      <c r="K115" s="376"/>
      <c r="L115" s="373"/>
      <c r="M115" s="1500"/>
      <c r="N115" s="646"/>
      <c r="O115" s="196"/>
      <c r="P115" s="601"/>
      <c r="Q115" s="373"/>
      <c r="R115" s="373"/>
      <c r="S115" s="376"/>
      <c r="T115" s="376"/>
      <c r="U115" s="376"/>
      <c r="V115" s="376"/>
      <c r="W115" s="373"/>
      <c r="X115" s="699"/>
      <c r="Y115" s="769"/>
      <c r="Z115" s="769"/>
      <c r="AA115" s="769"/>
      <c r="AB115" s="769"/>
      <c r="AC115" s="769"/>
      <c r="AD115" s="769"/>
      <c r="AE115" s="769"/>
      <c r="AF115" s="769"/>
      <c r="AG115" s="769"/>
      <c r="AH115" s="769"/>
      <c r="AI115" s="769"/>
      <c r="AJ115" s="769"/>
      <c r="AK115" s="769"/>
      <c r="AL115" s="769"/>
      <c r="AM115" s="769"/>
      <c r="AN115" s="769"/>
      <c r="AO115" s="769"/>
      <c r="AP115" s="769"/>
      <c r="AQ115" s="769"/>
      <c r="AR115" s="769"/>
      <c r="AS115" s="769"/>
      <c r="AT115" s="769"/>
      <c r="AU115" s="769"/>
      <c r="AV115" s="769"/>
      <c r="AW115" s="769"/>
      <c r="AX115" s="769"/>
      <c r="AY115" s="769"/>
      <c r="AZ115" s="769"/>
      <c r="BA115" s="769"/>
      <c r="BB115" s="769"/>
      <c r="BC115" s="769"/>
      <c r="BD115" s="769"/>
      <c r="BE115" s="769"/>
      <c r="BF115" s="769"/>
      <c r="BG115" s="769"/>
      <c r="BH115" s="769"/>
      <c r="BI115" s="769"/>
      <c r="BJ115" s="769"/>
      <c r="BK115" s="769"/>
      <c r="BL115" s="769"/>
      <c r="BM115" s="769"/>
      <c r="BN115" s="769"/>
      <c r="BO115" s="769"/>
      <c r="BP115" s="769"/>
      <c r="BQ115" s="769"/>
      <c r="BR115" s="769"/>
      <c r="BS115" s="769"/>
      <c r="BT115" s="769"/>
      <c r="BU115" s="769"/>
      <c r="BV115" s="769"/>
      <c r="BW115" s="769"/>
      <c r="BX115" s="769"/>
      <c r="BY115" s="769"/>
      <c r="BZ115" s="769"/>
      <c r="CA115" s="769"/>
      <c r="CB115" s="769"/>
      <c r="CC115" s="769"/>
      <c r="CD115" s="769"/>
      <c r="CE115" s="769"/>
      <c r="CF115" s="769"/>
      <c r="CG115" s="769"/>
      <c r="CH115" s="769"/>
      <c r="CI115" s="769"/>
      <c r="CJ115" s="769"/>
      <c r="CK115" s="769"/>
      <c r="CL115" s="769"/>
      <c r="CM115" s="769"/>
      <c r="CN115" s="769"/>
      <c r="CO115" s="769"/>
      <c r="CP115" s="769"/>
      <c r="CQ115" s="769"/>
      <c r="CR115" s="769"/>
      <c r="CS115" s="769"/>
      <c r="CT115" s="769"/>
      <c r="CU115" s="769"/>
      <c r="CV115" s="769"/>
      <c r="CW115" s="769"/>
      <c r="CX115" s="769"/>
      <c r="CY115" s="769"/>
      <c r="CZ115" s="769"/>
      <c r="DA115" s="769"/>
      <c r="DB115" s="769"/>
      <c r="DC115" s="769"/>
      <c r="DD115" s="769"/>
      <c r="DE115" s="769"/>
      <c r="DF115" s="769"/>
      <c r="DG115" s="769"/>
      <c r="DH115" s="769"/>
      <c r="DI115" s="769"/>
      <c r="DJ115" s="769"/>
      <c r="DK115" s="769"/>
      <c r="DL115" s="769"/>
      <c r="DM115" s="769"/>
      <c r="DN115" s="769"/>
      <c r="DO115" s="769"/>
      <c r="DP115" s="769"/>
      <c r="DQ115" s="769"/>
      <c r="DR115" s="769"/>
      <c r="DS115" s="769"/>
      <c r="DT115" s="769"/>
      <c r="DU115" s="769"/>
      <c r="DV115" s="769"/>
      <c r="DW115" s="769"/>
      <c r="DX115" s="769"/>
      <c r="DY115" s="769"/>
      <c r="DZ115" s="769"/>
      <c r="EA115" s="769"/>
      <c r="EB115" s="769"/>
      <c r="EC115" s="769"/>
    </row>
    <row r="116" spans="1:158" s="768" customFormat="1" ht="16.7" customHeight="1" x14ac:dyDescent="0.5">
      <c r="A116" s="450" t="s">
        <v>552</v>
      </c>
      <c r="B116" s="577"/>
      <c r="C116" s="587" t="s">
        <v>549</v>
      </c>
      <c r="D116" s="204">
        <v>3</v>
      </c>
      <c r="E116" s="603" t="s">
        <v>870</v>
      </c>
      <c r="F116" s="465">
        <f>5*D116</f>
        <v>15</v>
      </c>
      <c r="G116" s="465">
        <f>F116+F117</f>
        <v>18</v>
      </c>
      <c r="H116" s="465">
        <v>1</v>
      </c>
      <c r="I116" s="465">
        <v>1</v>
      </c>
      <c r="J116" s="465">
        <v>1</v>
      </c>
      <c r="K116" s="465">
        <v>1</v>
      </c>
      <c r="L116" s="705">
        <f>SUM(G116:K116)</f>
        <v>22</v>
      </c>
      <c r="M116" s="660"/>
      <c r="N116" s="451" t="s">
        <v>366</v>
      </c>
      <c r="O116" s="204">
        <v>3</v>
      </c>
      <c r="P116" s="603" t="s">
        <v>870</v>
      </c>
      <c r="Q116" s="465">
        <f>5*O116</f>
        <v>15</v>
      </c>
      <c r="R116" s="465">
        <f>Q116+Q117</f>
        <v>18</v>
      </c>
      <c r="S116" s="465">
        <v>1</v>
      </c>
      <c r="T116" s="465">
        <v>1</v>
      </c>
      <c r="U116" s="465">
        <v>1</v>
      </c>
      <c r="V116" s="465">
        <v>1</v>
      </c>
      <c r="W116" s="705">
        <f>SUM(R116:V116)</f>
        <v>22</v>
      </c>
      <c r="X116" s="685"/>
      <c r="Y116" s="769"/>
      <c r="Z116" s="769"/>
      <c r="AA116" s="769"/>
      <c r="AB116" s="769"/>
      <c r="AC116" s="769"/>
      <c r="AD116" s="769"/>
      <c r="AE116" s="769"/>
      <c r="AF116" s="769"/>
      <c r="AG116" s="769"/>
      <c r="AH116" s="769"/>
      <c r="AI116" s="769"/>
      <c r="AJ116" s="769"/>
      <c r="AK116" s="769"/>
      <c r="AL116" s="769"/>
      <c r="AM116" s="769"/>
      <c r="AN116" s="769"/>
      <c r="AO116" s="769"/>
      <c r="AP116" s="769"/>
      <c r="AQ116" s="769"/>
      <c r="AR116" s="769"/>
      <c r="AS116" s="769"/>
      <c r="AT116" s="769"/>
      <c r="AU116" s="769"/>
      <c r="AV116" s="769"/>
      <c r="AW116" s="769"/>
      <c r="AX116" s="769"/>
      <c r="AY116" s="769"/>
      <c r="AZ116" s="769"/>
      <c r="BA116" s="769"/>
      <c r="BB116" s="769"/>
      <c r="BC116" s="769"/>
      <c r="BD116" s="769"/>
      <c r="BE116" s="769"/>
      <c r="BF116" s="769"/>
      <c r="BG116" s="769"/>
      <c r="BH116" s="769"/>
      <c r="BI116" s="769"/>
      <c r="BJ116" s="769"/>
      <c r="BK116" s="769"/>
      <c r="BL116" s="769"/>
      <c r="BM116" s="769"/>
      <c r="BN116" s="769"/>
      <c r="BO116" s="769"/>
      <c r="BP116" s="769"/>
      <c r="BQ116" s="769"/>
      <c r="BR116" s="769"/>
      <c r="BS116" s="769"/>
      <c r="BT116" s="769"/>
      <c r="BU116" s="769"/>
      <c r="BV116" s="769"/>
      <c r="BW116" s="769"/>
      <c r="BX116" s="769"/>
      <c r="BY116" s="769"/>
      <c r="BZ116" s="769"/>
      <c r="CA116" s="769"/>
      <c r="CB116" s="769"/>
      <c r="CC116" s="769"/>
      <c r="CD116" s="769"/>
      <c r="CE116" s="769"/>
      <c r="CF116" s="769"/>
      <c r="CG116" s="769"/>
      <c r="CH116" s="769"/>
      <c r="CI116" s="769"/>
      <c r="CJ116" s="769"/>
      <c r="CK116" s="769"/>
      <c r="CL116" s="769"/>
      <c r="CM116" s="769"/>
      <c r="CN116" s="769"/>
      <c r="CO116" s="769"/>
      <c r="CP116" s="769"/>
      <c r="CQ116" s="769"/>
      <c r="CR116" s="769"/>
      <c r="CS116" s="769"/>
      <c r="CT116" s="769"/>
      <c r="CU116" s="769"/>
      <c r="CV116" s="769"/>
      <c r="CW116" s="769"/>
      <c r="CX116" s="769"/>
      <c r="CY116" s="769"/>
      <c r="CZ116" s="769"/>
      <c r="DA116" s="769"/>
      <c r="DB116" s="769"/>
      <c r="DC116" s="769"/>
      <c r="DD116" s="769"/>
      <c r="DE116" s="769"/>
      <c r="DF116" s="769"/>
      <c r="DG116" s="769"/>
      <c r="DH116" s="769"/>
      <c r="DI116" s="769"/>
      <c r="DJ116" s="769"/>
      <c r="DK116" s="769"/>
      <c r="DL116" s="769"/>
      <c r="DM116" s="769"/>
      <c r="DN116" s="769"/>
      <c r="DO116" s="769"/>
      <c r="DP116" s="769"/>
      <c r="DQ116" s="769"/>
      <c r="DR116" s="769"/>
      <c r="DS116" s="769"/>
      <c r="DT116" s="769"/>
      <c r="DU116" s="769"/>
      <c r="DV116" s="769"/>
      <c r="DW116" s="769"/>
      <c r="DX116" s="769"/>
      <c r="DY116" s="769"/>
      <c r="DZ116" s="769"/>
      <c r="EA116" s="769"/>
      <c r="EB116" s="769"/>
      <c r="EC116" s="769"/>
    </row>
    <row r="117" spans="1:158" s="768" customFormat="1" ht="16.7" customHeight="1" x14ac:dyDescent="0.5">
      <c r="A117" s="449" t="s">
        <v>1001</v>
      </c>
      <c r="B117" s="579"/>
      <c r="C117" s="593" t="s">
        <v>152</v>
      </c>
      <c r="D117" s="185">
        <v>1</v>
      </c>
      <c r="E117" s="601" t="s">
        <v>869</v>
      </c>
      <c r="F117" s="373">
        <f>3*D117</f>
        <v>3</v>
      </c>
      <c r="G117" s="373"/>
      <c r="H117" s="373"/>
      <c r="I117" s="373"/>
      <c r="J117" s="373"/>
      <c r="K117" s="373"/>
      <c r="L117" s="373"/>
      <c r="M117" s="669" t="s">
        <v>875</v>
      </c>
      <c r="N117" s="142" t="s">
        <v>154</v>
      </c>
      <c r="O117" s="185">
        <v>1</v>
      </c>
      <c r="P117" s="601" t="s">
        <v>869</v>
      </c>
      <c r="Q117" s="373">
        <f>3*O117</f>
        <v>3</v>
      </c>
      <c r="R117" s="373"/>
      <c r="S117" s="373"/>
      <c r="T117" s="373"/>
      <c r="U117" s="373"/>
      <c r="V117" s="373"/>
      <c r="W117" s="373"/>
      <c r="X117" s="452" t="s">
        <v>875</v>
      </c>
      <c r="Y117" s="769"/>
      <c r="Z117" s="769"/>
      <c r="AA117" s="769"/>
      <c r="AB117" s="769"/>
      <c r="AC117" s="769"/>
      <c r="AD117" s="769"/>
      <c r="AE117" s="769"/>
      <c r="AF117" s="769"/>
      <c r="AG117" s="769"/>
      <c r="AH117" s="769"/>
      <c r="AI117" s="769"/>
      <c r="AJ117" s="769"/>
      <c r="AK117" s="769"/>
      <c r="AL117" s="769"/>
      <c r="AM117" s="769"/>
      <c r="AN117" s="769"/>
      <c r="AO117" s="769"/>
      <c r="AP117" s="769"/>
      <c r="AQ117" s="769"/>
      <c r="AR117" s="769"/>
      <c r="AS117" s="769"/>
      <c r="AT117" s="769"/>
      <c r="AU117" s="769"/>
      <c r="AV117" s="769"/>
      <c r="AW117" s="769"/>
      <c r="AX117" s="769"/>
      <c r="AY117" s="769"/>
      <c r="AZ117" s="769"/>
      <c r="BA117" s="769"/>
      <c r="BB117" s="769"/>
      <c r="BC117" s="769"/>
      <c r="BD117" s="769"/>
      <c r="BE117" s="769"/>
      <c r="BF117" s="769"/>
      <c r="BG117" s="769"/>
      <c r="BH117" s="769"/>
      <c r="BI117" s="769"/>
      <c r="BJ117" s="769"/>
      <c r="BK117" s="769"/>
      <c r="BL117" s="769"/>
      <c r="BM117" s="769"/>
      <c r="BN117" s="769"/>
      <c r="BO117" s="769"/>
      <c r="BP117" s="769"/>
      <c r="BQ117" s="769"/>
      <c r="BR117" s="769"/>
      <c r="BS117" s="769"/>
      <c r="BT117" s="769"/>
      <c r="BU117" s="769"/>
      <c r="BV117" s="769"/>
      <c r="BW117" s="769"/>
      <c r="BX117" s="769"/>
      <c r="BY117" s="769"/>
      <c r="BZ117" s="769"/>
      <c r="CA117" s="769"/>
      <c r="CB117" s="769"/>
      <c r="CC117" s="769"/>
      <c r="CD117" s="769"/>
      <c r="CE117" s="769"/>
      <c r="CF117" s="769"/>
      <c r="CG117" s="769"/>
      <c r="CH117" s="769"/>
      <c r="CI117" s="769"/>
      <c r="CJ117" s="769"/>
      <c r="CK117" s="769"/>
      <c r="CL117" s="769"/>
      <c r="CM117" s="769"/>
      <c r="CN117" s="769"/>
      <c r="CO117" s="769"/>
      <c r="CP117" s="769"/>
      <c r="CQ117" s="769"/>
      <c r="CR117" s="769"/>
      <c r="CS117" s="769"/>
      <c r="CT117" s="769"/>
      <c r="CU117" s="769"/>
      <c r="CV117" s="769"/>
      <c r="CW117" s="769"/>
      <c r="CX117" s="769"/>
      <c r="CY117" s="769"/>
      <c r="CZ117" s="769"/>
      <c r="DA117" s="769"/>
      <c r="DB117" s="769"/>
      <c r="DC117" s="769"/>
      <c r="DD117" s="769"/>
      <c r="DE117" s="769"/>
      <c r="DF117" s="769"/>
      <c r="DG117" s="769"/>
      <c r="DH117" s="769"/>
      <c r="DI117" s="769"/>
      <c r="DJ117" s="769"/>
      <c r="DK117" s="769"/>
      <c r="DL117" s="769"/>
      <c r="DM117" s="769"/>
      <c r="DN117" s="769"/>
      <c r="DO117" s="769"/>
      <c r="DP117" s="769"/>
      <c r="DQ117" s="769"/>
      <c r="DR117" s="769"/>
      <c r="DS117" s="769"/>
      <c r="DT117" s="769"/>
      <c r="DU117" s="769"/>
      <c r="DV117" s="769"/>
      <c r="DW117" s="769"/>
      <c r="DX117" s="769"/>
      <c r="DY117" s="769"/>
      <c r="DZ117" s="769"/>
      <c r="EA117" s="769"/>
      <c r="EB117" s="769"/>
      <c r="EC117" s="769"/>
    </row>
    <row r="118" spans="1:158" s="768" customFormat="1" ht="16.7" customHeight="1" x14ac:dyDescent="0.5">
      <c r="A118" s="450" t="s">
        <v>770</v>
      </c>
      <c r="B118" s="577" t="s">
        <v>771</v>
      </c>
      <c r="C118" s="626" t="s">
        <v>381</v>
      </c>
      <c r="D118" s="451">
        <v>3</v>
      </c>
      <c r="E118" s="588" t="s">
        <v>1041</v>
      </c>
      <c r="F118" s="467">
        <f>2*3</f>
        <v>6</v>
      </c>
      <c r="G118" s="465">
        <f>F118+F119+F120</f>
        <v>12</v>
      </c>
      <c r="H118" s="465">
        <v>1</v>
      </c>
      <c r="I118" s="465">
        <v>1</v>
      </c>
      <c r="J118" s="465">
        <v>1</v>
      </c>
      <c r="K118" s="465">
        <v>1</v>
      </c>
      <c r="L118" s="705">
        <f>SUM(G118:K118)</f>
        <v>16</v>
      </c>
      <c r="M118" s="671"/>
      <c r="N118" s="641" t="s">
        <v>382</v>
      </c>
      <c r="O118" s="451">
        <v>3</v>
      </c>
      <c r="P118" s="588" t="s">
        <v>1041</v>
      </c>
      <c r="Q118" s="467">
        <f>2*3</f>
        <v>6</v>
      </c>
      <c r="R118" s="465">
        <f>Q118+Q119+Q120</f>
        <v>12</v>
      </c>
      <c r="S118" s="465">
        <v>1</v>
      </c>
      <c r="T118" s="465">
        <v>1</v>
      </c>
      <c r="U118" s="465">
        <v>1</v>
      </c>
      <c r="V118" s="465">
        <v>1</v>
      </c>
      <c r="W118" s="705">
        <f>SUM(R118:V118)</f>
        <v>16</v>
      </c>
      <c r="X118" s="700"/>
      <c r="Y118" s="769"/>
      <c r="Z118" s="769"/>
      <c r="AA118" s="769"/>
      <c r="AB118" s="769"/>
      <c r="AC118" s="769"/>
      <c r="AD118" s="769"/>
      <c r="AE118" s="769"/>
      <c r="AF118" s="769"/>
      <c r="AG118" s="769"/>
      <c r="AH118" s="769"/>
      <c r="AI118" s="769"/>
      <c r="AJ118" s="769"/>
      <c r="AK118" s="769"/>
      <c r="AL118" s="769"/>
      <c r="AM118" s="769"/>
      <c r="AN118" s="769"/>
      <c r="AO118" s="769"/>
      <c r="AP118" s="769"/>
      <c r="AQ118" s="769"/>
      <c r="AR118" s="769"/>
      <c r="AS118" s="769"/>
      <c r="AT118" s="769"/>
      <c r="AU118" s="769"/>
      <c r="AV118" s="769"/>
      <c r="AW118" s="769"/>
      <c r="AX118" s="769"/>
      <c r="AY118" s="769"/>
      <c r="AZ118" s="769"/>
      <c r="BA118" s="769"/>
      <c r="BB118" s="769"/>
      <c r="BC118" s="769"/>
      <c r="BD118" s="769"/>
      <c r="BE118" s="769"/>
      <c r="BF118" s="769"/>
      <c r="BG118" s="769"/>
      <c r="BH118" s="769"/>
      <c r="BI118" s="769"/>
      <c r="BJ118" s="769"/>
      <c r="BK118" s="769"/>
      <c r="BL118" s="769"/>
      <c r="BM118" s="769"/>
      <c r="BN118" s="769"/>
      <c r="BO118" s="769"/>
      <c r="BP118" s="769"/>
      <c r="BQ118" s="769"/>
      <c r="BR118" s="769"/>
      <c r="BS118" s="769"/>
      <c r="BT118" s="769"/>
      <c r="BU118" s="769"/>
      <c r="BV118" s="769"/>
      <c r="BW118" s="769"/>
      <c r="BX118" s="769"/>
      <c r="BY118" s="769"/>
      <c r="BZ118" s="769"/>
      <c r="CA118" s="769"/>
      <c r="CB118" s="769"/>
      <c r="CC118" s="769"/>
      <c r="CD118" s="769"/>
      <c r="CE118" s="769"/>
      <c r="CF118" s="769"/>
      <c r="CG118" s="769"/>
      <c r="CH118" s="769"/>
      <c r="CI118" s="769"/>
      <c r="CJ118" s="769"/>
      <c r="CK118" s="769"/>
      <c r="CL118" s="769"/>
      <c r="CM118" s="769"/>
      <c r="CN118" s="769"/>
      <c r="CO118" s="769"/>
      <c r="CP118" s="769"/>
      <c r="CQ118" s="769"/>
      <c r="CR118" s="769"/>
      <c r="CS118" s="769"/>
      <c r="CT118" s="769"/>
      <c r="CU118" s="769"/>
      <c r="CV118" s="769"/>
      <c r="CW118" s="769"/>
      <c r="CX118" s="769"/>
      <c r="CY118" s="769"/>
      <c r="CZ118" s="769"/>
      <c r="DA118" s="769"/>
      <c r="DB118" s="769"/>
      <c r="DC118" s="769"/>
      <c r="DD118" s="769"/>
      <c r="DE118" s="769"/>
      <c r="DF118" s="769"/>
      <c r="DG118" s="769"/>
      <c r="DH118" s="769"/>
      <c r="DI118" s="769"/>
      <c r="DJ118" s="769"/>
      <c r="DK118" s="769"/>
      <c r="DL118" s="769"/>
      <c r="DM118" s="769"/>
      <c r="DN118" s="769"/>
      <c r="DO118" s="769"/>
      <c r="DP118" s="769"/>
      <c r="DQ118" s="769"/>
      <c r="DR118" s="769"/>
      <c r="DS118" s="769"/>
      <c r="DT118" s="769"/>
      <c r="DU118" s="769"/>
      <c r="DV118" s="769"/>
      <c r="DW118" s="769"/>
      <c r="DX118" s="769"/>
      <c r="DY118" s="769"/>
      <c r="DZ118" s="769"/>
      <c r="EA118" s="769"/>
      <c r="EB118" s="769"/>
      <c r="EC118" s="769"/>
    </row>
    <row r="119" spans="1:158" s="793" customFormat="1" ht="16.7" customHeight="1" x14ac:dyDescent="0.5">
      <c r="A119" s="448" t="s">
        <v>985</v>
      </c>
      <c r="B119" s="578"/>
      <c r="C119" s="501" t="s">
        <v>383</v>
      </c>
      <c r="D119" s="137">
        <v>2</v>
      </c>
      <c r="E119" s="591" t="s">
        <v>955</v>
      </c>
      <c r="F119" s="391">
        <v>4</v>
      </c>
      <c r="G119" s="338"/>
      <c r="H119" s="338"/>
      <c r="I119" s="338"/>
      <c r="J119" s="338"/>
      <c r="K119" s="338"/>
      <c r="L119" s="338"/>
      <c r="M119" s="652" t="s">
        <v>875</v>
      </c>
      <c r="N119" s="487" t="s">
        <v>384</v>
      </c>
      <c r="O119" s="137">
        <v>2</v>
      </c>
      <c r="P119" s="591" t="s">
        <v>955</v>
      </c>
      <c r="Q119" s="391">
        <v>4</v>
      </c>
      <c r="R119" s="338"/>
      <c r="S119" s="338"/>
      <c r="T119" s="338"/>
      <c r="U119" s="338"/>
      <c r="V119" s="338"/>
      <c r="W119" s="338"/>
      <c r="X119" s="469" t="s">
        <v>875</v>
      </c>
    </row>
    <row r="120" spans="1:158" s="793" customFormat="1" ht="16.7" customHeight="1" x14ac:dyDescent="0.5">
      <c r="A120" s="449"/>
      <c r="B120" s="579"/>
      <c r="C120" s="595" t="s">
        <v>276</v>
      </c>
      <c r="D120" s="185">
        <v>1</v>
      </c>
      <c r="E120" s="596" t="s">
        <v>882</v>
      </c>
      <c r="F120" s="397">
        <f>2*1</f>
        <v>2</v>
      </c>
      <c r="G120" s="373"/>
      <c r="H120" s="373"/>
      <c r="I120" s="373"/>
      <c r="J120" s="373"/>
      <c r="K120" s="373"/>
      <c r="L120" s="373"/>
      <c r="M120" s="657"/>
      <c r="N120" s="488" t="s">
        <v>278</v>
      </c>
      <c r="O120" s="185">
        <v>1</v>
      </c>
      <c r="P120" s="596" t="s">
        <v>882</v>
      </c>
      <c r="Q120" s="397">
        <f>2*1</f>
        <v>2</v>
      </c>
      <c r="R120" s="373"/>
      <c r="S120" s="373"/>
      <c r="T120" s="373"/>
      <c r="U120" s="373"/>
      <c r="V120" s="373"/>
      <c r="W120" s="373"/>
      <c r="X120" s="682"/>
    </row>
    <row r="121" spans="1:158" s="768" customFormat="1" ht="16.7" customHeight="1" x14ac:dyDescent="0.5">
      <c r="A121" s="450" t="s">
        <v>663</v>
      </c>
      <c r="B121" s="577" t="s">
        <v>860</v>
      </c>
      <c r="C121" s="741" t="s">
        <v>1118</v>
      </c>
      <c r="D121" s="204">
        <v>2</v>
      </c>
      <c r="E121" s="603" t="s">
        <v>390</v>
      </c>
      <c r="F121" s="465">
        <v>4</v>
      </c>
      <c r="G121" s="465">
        <f>F121+F122</f>
        <v>12</v>
      </c>
      <c r="H121" s="454">
        <v>1</v>
      </c>
      <c r="I121" s="454">
        <v>1</v>
      </c>
      <c r="J121" s="454">
        <v>1</v>
      </c>
      <c r="K121" s="454">
        <v>1</v>
      </c>
      <c r="L121" s="705">
        <f>SUM(G121:K121)</f>
        <v>16</v>
      </c>
      <c r="M121" s="1498" t="s">
        <v>1045</v>
      </c>
      <c r="N121" s="744" t="s">
        <v>1118</v>
      </c>
      <c r="O121" s="204">
        <v>2</v>
      </c>
      <c r="P121" s="603" t="s">
        <v>941</v>
      </c>
      <c r="Q121" s="465">
        <v>6</v>
      </c>
      <c r="R121" s="465">
        <f>Q121+Q122</f>
        <v>14</v>
      </c>
      <c r="S121" s="454">
        <v>1</v>
      </c>
      <c r="T121" s="454">
        <v>1</v>
      </c>
      <c r="U121" s="454">
        <v>1</v>
      </c>
      <c r="V121" s="454">
        <v>1</v>
      </c>
      <c r="W121" s="705">
        <f>SUM(R121:V121)</f>
        <v>18</v>
      </c>
      <c r="X121" s="1503" t="s">
        <v>1045</v>
      </c>
      <c r="Y121" s="769"/>
      <c r="Z121" s="769"/>
      <c r="AA121" s="769"/>
      <c r="AB121" s="769"/>
      <c r="AC121" s="769"/>
      <c r="AD121" s="769"/>
      <c r="AE121" s="769"/>
      <c r="AF121" s="769"/>
      <c r="AG121" s="769"/>
      <c r="AH121" s="769"/>
      <c r="AI121" s="769"/>
      <c r="AJ121" s="769"/>
      <c r="AK121" s="769"/>
      <c r="AL121" s="769"/>
      <c r="AM121" s="769"/>
      <c r="AN121" s="769"/>
      <c r="AO121" s="769"/>
      <c r="AP121" s="769"/>
      <c r="AQ121" s="769"/>
      <c r="AR121" s="769"/>
      <c r="AS121" s="769"/>
      <c r="AT121" s="769"/>
      <c r="AU121" s="769"/>
      <c r="AV121" s="769"/>
      <c r="AW121" s="769"/>
      <c r="AX121" s="769"/>
      <c r="AY121" s="769"/>
      <c r="AZ121" s="769"/>
      <c r="BA121" s="769"/>
      <c r="BB121" s="769"/>
      <c r="BC121" s="769"/>
      <c r="BD121" s="769"/>
      <c r="BE121" s="769"/>
      <c r="BF121" s="769"/>
      <c r="BG121" s="769"/>
      <c r="BH121" s="769"/>
      <c r="BI121" s="769"/>
      <c r="BJ121" s="769"/>
      <c r="BK121" s="769"/>
      <c r="BL121" s="769"/>
      <c r="BM121" s="769"/>
      <c r="BN121" s="769"/>
      <c r="BO121" s="769"/>
      <c r="BP121" s="769"/>
      <c r="BQ121" s="769"/>
      <c r="BR121" s="769"/>
      <c r="BS121" s="769"/>
      <c r="BT121" s="769"/>
      <c r="BU121" s="769"/>
      <c r="BV121" s="769"/>
      <c r="BW121" s="769"/>
      <c r="BX121" s="769"/>
      <c r="BY121" s="769"/>
      <c r="BZ121" s="769"/>
      <c r="CA121" s="769"/>
      <c r="CB121" s="769"/>
      <c r="CC121" s="769"/>
      <c r="CD121" s="769"/>
      <c r="CE121" s="769"/>
      <c r="CF121" s="769"/>
      <c r="CG121" s="769"/>
      <c r="CH121" s="769"/>
      <c r="CI121" s="769"/>
      <c r="CJ121" s="769"/>
      <c r="CK121" s="769"/>
      <c r="CL121" s="769"/>
      <c r="CM121" s="769"/>
      <c r="CN121" s="769"/>
      <c r="CO121" s="769"/>
      <c r="CP121" s="769"/>
      <c r="CQ121" s="769"/>
      <c r="CR121" s="769"/>
      <c r="CS121" s="769"/>
      <c r="CT121" s="769"/>
      <c r="CU121" s="769"/>
      <c r="CV121" s="769"/>
      <c r="CW121" s="769"/>
      <c r="CX121" s="769"/>
      <c r="CY121" s="769"/>
      <c r="CZ121" s="769"/>
      <c r="DA121" s="769"/>
      <c r="DB121" s="769"/>
      <c r="DC121" s="769"/>
      <c r="DD121" s="769"/>
      <c r="DE121" s="769"/>
      <c r="DF121" s="769"/>
      <c r="DG121" s="769"/>
      <c r="DH121" s="769"/>
      <c r="DI121" s="769"/>
      <c r="DJ121" s="769"/>
      <c r="DK121" s="769"/>
      <c r="DL121" s="769"/>
      <c r="DM121" s="769"/>
      <c r="DN121" s="769"/>
      <c r="DO121" s="769"/>
      <c r="DP121" s="769"/>
      <c r="DQ121" s="769"/>
      <c r="DR121" s="769"/>
      <c r="DS121" s="769"/>
      <c r="DT121" s="769"/>
      <c r="DU121" s="769"/>
      <c r="DV121" s="769"/>
      <c r="DW121" s="769"/>
      <c r="DX121" s="769"/>
      <c r="DY121" s="769"/>
      <c r="DZ121" s="769"/>
      <c r="EA121" s="769"/>
      <c r="EB121" s="769"/>
      <c r="EC121" s="769"/>
    </row>
    <row r="122" spans="1:158" s="768" customFormat="1" ht="16.7" customHeight="1" x14ac:dyDescent="0.5">
      <c r="A122" s="449" t="s">
        <v>1027</v>
      </c>
      <c r="B122" s="579"/>
      <c r="C122" s="745" t="s">
        <v>1121</v>
      </c>
      <c r="D122" s="185">
        <v>2</v>
      </c>
      <c r="E122" s="601" t="s">
        <v>399</v>
      </c>
      <c r="F122" s="373">
        <v>8</v>
      </c>
      <c r="G122" s="373"/>
      <c r="H122" s="376"/>
      <c r="I122" s="376"/>
      <c r="J122" s="376"/>
      <c r="K122" s="376"/>
      <c r="L122" s="373"/>
      <c r="M122" s="1500"/>
      <c r="N122" s="746" t="s">
        <v>1121</v>
      </c>
      <c r="O122" s="196">
        <v>2</v>
      </c>
      <c r="P122" s="601" t="s">
        <v>398</v>
      </c>
      <c r="Q122" s="373">
        <v>8</v>
      </c>
      <c r="R122" s="373"/>
      <c r="S122" s="376"/>
      <c r="T122" s="376"/>
      <c r="U122" s="376"/>
      <c r="V122" s="376"/>
      <c r="W122" s="373"/>
      <c r="X122" s="1504"/>
      <c r="Y122" s="769"/>
      <c r="Z122" s="769"/>
      <c r="AA122" s="769"/>
      <c r="AB122" s="769"/>
      <c r="AC122" s="769"/>
      <c r="AD122" s="769"/>
      <c r="AE122" s="769"/>
      <c r="AF122" s="769"/>
      <c r="AG122" s="769"/>
      <c r="AH122" s="769"/>
      <c r="AI122" s="769"/>
      <c r="AJ122" s="769"/>
      <c r="AK122" s="769"/>
      <c r="AL122" s="769"/>
      <c r="AM122" s="769"/>
      <c r="AN122" s="769"/>
      <c r="AO122" s="769"/>
      <c r="AP122" s="769"/>
      <c r="AQ122" s="769"/>
      <c r="AR122" s="769"/>
      <c r="AS122" s="769"/>
      <c r="AT122" s="769"/>
      <c r="AU122" s="769"/>
      <c r="AV122" s="769"/>
      <c r="AW122" s="769"/>
      <c r="AX122" s="769"/>
      <c r="AY122" s="769"/>
      <c r="AZ122" s="769"/>
      <c r="BA122" s="769"/>
      <c r="BB122" s="769"/>
      <c r="BC122" s="769"/>
      <c r="BD122" s="769"/>
      <c r="BE122" s="769"/>
      <c r="BF122" s="769"/>
      <c r="BG122" s="769"/>
      <c r="BH122" s="769"/>
      <c r="BI122" s="769"/>
      <c r="BJ122" s="769"/>
      <c r="BK122" s="769"/>
      <c r="BL122" s="769"/>
      <c r="BM122" s="769"/>
      <c r="BN122" s="769"/>
      <c r="BO122" s="769"/>
      <c r="BP122" s="769"/>
      <c r="BQ122" s="769"/>
      <c r="BR122" s="769"/>
      <c r="BS122" s="769"/>
      <c r="BT122" s="769"/>
      <c r="BU122" s="769"/>
      <c r="BV122" s="769"/>
      <c r="BW122" s="769"/>
      <c r="BX122" s="769"/>
      <c r="BY122" s="769"/>
      <c r="BZ122" s="769"/>
      <c r="CA122" s="769"/>
      <c r="CB122" s="769"/>
      <c r="CC122" s="769"/>
      <c r="CD122" s="769"/>
      <c r="CE122" s="769"/>
      <c r="CF122" s="769"/>
      <c r="CG122" s="769"/>
      <c r="CH122" s="769"/>
      <c r="CI122" s="769"/>
      <c r="CJ122" s="769"/>
      <c r="CK122" s="769"/>
      <c r="CL122" s="769"/>
      <c r="CM122" s="769"/>
      <c r="CN122" s="769"/>
      <c r="CO122" s="769"/>
      <c r="CP122" s="769"/>
      <c r="CQ122" s="769"/>
      <c r="CR122" s="769"/>
      <c r="CS122" s="769"/>
      <c r="CT122" s="769"/>
      <c r="CU122" s="769"/>
      <c r="CV122" s="769"/>
      <c r="CW122" s="769"/>
      <c r="CX122" s="769"/>
      <c r="CY122" s="769"/>
      <c r="CZ122" s="769"/>
      <c r="DA122" s="769"/>
      <c r="DB122" s="769"/>
      <c r="DC122" s="769"/>
      <c r="DD122" s="769"/>
      <c r="DE122" s="769"/>
      <c r="DF122" s="769"/>
      <c r="DG122" s="769"/>
      <c r="DH122" s="769"/>
      <c r="DI122" s="769"/>
      <c r="DJ122" s="769"/>
      <c r="DK122" s="769"/>
      <c r="DL122" s="769"/>
      <c r="DM122" s="769"/>
      <c r="DN122" s="769"/>
      <c r="DO122" s="769"/>
      <c r="DP122" s="769"/>
      <c r="DQ122" s="769"/>
      <c r="DR122" s="769"/>
      <c r="DS122" s="769"/>
      <c r="DT122" s="769"/>
      <c r="DU122" s="769"/>
      <c r="DV122" s="769"/>
      <c r="DW122" s="769"/>
      <c r="DX122" s="769"/>
      <c r="DY122" s="769"/>
      <c r="DZ122" s="769"/>
      <c r="EA122" s="769"/>
      <c r="EB122" s="769"/>
      <c r="EC122" s="769"/>
    </row>
    <row r="123" spans="1:158" s="768" customFormat="1" ht="16.7" customHeight="1" x14ac:dyDescent="0.5">
      <c r="A123" s="450" t="s">
        <v>763</v>
      </c>
      <c r="B123" s="577" t="s">
        <v>764</v>
      </c>
      <c r="C123" s="626" t="s">
        <v>184</v>
      </c>
      <c r="D123" s="451">
        <v>1</v>
      </c>
      <c r="E123" s="588" t="s">
        <v>543</v>
      </c>
      <c r="F123" s="467">
        <v>1</v>
      </c>
      <c r="G123" s="465">
        <f>F123+F124+F125+F126+F127</f>
        <v>12</v>
      </c>
      <c r="H123" s="465">
        <v>1</v>
      </c>
      <c r="I123" s="465">
        <v>1</v>
      </c>
      <c r="J123" s="465">
        <v>1</v>
      </c>
      <c r="K123" s="465">
        <v>1</v>
      </c>
      <c r="L123" s="705">
        <f>SUM(G123:K123)</f>
        <v>16</v>
      </c>
      <c r="M123" s="662" t="s">
        <v>567</v>
      </c>
      <c r="N123" s="641" t="s">
        <v>186</v>
      </c>
      <c r="O123" s="451">
        <v>1</v>
      </c>
      <c r="P123" s="588" t="s">
        <v>543</v>
      </c>
      <c r="Q123" s="467">
        <v>1</v>
      </c>
      <c r="R123" s="465">
        <f>Q123+Q124+Q125+Q126+Q127</f>
        <v>12</v>
      </c>
      <c r="S123" s="465">
        <v>1</v>
      </c>
      <c r="T123" s="465">
        <v>1</v>
      </c>
      <c r="U123" s="465">
        <v>1</v>
      </c>
      <c r="V123" s="465">
        <v>1</v>
      </c>
      <c r="W123" s="705">
        <f>SUM(R123:V123)</f>
        <v>16</v>
      </c>
      <c r="X123" s="687" t="s">
        <v>567</v>
      </c>
      <c r="Y123" s="769"/>
      <c r="Z123" s="769"/>
      <c r="AA123" s="769"/>
      <c r="AB123" s="769"/>
      <c r="AC123" s="769"/>
      <c r="AD123" s="769"/>
      <c r="AE123" s="769"/>
      <c r="AF123" s="769"/>
      <c r="AG123" s="769"/>
      <c r="AH123" s="769"/>
      <c r="AI123" s="769"/>
      <c r="AJ123" s="769"/>
      <c r="AK123" s="769"/>
      <c r="AL123" s="769"/>
      <c r="AM123" s="769"/>
      <c r="AN123" s="769"/>
      <c r="AO123" s="769"/>
      <c r="AP123" s="769"/>
      <c r="AQ123" s="769"/>
      <c r="AR123" s="769"/>
      <c r="AS123" s="769"/>
      <c r="AT123" s="769"/>
      <c r="AU123" s="769"/>
      <c r="AV123" s="769"/>
      <c r="AW123" s="769"/>
      <c r="AX123" s="769"/>
      <c r="AY123" s="769"/>
      <c r="AZ123" s="769"/>
      <c r="BA123" s="769"/>
      <c r="BB123" s="769"/>
      <c r="BC123" s="769"/>
      <c r="BD123" s="769"/>
      <c r="BE123" s="769"/>
      <c r="BF123" s="769"/>
      <c r="BG123" s="769"/>
      <c r="BH123" s="769"/>
      <c r="BI123" s="769"/>
      <c r="BJ123" s="769"/>
      <c r="BK123" s="769"/>
      <c r="BL123" s="769"/>
      <c r="BM123" s="769"/>
      <c r="BN123" s="769"/>
      <c r="BO123" s="769"/>
      <c r="BP123" s="769"/>
      <c r="BQ123" s="769"/>
      <c r="BR123" s="769"/>
      <c r="BS123" s="769"/>
      <c r="BT123" s="769"/>
      <c r="BU123" s="769"/>
      <c r="BV123" s="769"/>
      <c r="BW123" s="769"/>
      <c r="BX123" s="769"/>
      <c r="BY123" s="769"/>
      <c r="BZ123" s="769"/>
      <c r="CA123" s="769"/>
      <c r="CB123" s="769"/>
      <c r="CC123" s="769"/>
      <c r="CD123" s="769"/>
      <c r="CE123" s="769"/>
      <c r="CF123" s="769"/>
      <c r="CG123" s="769"/>
      <c r="CH123" s="769"/>
      <c r="CI123" s="769"/>
      <c r="CJ123" s="769"/>
      <c r="CK123" s="769"/>
      <c r="CL123" s="769"/>
      <c r="CM123" s="769"/>
      <c r="CN123" s="769"/>
      <c r="CO123" s="769"/>
      <c r="CP123" s="769"/>
      <c r="CQ123" s="769"/>
      <c r="CR123" s="769"/>
      <c r="CS123" s="769"/>
      <c r="CT123" s="769"/>
      <c r="CU123" s="769"/>
      <c r="CV123" s="769"/>
      <c r="CW123" s="769"/>
      <c r="CX123" s="769"/>
      <c r="CY123" s="769"/>
      <c r="CZ123" s="769"/>
      <c r="DA123" s="769"/>
      <c r="DB123" s="769"/>
      <c r="DC123" s="769"/>
      <c r="DD123" s="769"/>
      <c r="DE123" s="769"/>
      <c r="DF123" s="769"/>
      <c r="DG123" s="769"/>
      <c r="DH123" s="769"/>
      <c r="DI123" s="769"/>
      <c r="DJ123" s="769"/>
      <c r="DK123" s="769"/>
      <c r="DL123" s="769"/>
      <c r="DM123" s="769"/>
      <c r="DN123" s="769"/>
      <c r="DO123" s="769"/>
      <c r="DP123" s="769"/>
      <c r="DQ123" s="769"/>
      <c r="DR123" s="769"/>
      <c r="DS123" s="769"/>
      <c r="DT123" s="769"/>
      <c r="DU123" s="769"/>
      <c r="DV123" s="769"/>
      <c r="DW123" s="769"/>
      <c r="DX123" s="769"/>
      <c r="DY123" s="769"/>
      <c r="DZ123" s="769"/>
      <c r="EA123" s="769"/>
      <c r="EB123" s="769"/>
      <c r="EC123" s="769"/>
    </row>
    <row r="124" spans="1:158" s="768" customFormat="1" ht="16.7" customHeight="1" x14ac:dyDescent="0.5">
      <c r="A124" s="448" t="s">
        <v>1028</v>
      </c>
      <c r="B124" s="578"/>
      <c r="C124" s="501" t="s">
        <v>379</v>
      </c>
      <c r="D124" s="137">
        <v>2</v>
      </c>
      <c r="E124" s="591" t="s">
        <v>556</v>
      </c>
      <c r="F124" s="391">
        <f>1*2</f>
        <v>2</v>
      </c>
      <c r="G124" s="338"/>
      <c r="H124" s="338"/>
      <c r="I124" s="338"/>
      <c r="J124" s="338"/>
      <c r="K124" s="338"/>
      <c r="L124" s="338"/>
      <c r="M124" s="649" t="s">
        <v>1073</v>
      </c>
      <c r="N124" s="487" t="s">
        <v>380</v>
      </c>
      <c r="O124" s="137">
        <v>2</v>
      </c>
      <c r="P124" s="591" t="s">
        <v>556</v>
      </c>
      <c r="Q124" s="391">
        <f>1*2</f>
        <v>2</v>
      </c>
      <c r="R124" s="338"/>
      <c r="S124" s="338"/>
      <c r="T124" s="338"/>
      <c r="U124" s="338"/>
      <c r="V124" s="338"/>
      <c r="W124" s="338"/>
      <c r="X124" s="676" t="s">
        <v>1073</v>
      </c>
      <c r="Y124" s="769"/>
      <c r="Z124" s="769"/>
      <c r="AA124" s="769"/>
      <c r="AB124" s="769"/>
      <c r="AC124" s="769"/>
      <c r="AD124" s="769"/>
      <c r="AE124" s="769"/>
      <c r="AF124" s="769"/>
      <c r="AG124" s="769"/>
      <c r="AH124" s="769"/>
      <c r="AI124" s="769"/>
      <c r="AJ124" s="769"/>
      <c r="AK124" s="769"/>
      <c r="AL124" s="769"/>
      <c r="AM124" s="769"/>
      <c r="AN124" s="769"/>
      <c r="AO124" s="769"/>
      <c r="AP124" s="769"/>
      <c r="AQ124" s="769"/>
      <c r="AR124" s="769"/>
      <c r="AS124" s="769"/>
      <c r="AT124" s="769"/>
      <c r="AU124" s="769"/>
      <c r="AV124" s="769"/>
      <c r="AW124" s="769"/>
      <c r="AX124" s="769"/>
      <c r="AY124" s="769"/>
      <c r="AZ124" s="769"/>
      <c r="BA124" s="769"/>
      <c r="BB124" s="769"/>
      <c r="BC124" s="769"/>
      <c r="BD124" s="769"/>
      <c r="BE124" s="769"/>
      <c r="BF124" s="769"/>
      <c r="BG124" s="769"/>
      <c r="BH124" s="769"/>
      <c r="BI124" s="769"/>
      <c r="BJ124" s="769"/>
      <c r="BK124" s="769"/>
      <c r="BL124" s="769"/>
      <c r="BM124" s="769"/>
      <c r="BN124" s="769"/>
      <c r="BO124" s="769"/>
      <c r="BP124" s="769"/>
      <c r="BQ124" s="769"/>
      <c r="BR124" s="769"/>
      <c r="BS124" s="769"/>
      <c r="BT124" s="769"/>
      <c r="BU124" s="769"/>
      <c r="BV124" s="769"/>
      <c r="BW124" s="769"/>
      <c r="BX124" s="769"/>
      <c r="BY124" s="769"/>
      <c r="BZ124" s="769"/>
      <c r="CA124" s="769"/>
      <c r="CB124" s="769"/>
      <c r="CC124" s="769"/>
      <c r="CD124" s="769"/>
      <c r="CE124" s="769"/>
      <c r="CF124" s="769"/>
      <c r="CG124" s="769"/>
      <c r="CH124" s="769"/>
      <c r="CI124" s="769"/>
      <c r="CJ124" s="769"/>
      <c r="CK124" s="769"/>
      <c r="CL124" s="769"/>
      <c r="CM124" s="769"/>
      <c r="CN124" s="769"/>
      <c r="CO124" s="769"/>
      <c r="CP124" s="769"/>
      <c r="CQ124" s="769"/>
      <c r="CR124" s="769"/>
      <c r="CS124" s="769"/>
      <c r="CT124" s="769"/>
      <c r="CU124" s="769"/>
      <c r="CV124" s="769"/>
      <c r="CW124" s="769"/>
      <c r="CX124" s="769"/>
      <c r="CY124" s="769"/>
      <c r="CZ124" s="769"/>
      <c r="DA124" s="769"/>
      <c r="DB124" s="769"/>
      <c r="DC124" s="769"/>
      <c r="DD124" s="769"/>
      <c r="DE124" s="769"/>
      <c r="DF124" s="769"/>
      <c r="DG124" s="769"/>
      <c r="DH124" s="769"/>
      <c r="DI124" s="769"/>
      <c r="DJ124" s="769"/>
      <c r="DK124" s="769"/>
      <c r="DL124" s="769"/>
      <c r="DM124" s="769"/>
      <c r="DN124" s="769"/>
      <c r="DO124" s="769"/>
      <c r="DP124" s="769"/>
      <c r="DQ124" s="769"/>
      <c r="DR124" s="769"/>
      <c r="DS124" s="769"/>
      <c r="DT124" s="769"/>
      <c r="DU124" s="769"/>
      <c r="DV124" s="769"/>
      <c r="DW124" s="769"/>
      <c r="DX124" s="769"/>
      <c r="DY124" s="769"/>
      <c r="DZ124" s="769"/>
      <c r="EA124" s="769"/>
      <c r="EB124" s="769"/>
      <c r="EC124" s="769"/>
    </row>
    <row r="125" spans="1:158" s="768" customFormat="1" ht="16.7" customHeight="1" x14ac:dyDescent="0.5">
      <c r="A125" s="448"/>
      <c r="B125" s="578"/>
      <c r="C125" s="501" t="s">
        <v>383</v>
      </c>
      <c r="D125" s="137">
        <v>1</v>
      </c>
      <c r="E125" s="591" t="s">
        <v>560</v>
      </c>
      <c r="F125" s="391">
        <v>1</v>
      </c>
      <c r="G125" s="338"/>
      <c r="H125" s="338"/>
      <c r="I125" s="338"/>
      <c r="J125" s="338"/>
      <c r="K125" s="338"/>
      <c r="L125" s="338"/>
      <c r="M125" s="652" t="s">
        <v>875</v>
      </c>
      <c r="N125" s="487" t="s">
        <v>384</v>
      </c>
      <c r="O125" s="137">
        <v>1</v>
      </c>
      <c r="P125" s="591" t="s">
        <v>560</v>
      </c>
      <c r="Q125" s="391">
        <v>1</v>
      </c>
      <c r="R125" s="338"/>
      <c r="S125" s="338"/>
      <c r="T125" s="338"/>
      <c r="U125" s="338"/>
      <c r="V125" s="338"/>
      <c r="W125" s="338"/>
      <c r="X125" s="469" t="s">
        <v>875</v>
      </c>
      <c r="Y125" s="769"/>
      <c r="Z125" s="769"/>
      <c r="AA125" s="769"/>
      <c r="AB125" s="769"/>
      <c r="AC125" s="769"/>
      <c r="AD125" s="769"/>
      <c r="AE125" s="769"/>
      <c r="AF125" s="769"/>
      <c r="AG125" s="769"/>
      <c r="AH125" s="769"/>
      <c r="AI125" s="769"/>
      <c r="AJ125" s="769"/>
      <c r="AK125" s="769"/>
      <c r="AL125" s="769"/>
      <c r="AM125" s="769"/>
      <c r="AN125" s="769"/>
      <c r="AO125" s="769"/>
      <c r="AP125" s="769"/>
      <c r="AQ125" s="769"/>
      <c r="AR125" s="769"/>
      <c r="AS125" s="769"/>
      <c r="AT125" s="769"/>
      <c r="AU125" s="769"/>
      <c r="AV125" s="769"/>
      <c r="AW125" s="769"/>
      <c r="AX125" s="769"/>
      <c r="AY125" s="769"/>
      <c r="AZ125" s="769"/>
      <c r="BA125" s="769"/>
      <c r="BB125" s="769"/>
      <c r="BC125" s="769"/>
      <c r="BD125" s="769"/>
      <c r="BE125" s="769"/>
      <c r="BF125" s="769"/>
      <c r="BG125" s="769"/>
      <c r="BH125" s="769"/>
      <c r="BI125" s="769"/>
      <c r="BJ125" s="769"/>
      <c r="BK125" s="769"/>
      <c r="BL125" s="769"/>
      <c r="BM125" s="769"/>
      <c r="BN125" s="769"/>
      <c r="BO125" s="769"/>
      <c r="BP125" s="769"/>
      <c r="BQ125" s="769"/>
      <c r="BR125" s="769"/>
      <c r="BS125" s="769"/>
      <c r="BT125" s="769"/>
      <c r="BU125" s="769"/>
      <c r="BV125" s="769"/>
      <c r="BW125" s="769"/>
      <c r="BX125" s="769"/>
      <c r="BY125" s="769"/>
      <c r="BZ125" s="769"/>
      <c r="CA125" s="769"/>
      <c r="CB125" s="769"/>
      <c r="CC125" s="769"/>
      <c r="CD125" s="769"/>
      <c r="CE125" s="769"/>
      <c r="CF125" s="769"/>
      <c r="CG125" s="769"/>
      <c r="CH125" s="769"/>
      <c r="CI125" s="769"/>
      <c r="CJ125" s="769"/>
      <c r="CK125" s="769"/>
      <c r="CL125" s="769"/>
      <c r="CM125" s="769"/>
      <c r="CN125" s="769"/>
      <c r="CO125" s="769"/>
      <c r="CP125" s="769"/>
      <c r="CQ125" s="769"/>
      <c r="CR125" s="769"/>
      <c r="CS125" s="769"/>
      <c r="CT125" s="769"/>
      <c r="CU125" s="769"/>
      <c r="CV125" s="769"/>
      <c r="CW125" s="769"/>
      <c r="CX125" s="769"/>
      <c r="CY125" s="769"/>
      <c r="CZ125" s="769"/>
      <c r="DA125" s="769"/>
      <c r="DB125" s="769"/>
      <c r="DC125" s="769"/>
      <c r="DD125" s="769"/>
      <c r="DE125" s="769"/>
      <c r="DF125" s="769"/>
      <c r="DG125" s="769"/>
      <c r="DH125" s="769"/>
      <c r="DI125" s="769"/>
      <c r="DJ125" s="769"/>
      <c r="DK125" s="769"/>
      <c r="DL125" s="769"/>
      <c r="DM125" s="769"/>
      <c r="DN125" s="769"/>
      <c r="DO125" s="769"/>
      <c r="DP125" s="769"/>
      <c r="DQ125" s="769"/>
      <c r="DR125" s="769"/>
      <c r="DS125" s="769"/>
      <c r="DT125" s="769"/>
      <c r="DU125" s="769"/>
      <c r="DV125" s="769"/>
      <c r="DW125" s="769"/>
      <c r="DX125" s="769"/>
      <c r="DY125" s="769"/>
      <c r="DZ125" s="769"/>
      <c r="EA125" s="769"/>
      <c r="EB125" s="769"/>
      <c r="EC125" s="769"/>
      <c r="ED125" s="769"/>
      <c r="EE125" s="769"/>
      <c r="EF125" s="769"/>
      <c r="EG125" s="769"/>
      <c r="EH125" s="769"/>
      <c r="EI125" s="769"/>
      <c r="EJ125" s="769"/>
      <c r="EK125" s="769"/>
      <c r="EL125" s="769"/>
      <c r="EM125" s="769"/>
      <c r="EN125" s="769"/>
      <c r="EO125" s="769"/>
      <c r="EP125" s="769"/>
      <c r="EQ125" s="769"/>
      <c r="ER125" s="769"/>
      <c r="ES125" s="769"/>
      <c r="ET125" s="769"/>
      <c r="EU125" s="769"/>
      <c r="EV125" s="769"/>
      <c r="EW125" s="769"/>
      <c r="EX125" s="769"/>
      <c r="EY125" s="769"/>
      <c r="EZ125" s="769"/>
      <c r="FA125" s="769"/>
      <c r="FB125" s="769"/>
    </row>
    <row r="126" spans="1:158" s="768" customFormat="1" ht="16.7" customHeight="1" x14ac:dyDescent="0.5">
      <c r="A126" s="448"/>
      <c r="B126" s="578"/>
      <c r="C126" s="501" t="s">
        <v>383</v>
      </c>
      <c r="D126" s="137">
        <v>2</v>
      </c>
      <c r="E126" s="591" t="s">
        <v>874</v>
      </c>
      <c r="F126" s="391">
        <f>3*2</f>
        <v>6</v>
      </c>
      <c r="G126" s="338"/>
      <c r="H126" s="338"/>
      <c r="I126" s="338"/>
      <c r="J126" s="338"/>
      <c r="K126" s="338"/>
      <c r="L126" s="338"/>
      <c r="M126" s="652" t="s">
        <v>875</v>
      </c>
      <c r="N126" s="487" t="s">
        <v>384</v>
      </c>
      <c r="O126" s="137">
        <v>2</v>
      </c>
      <c r="P126" s="591" t="s">
        <v>874</v>
      </c>
      <c r="Q126" s="391">
        <f>3*2</f>
        <v>6</v>
      </c>
      <c r="R126" s="338"/>
      <c r="S126" s="338"/>
      <c r="T126" s="338"/>
      <c r="U126" s="338"/>
      <c r="V126" s="338"/>
      <c r="W126" s="338"/>
      <c r="X126" s="469" t="s">
        <v>875</v>
      </c>
      <c r="Y126" s="769"/>
      <c r="Z126" s="769"/>
      <c r="AA126" s="769"/>
      <c r="AB126" s="769"/>
      <c r="AC126" s="769"/>
      <c r="AD126" s="769"/>
      <c r="AE126" s="769"/>
      <c r="AF126" s="769"/>
      <c r="AG126" s="769"/>
      <c r="AH126" s="769"/>
      <c r="AI126" s="769"/>
      <c r="AJ126" s="769"/>
      <c r="AK126" s="769"/>
      <c r="AL126" s="769"/>
      <c r="AM126" s="769"/>
      <c r="AN126" s="769"/>
      <c r="AO126" s="769"/>
      <c r="AP126" s="769"/>
      <c r="AQ126" s="769"/>
      <c r="AR126" s="769"/>
      <c r="AS126" s="769"/>
      <c r="AT126" s="769"/>
      <c r="AU126" s="769"/>
      <c r="AV126" s="769"/>
      <c r="AW126" s="769"/>
      <c r="AX126" s="769"/>
      <c r="AY126" s="769"/>
      <c r="AZ126" s="769"/>
      <c r="BA126" s="769"/>
      <c r="BB126" s="769"/>
      <c r="BC126" s="769"/>
      <c r="BD126" s="769"/>
      <c r="BE126" s="769"/>
      <c r="BF126" s="769"/>
      <c r="BG126" s="769"/>
      <c r="BH126" s="769"/>
      <c r="BI126" s="769"/>
      <c r="BJ126" s="769"/>
      <c r="BK126" s="769"/>
      <c r="BL126" s="769"/>
      <c r="BM126" s="769"/>
      <c r="BN126" s="769"/>
      <c r="BO126" s="769"/>
      <c r="BP126" s="769"/>
      <c r="BQ126" s="769"/>
      <c r="BR126" s="769"/>
      <c r="BS126" s="769"/>
      <c r="BT126" s="769"/>
      <c r="BU126" s="769"/>
      <c r="BV126" s="769"/>
      <c r="BW126" s="769"/>
      <c r="BX126" s="769"/>
      <c r="BY126" s="769"/>
      <c r="BZ126" s="769"/>
      <c r="CA126" s="769"/>
      <c r="CB126" s="769"/>
      <c r="CC126" s="769"/>
      <c r="CD126" s="769"/>
      <c r="CE126" s="769"/>
      <c r="CF126" s="769"/>
      <c r="CG126" s="769"/>
      <c r="CH126" s="769"/>
      <c r="CI126" s="769"/>
      <c r="CJ126" s="769"/>
      <c r="CK126" s="769"/>
      <c r="CL126" s="769"/>
      <c r="CM126" s="769"/>
      <c r="CN126" s="769"/>
      <c r="CO126" s="769"/>
      <c r="CP126" s="769"/>
      <c r="CQ126" s="769"/>
      <c r="CR126" s="769"/>
      <c r="CS126" s="769"/>
      <c r="CT126" s="769"/>
      <c r="CU126" s="769"/>
      <c r="CV126" s="769"/>
      <c r="CW126" s="769"/>
      <c r="CX126" s="769"/>
      <c r="CY126" s="769"/>
      <c r="CZ126" s="769"/>
      <c r="DA126" s="769"/>
      <c r="DB126" s="769"/>
      <c r="DC126" s="769"/>
      <c r="DD126" s="769"/>
      <c r="DE126" s="769"/>
      <c r="DF126" s="769"/>
      <c r="DG126" s="769"/>
      <c r="DH126" s="769"/>
      <c r="DI126" s="769"/>
      <c r="DJ126" s="769"/>
      <c r="DK126" s="769"/>
      <c r="DL126" s="769"/>
      <c r="DM126" s="769"/>
      <c r="DN126" s="769"/>
      <c r="DO126" s="769"/>
      <c r="DP126" s="769"/>
      <c r="DQ126" s="769"/>
      <c r="DR126" s="769"/>
      <c r="DS126" s="769"/>
      <c r="DT126" s="769"/>
      <c r="DU126" s="769"/>
      <c r="DV126" s="769"/>
      <c r="DW126" s="769"/>
      <c r="DX126" s="769"/>
      <c r="DY126" s="769"/>
      <c r="DZ126" s="769"/>
      <c r="EA126" s="769"/>
      <c r="EB126" s="769"/>
      <c r="EC126" s="769"/>
      <c r="ED126" s="769"/>
      <c r="EE126" s="769"/>
      <c r="EF126" s="769"/>
      <c r="EG126" s="769"/>
      <c r="EH126" s="769"/>
      <c r="EI126" s="769"/>
      <c r="EJ126" s="769"/>
      <c r="EK126" s="769"/>
      <c r="EL126" s="769"/>
      <c r="EM126" s="769"/>
      <c r="EN126" s="769"/>
      <c r="EO126" s="769"/>
      <c r="EP126" s="769"/>
      <c r="EQ126" s="769"/>
      <c r="ER126" s="769"/>
      <c r="ES126" s="769"/>
      <c r="ET126" s="769"/>
      <c r="EU126" s="769"/>
      <c r="EV126" s="769"/>
      <c r="EW126" s="769"/>
      <c r="EX126" s="769"/>
      <c r="EY126" s="769"/>
      <c r="EZ126" s="769"/>
      <c r="FA126" s="769"/>
      <c r="FB126" s="769"/>
    </row>
    <row r="127" spans="1:158" s="768" customFormat="1" ht="16.7" customHeight="1" x14ac:dyDescent="0.5">
      <c r="A127" s="449"/>
      <c r="B127" s="579"/>
      <c r="C127" s="595" t="s">
        <v>385</v>
      </c>
      <c r="D127" s="142">
        <v>2</v>
      </c>
      <c r="E127" s="596" t="s">
        <v>572</v>
      </c>
      <c r="F127" s="397">
        <v>2</v>
      </c>
      <c r="G127" s="373"/>
      <c r="H127" s="373"/>
      <c r="I127" s="373"/>
      <c r="J127" s="373"/>
      <c r="K127" s="373"/>
      <c r="L127" s="373"/>
      <c r="M127" s="650" t="s">
        <v>1073</v>
      </c>
      <c r="N127" s="488" t="s">
        <v>386</v>
      </c>
      <c r="O127" s="142">
        <v>2</v>
      </c>
      <c r="P127" s="596" t="s">
        <v>572</v>
      </c>
      <c r="Q127" s="397">
        <v>2</v>
      </c>
      <c r="R127" s="373"/>
      <c r="S127" s="373"/>
      <c r="T127" s="373"/>
      <c r="U127" s="373"/>
      <c r="V127" s="373"/>
      <c r="W127" s="373"/>
      <c r="X127" s="470" t="s">
        <v>1073</v>
      </c>
      <c r="AD127" s="769"/>
      <c r="AE127" s="769"/>
      <c r="AF127" s="769"/>
      <c r="AG127" s="769"/>
      <c r="AH127" s="769"/>
      <c r="AI127" s="769"/>
      <c r="AJ127" s="769"/>
      <c r="AK127" s="769"/>
      <c r="AL127" s="769"/>
      <c r="AM127" s="769"/>
      <c r="AN127" s="769"/>
      <c r="AO127" s="769"/>
      <c r="AP127" s="769"/>
      <c r="AQ127" s="769"/>
      <c r="AR127" s="769"/>
      <c r="AS127" s="769"/>
      <c r="AT127" s="769"/>
      <c r="AU127" s="769"/>
      <c r="AV127" s="769"/>
      <c r="AW127" s="769"/>
      <c r="AX127" s="769"/>
      <c r="AY127" s="769"/>
      <c r="AZ127" s="769"/>
      <c r="BA127" s="769"/>
      <c r="BB127" s="769"/>
      <c r="BC127" s="769"/>
      <c r="BD127" s="769"/>
      <c r="BE127" s="769"/>
      <c r="BF127" s="769"/>
      <c r="BG127" s="769"/>
      <c r="BH127" s="769"/>
      <c r="BI127" s="769"/>
      <c r="BJ127" s="769"/>
      <c r="BK127" s="769"/>
      <c r="BL127" s="769"/>
      <c r="BM127" s="769"/>
      <c r="BN127" s="769"/>
      <c r="BO127" s="769"/>
      <c r="BP127" s="769"/>
      <c r="BQ127" s="769"/>
      <c r="BR127" s="769"/>
      <c r="BS127" s="769"/>
      <c r="BT127" s="769"/>
      <c r="BU127" s="769"/>
      <c r="BV127" s="769"/>
      <c r="BW127" s="769"/>
      <c r="BX127" s="769"/>
      <c r="BY127" s="769"/>
      <c r="BZ127" s="769"/>
      <c r="CA127" s="769"/>
      <c r="CB127" s="769"/>
      <c r="CC127" s="769"/>
      <c r="CD127" s="769"/>
      <c r="CE127" s="769"/>
      <c r="CF127" s="769"/>
      <c r="CG127" s="769"/>
      <c r="CH127" s="769"/>
      <c r="CI127" s="769"/>
      <c r="CJ127" s="769"/>
      <c r="CK127" s="769"/>
      <c r="CL127" s="769"/>
      <c r="CM127" s="769"/>
      <c r="CN127" s="769"/>
      <c r="CO127" s="769"/>
      <c r="CP127" s="769"/>
      <c r="CQ127" s="769"/>
      <c r="CR127" s="769"/>
      <c r="CS127" s="769"/>
      <c r="CT127" s="769"/>
      <c r="CU127" s="769"/>
      <c r="CV127" s="769"/>
      <c r="CW127" s="769"/>
      <c r="CX127" s="769"/>
      <c r="CY127" s="769"/>
      <c r="CZ127" s="769"/>
      <c r="DA127" s="769"/>
      <c r="DB127" s="769"/>
      <c r="DC127" s="769"/>
      <c r="DD127" s="769"/>
      <c r="DE127" s="769"/>
      <c r="DF127" s="769"/>
      <c r="DG127" s="769"/>
      <c r="DH127" s="769"/>
      <c r="DI127" s="769"/>
      <c r="DJ127" s="769"/>
      <c r="DK127" s="769"/>
      <c r="DL127" s="769"/>
      <c r="DM127" s="769"/>
      <c r="DN127" s="769"/>
      <c r="DO127" s="769"/>
      <c r="DP127" s="769"/>
      <c r="DQ127" s="769"/>
      <c r="DR127" s="769"/>
      <c r="DS127" s="769"/>
      <c r="DT127" s="769"/>
      <c r="DU127" s="769"/>
      <c r="DV127" s="769"/>
      <c r="DW127" s="769"/>
      <c r="DX127" s="769"/>
      <c r="DY127" s="769"/>
      <c r="DZ127" s="769"/>
      <c r="EA127" s="769"/>
      <c r="EB127" s="769"/>
      <c r="EC127" s="769"/>
      <c r="ED127" s="769"/>
      <c r="EE127" s="769"/>
      <c r="EF127" s="769"/>
      <c r="EG127" s="769"/>
      <c r="EH127" s="769"/>
      <c r="EI127" s="769"/>
      <c r="EJ127" s="769"/>
      <c r="EK127" s="769"/>
      <c r="EL127" s="769"/>
      <c r="EM127" s="769"/>
      <c r="EN127" s="769"/>
      <c r="EO127" s="769"/>
      <c r="EP127" s="769"/>
      <c r="EQ127" s="769"/>
      <c r="ER127" s="769"/>
      <c r="ES127" s="769"/>
      <c r="ET127" s="769"/>
      <c r="EU127" s="769"/>
      <c r="EV127" s="769"/>
      <c r="EW127" s="769"/>
      <c r="EX127" s="769"/>
      <c r="EY127" s="769"/>
      <c r="EZ127" s="769"/>
      <c r="FA127" s="769"/>
      <c r="FB127" s="769"/>
    </row>
    <row r="128" spans="1:158" s="768" customFormat="1" ht="16.7" customHeight="1" x14ac:dyDescent="0.5">
      <c r="A128" s="585" t="s">
        <v>673</v>
      </c>
      <c r="B128" s="586" t="s">
        <v>682</v>
      </c>
      <c r="C128" s="580" t="s">
        <v>457</v>
      </c>
      <c r="D128" s="747" t="s">
        <v>483</v>
      </c>
      <c r="E128" s="603" t="s">
        <v>415</v>
      </c>
      <c r="F128" s="748">
        <f>8*2</f>
        <v>16</v>
      </c>
      <c r="G128" s="465">
        <f>F128+F129</f>
        <v>16</v>
      </c>
      <c r="H128" s="465">
        <v>1</v>
      </c>
      <c r="I128" s="465">
        <v>1</v>
      </c>
      <c r="J128" s="465">
        <v>1</v>
      </c>
      <c r="K128" s="705" t="s">
        <v>114</v>
      </c>
      <c r="L128" s="465">
        <f>SUM(G128:K128)</f>
        <v>19</v>
      </c>
      <c r="M128" s="660"/>
      <c r="N128" s="204" t="s">
        <v>458</v>
      </c>
      <c r="O128" s="747" t="s">
        <v>483</v>
      </c>
      <c r="P128" s="603" t="s">
        <v>415</v>
      </c>
      <c r="Q128" s="748">
        <f>8*2</f>
        <v>16</v>
      </c>
      <c r="R128" s="465">
        <f>Q128+Q129</f>
        <v>16</v>
      </c>
      <c r="S128" s="465">
        <v>1</v>
      </c>
      <c r="T128" s="465">
        <v>1</v>
      </c>
      <c r="U128" s="465">
        <v>1</v>
      </c>
      <c r="V128" s="705" t="s">
        <v>114</v>
      </c>
      <c r="W128" s="465">
        <f>SUM(R128:V128)</f>
        <v>19</v>
      </c>
      <c r="X128" s="685"/>
      <c r="Y128" s="769"/>
      <c r="Z128" s="769"/>
      <c r="AA128" s="769"/>
      <c r="AB128" s="769"/>
      <c r="AC128" s="769"/>
      <c r="AD128" s="769"/>
      <c r="AE128" s="769"/>
      <c r="AF128" s="769"/>
      <c r="AG128" s="769"/>
      <c r="AH128" s="769"/>
      <c r="AI128" s="769"/>
      <c r="AJ128" s="769"/>
      <c r="AK128" s="769"/>
      <c r="AL128" s="769"/>
      <c r="AM128" s="769"/>
      <c r="AN128" s="769"/>
      <c r="AO128" s="769"/>
      <c r="AP128" s="769"/>
      <c r="AQ128" s="769"/>
      <c r="AR128" s="769"/>
      <c r="AS128" s="769"/>
      <c r="AT128" s="769"/>
      <c r="AU128" s="769"/>
      <c r="AV128" s="769"/>
      <c r="AW128" s="769"/>
      <c r="AX128" s="769"/>
      <c r="AY128" s="769"/>
      <c r="AZ128" s="769"/>
      <c r="BA128" s="769"/>
      <c r="BB128" s="769"/>
      <c r="BC128" s="769"/>
      <c r="BD128" s="769"/>
      <c r="BE128" s="769"/>
      <c r="BF128" s="769"/>
      <c r="BG128" s="769"/>
      <c r="BH128" s="769"/>
      <c r="BI128" s="769"/>
      <c r="BJ128" s="769"/>
      <c r="BK128" s="769"/>
      <c r="BL128" s="769"/>
      <c r="BM128" s="769"/>
      <c r="BN128" s="769"/>
      <c r="BO128" s="769"/>
      <c r="BP128" s="769"/>
      <c r="BQ128" s="769"/>
      <c r="BR128" s="769"/>
      <c r="BS128" s="769"/>
      <c r="BT128" s="769"/>
      <c r="BU128" s="769"/>
      <c r="BV128" s="769"/>
      <c r="BW128" s="769"/>
      <c r="BX128" s="769"/>
      <c r="BY128" s="769"/>
      <c r="BZ128" s="769"/>
      <c r="CA128" s="769"/>
      <c r="CB128" s="769"/>
      <c r="CC128" s="769"/>
      <c r="CD128" s="769"/>
      <c r="CE128" s="769"/>
      <c r="CF128" s="769"/>
      <c r="CG128" s="769"/>
      <c r="CH128" s="769"/>
      <c r="CI128" s="769"/>
      <c r="CJ128" s="769"/>
      <c r="CK128" s="769"/>
      <c r="CL128" s="769"/>
      <c r="CM128" s="769"/>
      <c r="CN128" s="769"/>
      <c r="CO128" s="769"/>
      <c r="CP128" s="769"/>
      <c r="CQ128" s="769"/>
      <c r="CR128" s="769"/>
      <c r="CS128" s="769"/>
      <c r="CT128" s="769"/>
      <c r="CU128" s="769"/>
      <c r="CV128" s="769"/>
      <c r="CW128" s="769"/>
      <c r="CX128" s="769"/>
      <c r="CY128" s="769"/>
      <c r="CZ128" s="769"/>
      <c r="DA128" s="769"/>
      <c r="DB128" s="769"/>
      <c r="DC128" s="769"/>
      <c r="DD128" s="769"/>
      <c r="DE128" s="769"/>
      <c r="DF128" s="769"/>
      <c r="DG128" s="769"/>
      <c r="DH128" s="769"/>
      <c r="DI128" s="769"/>
      <c r="DJ128" s="769"/>
      <c r="DK128" s="769"/>
      <c r="DL128" s="769"/>
      <c r="DM128" s="769"/>
      <c r="DN128" s="769"/>
      <c r="DO128" s="769"/>
      <c r="DP128" s="769"/>
      <c r="DQ128" s="769"/>
      <c r="DR128" s="769"/>
      <c r="DS128" s="769"/>
      <c r="DT128" s="769"/>
      <c r="DU128" s="769"/>
      <c r="DV128" s="769"/>
      <c r="DW128" s="769"/>
      <c r="DX128" s="769"/>
      <c r="DY128" s="769"/>
      <c r="DZ128" s="769"/>
      <c r="EA128" s="769"/>
      <c r="EB128" s="769"/>
      <c r="EC128" s="769"/>
      <c r="ED128" s="769"/>
      <c r="EE128" s="769"/>
      <c r="EF128" s="769"/>
      <c r="EG128" s="769"/>
      <c r="EH128" s="769"/>
      <c r="EI128" s="769"/>
      <c r="EJ128" s="769"/>
      <c r="EK128" s="769"/>
      <c r="EL128" s="769"/>
      <c r="EM128" s="769"/>
      <c r="EN128" s="769"/>
      <c r="EO128" s="769"/>
      <c r="EP128" s="769"/>
      <c r="EQ128" s="769"/>
      <c r="ER128" s="769"/>
      <c r="ES128" s="769"/>
      <c r="ET128" s="769"/>
      <c r="EU128" s="769"/>
      <c r="EV128" s="769"/>
      <c r="EW128" s="769"/>
      <c r="EX128" s="769"/>
      <c r="EY128" s="769"/>
      <c r="EZ128" s="769"/>
      <c r="FA128" s="769"/>
      <c r="FB128" s="769"/>
    </row>
    <row r="129" spans="1:158" s="768" customFormat="1" ht="15.95" customHeight="1" x14ac:dyDescent="0.5">
      <c r="A129" s="449" t="s">
        <v>1030</v>
      </c>
      <c r="B129" s="592"/>
      <c r="C129" s="582"/>
      <c r="D129" s="460"/>
      <c r="E129" s="601"/>
      <c r="F129" s="373"/>
      <c r="G129" s="373"/>
      <c r="H129" s="373"/>
      <c r="I129" s="373"/>
      <c r="J129" s="373"/>
      <c r="K129" s="373"/>
      <c r="L129" s="373"/>
      <c r="M129" s="657"/>
      <c r="N129" s="185"/>
      <c r="O129" s="460"/>
      <c r="P129" s="601"/>
      <c r="Q129" s="373"/>
      <c r="R129" s="373"/>
      <c r="S129" s="373"/>
      <c r="T129" s="373"/>
      <c r="U129" s="373"/>
      <c r="V129" s="373"/>
      <c r="W129" s="373"/>
      <c r="X129" s="682"/>
      <c r="Y129" s="769"/>
      <c r="Z129" s="769"/>
      <c r="AA129" s="769"/>
      <c r="AB129" s="769"/>
      <c r="AC129" s="769"/>
      <c r="AD129" s="769"/>
      <c r="AE129" s="769"/>
      <c r="AF129" s="769"/>
      <c r="AG129" s="769"/>
      <c r="AH129" s="769"/>
      <c r="AI129" s="769"/>
      <c r="AJ129" s="769"/>
      <c r="AK129" s="769"/>
      <c r="AL129" s="769"/>
      <c r="AM129" s="769"/>
      <c r="AN129" s="769"/>
      <c r="AO129" s="769"/>
      <c r="AP129" s="769"/>
      <c r="AQ129" s="769"/>
      <c r="AR129" s="769"/>
      <c r="AS129" s="769"/>
      <c r="AT129" s="769"/>
      <c r="AU129" s="769"/>
      <c r="AV129" s="769"/>
      <c r="AW129" s="769"/>
      <c r="AX129" s="769"/>
      <c r="AY129" s="769"/>
      <c r="AZ129" s="769"/>
      <c r="BA129" s="769"/>
      <c r="BB129" s="769"/>
      <c r="BC129" s="769"/>
      <c r="BD129" s="769"/>
      <c r="BE129" s="769"/>
      <c r="BF129" s="769"/>
      <c r="BG129" s="769"/>
      <c r="BH129" s="769"/>
      <c r="BI129" s="769"/>
      <c r="BJ129" s="769"/>
      <c r="BK129" s="769"/>
      <c r="BL129" s="769"/>
      <c r="BM129" s="769"/>
      <c r="BN129" s="769"/>
      <c r="BO129" s="769"/>
      <c r="BP129" s="769"/>
      <c r="BQ129" s="769"/>
      <c r="BR129" s="769"/>
      <c r="BS129" s="769"/>
      <c r="BT129" s="769"/>
      <c r="BU129" s="769"/>
      <c r="BV129" s="769"/>
      <c r="BW129" s="769"/>
      <c r="BX129" s="769"/>
      <c r="BY129" s="769"/>
      <c r="BZ129" s="769"/>
      <c r="CA129" s="769"/>
      <c r="CB129" s="769"/>
      <c r="CC129" s="769"/>
      <c r="CD129" s="769"/>
      <c r="CE129" s="769"/>
      <c r="CF129" s="769"/>
      <c r="CG129" s="769"/>
      <c r="CH129" s="769"/>
      <c r="CI129" s="769"/>
      <c r="CJ129" s="769"/>
      <c r="CK129" s="769"/>
      <c r="CL129" s="769"/>
      <c r="CM129" s="769"/>
      <c r="CN129" s="769"/>
      <c r="CO129" s="769"/>
      <c r="CP129" s="769"/>
      <c r="CQ129" s="769"/>
      <c r="CR129" s="769"/>
      <c r="CS129" s="769"/>
      <c r="CT129" s="769"/>
      <c r="CU129" s="769"/>
      <c r="CV129" s="769"/>
      <c r="CW129" s="769"/>
      <c r="CX129" s="769"/>
      <c r="CY129" s="769"/>
      <c r="CZ129" s="769"/>
      <c r="DA129" s="769"/>
      <c r="DB129" s="769"/>
      <c r="DC129" s="769"/>
      <c r="DD129" s="769"/>
      <c r="DE129" s="769"/>
      <c r="DF129" s="769"/>
      <c r="DG129" s="769"/>
      <c r="DH129" s="769"/>
      <c r="DI129" s="769"/>
      <c r="DJ129" s="769"/>
      <c r="DK129" s="769"/>
      <c r="DL129" s="769"/>
      <c r="DM129" s="769"/>
      <c r="DN129" s="769"/>
      <c r="DO129" s="769"/>
      <c r="DP129" s="769"/>
      <c r="DQ129" s="769"/>
      <c r="DR129" s="769"/>
      <c r="DS129" s="769"/>
      <c r="DT129" s="769"/>
      <c r="DU129" s="769"/>
      <c r="DV129" s="769"/>
      <c r="DW129" s="769"/>
      <c r="DX129" s="769"/>
      <c r="DY129" s="769"/>
      <c r="DZ129" s="769"/>
      <c r="EA129" s="769"/>
      <c r="EB129" s="769"/>
      <c r="EC129" s="769"/>
      <c r="ED129" s="769"/>
      <c r="EE129" s="769"/>
      <c r="EF129" s="769"/>
      <c r="EG129" s="769"/>
      <c r="EH129" s="769"/>
      <c r="EI129" s="769"/>
      <c r="EJ129" s="769"/>
      <c r="EK129" s="769"/>
      <c r="EL129" s="769"/>
      <c r="EM129" s="769"/>
      <c r="EN129" s="769"/>
      <c r="EO129" s="769"/>
      <c r="EP129" s="769"/>
      <c r="EQ129" s="769"/>
      <c r="ER129" s="769"/>
      <c r="ES129" s="769"/>
      <c r="ET129" s="769"/>
      <c r="EU129" s="769"/>
      <c r="EV129" s="769"/>
      <c r="EW129" s="769"/>
      <c r="EX129" s="769"/>
      <c r="EY129" s="769"/>
      <c r="EZ129" s="769"/>
      <c r="FA129" s="769"/>
      <c r="FB129" s="769"/>
    </row>
    <row r="130" spans="1:158" s="768" customFormat="1" ht="16.7" customHeight="1" x14ac:dyDescent="0.5">
      <c r="A130" s="450" t="s">
        <v>544</v>
      </c>
      <c r="B130" s="577" t="s">
        <v>545</v>
      </c>
      <c r="C130" s="587" t="s">
        <v>160</v>
      </c>
      <c r="D130" s="204">
        <v>4</v>
      </c>
      <c r="E130" s="603" t="s">
        <v>543</v>
      </c>
      <c r="F130" s="465">
        <f>1*D130</f>
        <v>4</v>
      </c>
      <c r="G130" s="465">
        <f>F130+F131+F132+F133</f>
        <v>13</v>
      </c>
      <c r="H130" s="465">
        <v>1</v>
      </c>
      <c r="I130" s="465">
        <v>1</v>
      </c>
      <c r="J130" s="465">
        <v>1</v>
      </c>
      <c r="K130" s="465">
        <v>1</v>
      </c>
      <c r="L130" s="705">
        <f>SUM(G130:K130)</f>
        <v>17</v>
      </c>
      <c r="M130" s="660"/>
      <c r="N130" s="451" t="s">
        <v>162</v>
      </c>
      <c r="O130" s="204">
        <v>4</v>
      </c>
      <c r="P130" s="603" t="s">
        <v>543</v>
      </c>
      <c r="Q130" s="465">
        <f>1*O130</f>
        <v>4</v>
      </c>
      <c r="R130" s="465">
        <f>Q130+Q131+Q132+Q133</f>
        <v>13</v>
      </c>
      <c r="S130" s="465">
        <v>1</v>
      </c>
      <c r="T130" s="465">
        <v>1</v>
      </c>
      <c r="U130" s="465">
        <v>1</v>
      </c>
      <c r="V130" s="465">
        <v>1</v>
      </c>
      <c r="W130" s="705">
        <f>SUM(R130:V130)</f>
        <v>17</v>
      </c>
      <c r="X130" s="685"/>
      <c r="Y130" s="769"/>
      <c r="Z130" s="769"/>
      <c r="AA130" s="769"/>
      <c r="AB130" s="769"/>
      <c r="AC130" s="769"/>
      <c r="AD130" s="769"/>
      <c r="AE130" s="769"/>
      <c r="AF130" s="769"/>
      <c r="AG130" s="769"/>
      <c r="AH130" s="769"/>
      <c r="AI130" s="769"/>
      <c r="AJ130" s="769"/>
      <c r="AK130" s="769"/>
      <c r="AL130" s="769"/>
      <c r="AM130" s="769"/>
      <c r="AN130" s="769"/>
      <c r="AO130" s="769"/>
      <c r="AP130" s="769"/>
      <c r="AQ130" s="769"/>
      <c r="AR130" s="769"/>
      <c r="AS130" s="769"/>
      <c r="AT130" s="769"/>
      <c r="AU130" s="769"/>
      <c r="AV130" s="769"/>
      <c r="AW130" s="769"/>
      <c r="AX130" s="769"/>
      <c r="AY130" s="769"/>
      <c r="AZ130" s="769"/>
      <c r="BA130" s="769"/>
      <c r="BB130" s="769"/>
      <c r="BC130" s="769"/>
      <c r="BD130" s="769"/>
      <c r="BE130" s="769"/>
      <c r="BF130" s="769"/>
      <c r="BG130" s="769"/>
      <c r="BH130" s="769"/>
      <c r="BI130" s="769"/>
      <c r="BJ130" s="769"/>
      <c r="BK130" s="769"/>
      <c r="BL130" s="769"/>
      <c r="BM130" s="769"/>
      <c r="BN130" s="769"/>
      <c r="BO130" s="769"/>
      <c r="BP130" s="769"/>
      <c r="BQ130" s="769"/>
      <c r="BR130" s="769"/>
      <c r="BS130" s="769"/>
      <c r="BT130" s="769"/>
      <c r="BU130" s="769"/>
      <c r="BV130" s="769"/>
      <c r="BW130" s="769"/>
      <c r="BX130" s="769"/>
      <c r="BY130" s="769"/>
      <c r="BZ130" s="769"/>
      <c r="CA130" s="769"/>
      <c r="CB130" s="769"/>
      <c r="CC130" s="769"/>
      <c r="CD130" s="769"/>
      <c r="CE130" s="769"/>
      <c r="CF130" s="769"/>
      <c r="CG130" s="769"/>
      <c r="CH130" s="769"/>
      <c r="CI130" s="769"/>
      <c r="CJ130" s="769"/>
      <c r="CK130" s="769"/>
      <c r="CL130" s="769"/>
      <c r="CM130" s="769"/>
      <c r="CN130" s="769"/>
      <c r="CO130" s="769"/>
      <c r="CP130" s="769"/>
      <c r="CQ130" s="769"/>
      <c r="CR130" s="769"/>
      <c r="CS130" s="769"/>
      <c r="CT130" s="769"/>
      <c r="CU130" s="769"/>
      <c r="CV130" s="769"/>
      <c r="CW130" s="769"/>
      <c r="CX130" s="769"/>
      <c r="CY130" s="769"/>
      <c r="CZ130" s="769"/>
      <c r="DA130" s="769"/>
      <c r="DB130" s="769"/>
      <c r="DC130" s="769"/>
      <c r="DD130" s="769"/>
      <c r="DE130" s="769"/>
      <c r="DF130" s="769"/>
      <c r="DG130" s="769"/>
      <c r="DH130" s="769"/>
      <c r="DI130" s="769"/>
      <c r="DJ130" s="769"/>
      <c r="DK130" s="769"/>
      <c r="DL130" s="769"/>
      <c r="DM130" s="769"/>
      <c r="DN130" s="769"/>
      <c r="DO130" s="769"/>
      <c r="DP130" s="769"/>
      <c r="DQ130" s="769"/>
      <c r="DR130" s="769"/>
      <c r="DS130" s="769"/>
      <c r="DT130" s="769"/>
      <c r="DU130" s="769"/>
      <c r="DV130" s="769"/>
      <c r="DW130" s="769"/>
      <c r="DX130" s="769"/>
      <c r="DY130" s="769"/>
      <c r="DZ130" s="769"/>
      <c r="EA130" s="769"/>
      <c r="EB130" s="769"/>
      <c r="EC130" s="769"/>
      <c r="ED130" s="769"/>
      <c r="EE130" s="769"/>
      <c r="EF130" s="769"/>
      <c r="EG130" s="769"/>
      <c r="EH130" s="769"/>
      <c r="EI130" s="769"/>
      <c r="EJ130" s="769"/>
      <c r="EK130" s="769"/>
      <c r="EL130" s="769"/>
      <c r="EM130" s="769"/>
      <c r="EN130" s="769"/>
      <c r="EO130" s="769"/>
      <c r="EP130" s="769"/>
      <c r="EQ130" s="769"/>
      <c r="ER130" s="769"/>
      <c r="ES130" s="769"/>
      <c r="ET130" s="769"/>
      <c r="EU130" s="769"/>
      <c r="EV130" s="769"/>
      <c r="EW130" s="769"/>
      <c r="EX130" s="769"/>
      <c r="EY130" s="769"/>
      <c r="EZ130" s="769"/>
      <c r="FA130" s="769"/>
      <c r="FB130" s="769"/>
    </row>
    <row r="131" spans="1:158" ht="16.7" customHeight="1" x14ac:dyDescent="0.5">
      <c r="A131" s="448" t="s">
        <v>1029</v>
      </c>
      <c r="B131" s="578"/>
      <c r="C131" s="590" t="s">
        <v>369</v>
      </c>
      <c r="D131" s="519">
        <v>3</v>
      </c>
      <c r="E131" s="602" t="s">
        <v>61</v>
      </c>
      <c r="F131" s="338">
        <f>1*D131</f>
        <v>3</v>
      </c>
      <c r="G131" s="338"/>
      <c r="H131" s="338"/>
      <c r="I131" s="338"/>
      <c r="J131" s="338"/>
      <c r="K131" s="338"/>
      <c r="L131" s="338"/>
      <c r="M131" s="664"/>
      <c r="N131" s="137" t="s">
        <v>370</v>
      </c>
      <c r="O131" s="519">
        <v>3</v>
      </c>
      <c r="P131" s="602" t="s">
        <v>61</v>
      </c>
      <c r="Q131" s="338">
        <f>1*O131</f>
        <v>3</v>
      </c>
      <c r="R131" s="338"/>
      <c r="S131" s="338"/>
      <c r="T131" s="338"/>
      <c r="U131" s="338"/>
      <c r="V131" s="338"/>
      <c r="W131" s="338"/>
      <c r="X131" s="689"/>
    </row>
    <row r="132" spans="1:158" ht="16.7" customHeight="1" x14ac:dyDescent="0.5">
      <c r="A132" s="448"/>
      <c r="B132" s="578"/>
      <c r="C132" s="590" t="s">
        <v>156</v>
      </c>
      <c r="D132" s="519">
        <v>1</v>
      </c>
      <c r="E132" s="602" t="s">
        <v>872</v>
      </c>
      <c r="F132" s="338">
        <f>5*D132</f>
        <v>5</v>
      </c>
      <c r="G132" s="338"/>
      <c r="H132" s="338"/>
      <c r="I132" s="338"/>
      <c r="J132" s="338"/>
      <c r="K132" s="338"/>
      <c r="L132" s="338"/>
      <c r="M132" s="652" t="s">
        <v>875</v>
      </c>
      <c r="N132" s="137" t="s">
        <v>158</v>
      </c>
      <c r="O132" s="519">
        <v>1</v>
      </c>
      <c r="P132" s="602" t="s">
        <v>872</v>
      </c>
      <c r="Q132" s="338">
        <f>5*O132</f>
        <v>5</v>
      </c>
      <c r="R132" s="338"/>
      <c r="S132" s="338"/>
      <c r="T132" s="338"/>
      <c r="U132" s="338"/>
      <c r="V132" s="338"/>
      <c r="W132" s="338"/>
      <c r="X132" s="469" t="s">
        <v>875</v>
      </c>
    </row>
    <row r="133" spans="1:158" s="768" customFormat="1" ht="16.7" customHeight="1" x14ac:dyDescent="0.5">
      <c r="A133" s="611"/>
      <c r="B133" s="627"/>
      <c r="C133" s="593" t="s">
        <v>264</v>
      </c>
      <c r="D133" s="185">
        <v>1</v>
      </c>
      <c r="E133" s="601" t="s">
        <v>753</v>
      </c>
      <c r="F133" s="373">
        <f>1*D133</f>
        <v>1</v>
      </c>
      <c r="G133" s="373"/>
      <c r="H133" s="373"/>
      <c r="I133" s="373"/>
      <c r="J133" s="373"/>
      <c r="K133" s="373"/>
      <c r="L133" s="373"/>
      <c r="M133" s="657"/>
      <c r="N133" s="142" t="s">
        <v>266</v>
      </c>
      <c r="O133" s="185">
        <v>1</v>
      </c>
      <c r="P133" s="601" t="s">
        <v>753</v>
      </c>
      <c r="Q133" s="373">
        <f>1*O133</f>
        <v>1</v>
      </c>
      <c r="R133" s="373"/>
      <c r="S133" s="373"/>
      <c r="T133" s="373"/>
      <c r="U133" s="373"/>
      <c r="V133" s="373"/>
      <c r="W133" s="373"/>
      <c r="X133" s="682"/>
      <c r="Y133" s="769"/>
      <c r="Z133" s="769"/>
      <c r="AA133" s="769"/>
      <c r="AB133" s="769"/>
      <c r="AC133" s="769"/>
      <c r="AD133" s="769"/>
      <c r="AE133" s="769"/>
      <c r="AF133" s="769"/>
      <c r="AG133" s="769"/>
      <c r="AH133" s="769"/>
      <c r="AI133" s="769"/>
      <c r="AJ133" s="769"/>
      <c r="AK133" s="769"/>
      <c r="AL133" s="769"/>
      <c r="AM133" s="769"/>
      <c r="AN133" s="769"/>
      <c r="AO133" s="769"/>
      <c r="AP133" s="769"/>
      <c r="AQ133" s="769"/>
      <c r="AR133" s="769"/>
      <c r="AS133" s="769"/>
      <c r="AT133" s="769"/>
      <c r="AU133" s="769"/>
      <c r="AV133" s="769"/>
      <c r="AW133" s="769"/>
      <c r="AX133" s="769"/>
      <c r="AY133" s="769"/>
      <c r="AZ133" s="769"/>
      <c r="BA133" s="769"/>
      <c r="BB133" s="769"/>
      <c r="BC133" s="769"/>
      <c r="BD133" s="769"/>
      <c r="BE133" s="769"/>
      <c r="BF133" s="769"/>
      <c r="BG133" s="769"/>
      <c r="BH133" s="769"/>
      <c r="BI133" s="769"/>
      <c r="BJ133" s="769"/>
      <c r="BK133" s="769"/>
      <c r="BL133" s="769"/>
      <c r="BM133" s="769"/>
      <c r="BN133" s="769"/>
      <c r="BO133" s="769"/>
      <c r="BP133" s="769"/>
      <c r="BQ133" s="769"/>
      <c r="BR133" s="769"/>
      <c r="BS133" s="769"/>
      <c r="BT133" s="769"/>
      <c r="BU133" s="769"/>
      <c r="BV133" s="769"/>
      <c r="BW133" s="769"/>
      <c r="BX133" s="769"/>
      <c r="BY133" s="769"/>
      <c r="BZ133" s="769"/>
      <c r="CA133" s="769"/>
      <c r="CB133" s="769"/>
      <c r="CC133" s="769"/>
      <c r="CD133" s="769"/>
      <c r="CE133" s="769"/>
      <c r="CF133" s="769"/>
      <c r="CG133" s="769"/>
      <c r="CH133" s="769"/>
      <c r="CI133" s="769"/>
      <c r="CJ133" s="769"/>
      <c r="CK133" s="769"/>
      <c r="CL133" s="769"/>
      <c r="CM133" s="769"/>
      <c r="CN133" s="769"/>
      <c r="CO133" s="769"/>
      <c r="CP133" s="769"/>
      <c r="CQ133" s="769"/>
      <c r="CR133" s="769"/>
      <c r="CS133" s="769"/>
      <c r="CT133" s="769"/>
      <c r="CU133" s="769"/>
      <c r="CV133" s="769"/>
      <c r="CW133" s="769"/>
      <c r="CX133" s="769"/>
      <c r="CY133" s="769"/>
      <c r="CZ133" s="769"/>
      <c r="DA133" s="769"/>
      <c r="DB133" s="769"/>
      <c r="DC133" s="769"/>
      <c r="DD133" s="769"/>
      <c r="DE133" s="769"/>
      <c r="DF133" s="769"/>
      <c r="DG133" s="769"/>
      <c r="DH133" s="769"/>
      <c r="DI133" s="769"/>
      <c r="DJ133" s="769"/>
      <c r="DK133" s="769"/>
      <c r="DL133" s="769"/>
      <c r="DM133" s="769"/>
      <c r="DN133" s="769"/>
      <c r="DO133" s="769"/>
      <c r="DP133" s="769"/>
      <c r="DQ133" s="769"/>
      <c r="DR133" s="769"/>
      <c r="DS133" s="769"/>
      <c r="DT133" s="769"/>
      <c r="DU133" s="769"/>
      <c r="DV133" s="769"/>
      <c r="DW133" s="769"/>
      <c r="DX133" s="769"/>
      <c r="DY133" s="769"/>
      <c r="DZ133" s="769"/>
      <c r="EA133" s="769"/>
      <c r="EB133" s="769"/>
      <c r="EC133" s="769"/>
    </row>
    <row r="134" spans="1:158" s="768" customFormat="1" ht="16.7" customHeight="1" x14ac:dyDescent="0.5">
      <c r="A134" s="502" t="s">
        <v>622</v>
      </c>
      <c r="B134" s="589" t="s">
        <v>623</v>
      </c>
      <c r="C134" s="626" t="s">
        <v>604</v>
      </c>
      <c r="D134" s="453">
        <v>44960</v>
      </c>
      <c r="E134" s="619" t="s">
        <v>1122</v>
      </c>
      <c r="F134" s="465">
        <v>2</v>
      </c>
      <c r="G134" s="338">
        <f>F134+F135</f>
        <v>18</v>
      </c>
      <c r="H134" s="338">
        <v>1</v>
      </c>
      <c r="I134" s="338">
        <v>1</v>
      </c>
      <c r="J134" s="338">
        <v>1</v>
      </c>
      <c r="K134" s="338">
        <v>1</v>
      </c>
      <c r="L134" s="466">
        <f>SUM(G134:K134)</f>
        <v>22</v>
      </c>
      <c r="M134" s="664"/>
      <c r="N134" s="641" t="s">
        <v>62</v>
      </c>
      <c r="O134" s="453">
        <v>44960</v>
      </c>
      <c r="P134" s="619" t="s">
        <v>1122</v>
      </c>
      <c r="Q134" s="465">
        <v>2</v>
      </c>
      <c r="R134" s="338">
        <f>Q134+Q135</f>
        <v>18</v>
      </c>
      <c r="S134" s="338">
        <v>1</v>
      </c>
      <c r="T134" s="338">
        <v>1</v>
      </c>
      <c r="U134" s="338">
        <v>1</v>
      </c>
      <c r="V134" s="338">
        <v>1</v>
      </c>
      <c r="W134" s="466">
        <f>SUM(R134:V134)</f>
        <v>22</v>
      </c>
      <c r="X134" s="689"/>
      <c r="Y134" s="769"/>
      <c r="Z134" s="769"/>
      <c r="AA134" s="769"/>
      <c r="AB134" s="769"/>
      <c r="AC134" s="769"/>
      <c r="AD134" s="769"/>
      <c r="AE134" s="769"/>
      <c r="AF134" s="769"/>
      <c r="AG134" s="769"/>
      <c r="AH134" s="769"/>
      <c r="AI134" s="769"/>
      <c r="AJ134" s="769"/>
      <c r="AK134" s="769"/>
      <c r="AL134" s="769"/>
      <c r="AM134" s="769"/>
      <c r="AN134" s="769"/>
      <c r="AO134" s="769"/>
      <c r="AP134" s="769"/>
      <c r="AQ134" s="769"/>
      <c r="AR134" s="769"/>
      <c r="AS134" s="769"/>
      <c r="AT134" s="769"/>
      <c r="AU134" s="769"/>
      <c r="AV134" s="769"/>
      <c r="AW134" s="769"/>
      <c r="AX134" s="769"/>
      <c r="AY134" s="769"/>
      <c r="AZ134" s="769"/>
      <c r="BA134" s="769"/>
      <c r="BB134" s="769"/>
      <c r="BC134" s="769"/>
      <c r="BD134" s="769"/>
      <c r="BE134" s="769"/>
      <c r="BF134" s="769"/>
      <c r="BG134" s="769"/>
      <c r="BH134" s="769"/>
      <c r="BI134" s="769"/>
      <c r="BJ134" s="769"/>
      <c r="BK134" s="769"/>
      <c r="BL134" s="769"/>
      <c r="BM134" s="769"/>
      <c r="BN134" s="769"/>
      <c r="BO134" s="769"/>
      <c r="BP134" s="769"/>
      <c r="BQ134" s="769"/>
      <c r="BR134" s="769"/>
      <c r="BS134" s="769"/>
      <c r="BT134" s="769"/>
      <c r="BU134" s="769"/>
      <c r="BV134" s="769"/>
      <c r="BW134" s="769"/>
      <c r="BX134" s="769"/>
      <c r="BY134" s="769"/>
      <c r="BZ134" s="769"/>
      <c r="CA134" s="769"/>
      <c r="CB134" s="769"/>
      <c r="CC134" s="769"/>
      <c r="CD134" s="769"/>
      <c r="CE134" s="769"/>
      <c r="CF134" s="769"/>
      <c r="CG134" s="769"/>
      <c r="CH134" s="769"/>
      <c r="CI134" s="769"/>
      <c r="CJ134" s="769"/>
      <c r="CK134" s="769"/>
      <c r="CL134" s="769"/>
      <c r="CM134" s="769"/>
      <c r="CN134" s="769"/>
      <c r="CO134" s="769"/>
      <c r="CP134" s="769"/>
      <c r="CQ134" s="769"/>
      <c r="CR134" s="769"/>
      <c r="CS134" s="769"/>
      <c r="CT134" s="769"/>
      <c r="CU134" s="769"/>
      <c r="CV134" s="769"/>
      <c r="CW134" s="769"/>
      <c r="CX134" s="769"/>
      <c r="CY134" s="769"/>
      <c r="CZ134" s="769"/>
      <c r="DA134" s="769"/>
      <c r="DB134" s="769"/>
      <c r="DC134" s="769"/>
      <c r="DD134" s="769"/>
      <c r="DE134" s="769"/>
      <c r="DF134" s="769"/>
      <c r="DG134" s="769"/>
      <c r="DH134" s="769"/>
      <c r="DI134" s="769"/>
      <c r="DJ134" s="769"/>
      <c r="DK134" s="769"/>
      <c r="DL134" s="769"/>
      <c r="DM134" s="769"/>
      <c r="DN134" s="769"/>
      <c r="DO134" s="769"/>
      <c r="DP134" s="769"/>
      <c r="DQ134" s="769"/>
      <c r="DR134" s="769"/>
      <c r="DS134" s="769"/>
      <c r="DT134" s="769"/>
      <c r="DU134" s="769"/>
      <c r="DV134" s="769"/>
      <c r="DW134" s="769"/>
      <c r="DX134" s="769"/>
      <c r="DY134" s="769"/>
      <c r="DZ134" s="769"/>
      <c r="EA134" s="769"/>
      <c r="EB134" s="769"/>
      <c r="EC134" s="769"/>
    </row>
    <row r="135" spans="1:158" s="768" customFormat="1" ht="16.7" customHeight="1" x14ac:dyDescent="0.5">
      <c r="A135" s="449" t="s">
        <v>1031</v>
      </c>
      <c r="B135" s="592"/>
      <c r="C135" s="620" t="s">
        <v>413</v>
      </c>
      <c r="D135" s="426">
        <v>44960</v>
      </c>
      <c r="E135" s="621" t="s">
        <v>415</v>
      </c>
      <c r="F135" s="373">
        <f>8*2</f>
        <v>16</v>
      </c>
      <c r="G135" s="373"/>
      <c r="H135" s="373"/>
      <c r="I135" s="373"/>
      <c r="J135" s="373"/>
      <c r="K135" s="373"/>
      <c r="L135" s="373"/>
      <c r="M135" s="657"/>
      <c r="N135" s="464" t="s">
        <v>416</v>
      </c>
      <c r="O135" s="426">
        <v>44960</v>
      </c>
      <c r="P135" s="621" t="s">
        <v>415</v>
      </c>
      <c r="Q135" s="373">
        <f>8*2</f>
        <v>16</v>
      </c>
      <c r="R135" s="373"/>
      <c r="S135" s="373"/>
      <c r="T135" s="373"/>
      <c r="U135" s="373"/>
      <c r="V135" s="373"/>
      <c r="W135" s="373"/>
      <c r="X135" s="682"/>
      <c r="Y135" s="769"/>
      <c r="Z135" s="769"/>
      <c r="AA135" s="769"/>
      <c r="AB135" s="769"/>
      <c r="AC135" s="769"/>
      <c r="AD135" s="769"/>
      <c r="AE135" s="769"/>
      <c r="AF135" s="769"/>
      <c r="AG135" s="769"/>
      <c r="AH135" s="769"/>
      <c r="AI135" s="769"/>
      <c r="AJ135" s="769"/>
      <c r="AK135" s="769"/>
      <c r="AL135" s="769"/>
      <c r="AM135" s="769"/>
      <c r="AN135" s="769"/>
      <c r="AO135" s="769"/>
      <c r="AP135" s="769"/>
      <c r="AQ135" s="769"/>
      <c r="AR135" s="769"/>
      <c r="AS135" s="769"/>
      <c r="AT135" s="769"/>
      <c r="AU135" s="769"/>
      <c r="AV135" s="769"/>
      <c r="AW135" s="769"/>
      <c r="AX135" s="769"/>
      <c r="AY135" s="769"/>
      <c r="AZ135" s="769"/>
      <c r="BA135" s="769"/>
      <c r="BB135" s="769"/>
      <c r="BC135" s="769"/>
      <c r="BD135" s="769"/>
      <c r="BE135" s="769"/>
      <c r="BF135" s="769"/>
      <c r="BG135" s="769"/>
      <c r="BH135" s="769"/>
      <c r="BI135" s="769"/>
      <c r="BJ135" s="769"/>
      <c r="BK135" s="769"/>
      <c r="BL135" s="769"/>
      <c r="BM135" s="769"/>
      <c r="BN135" s="769"/>
      <c r="BO135" s="769"/>
      <c r="BP135" s="769"/>
      <c r="BQ135" s="769"/>
      <c r="BR135" s="769"/>
      <c r="BS135" s="769"/>
      <c r="BT135" s="769"/>
      <c r="BU135" s="769"/>
      <c r="BV135" s="769"/>
      <c r="BW135" s="769"/>
      <c r="BX135" s="769"/>
      <c r="BY135" s="769"/>
      <c r="BZ135" s="769"/>
      <c r="CA135" s="769"/>
      <c r="CB135" s="769"/>
      <c r="CC135" s="769"/>
      <c r="CD135" s="769"/>
      <c r="CE135" s="769"/>
      <c r="CF135" s="769"/>
      <c r="CG135" s="769"/>
      <c r="CH135" s="769"/>
      <c r="CI135" s="769"/>
      <c r="CJ135" s="769"/>
      <c r="CK135" s="769"/>
      <c r="CL135" s="769"/>
      <c r="CM135" s="769"/>
      <c r="CN135" s="769"/>
      <c r="CO135" s="769"/>
      <c r="CP135" s="769"/>
      <c r="CQ135" s="769"/>
      <c r="CR135" s="769"/>
      <c r="CS135" s="769"/>
      <c r="CT135" s="769"/>
      <c r="CU135" s="769"/>
      <c r="CV135" s="769"/>
      <c r="CW135" s="769"/>
      <c r="CX135" s="769"/>
      <c r="CY135" s="769"/>
      <c r="CZ135" s="769"/>
      <c r="DA135" s="769"/>
      <c r="DB135" s="769"/>
      <c r="DC135" s="769"/>
      <c r="DD135" s="769"/>
      <c r="DE135" s="769"/>
      <c r="DF135" s="769"/>
      <c r="DG135" s="769"/>
      <c r="DH135" s="769"/>
      <c r="DI135" s="769"/>
      <c r="DJ135" s="769"/>
      <c r="DK135" s="769"/>
      <c r="DL135" s="769"/>
      <c r="DM135" s="769"/>
      <c r="DN135" s="769"/>
      <c r="DO135" s="769"/>
      <c r="DP135" s="769"/>
      <c r="DQ135" s="769"/>
      <c r="DR135" s="769"/>
      <c r="DS135" s="769"/>
      <c r="DT135" s="769"/>
      <c r="DU135" s="769"/>
      <c r="DV135" s="769"/>
      <c r="DW135" s="769"/>
      <c r="DX135" s="769"/>
      <c r="DY135" s="769"/>
      <c r="DZ135" s="769"/>
      <c r="EA135" s="769"/>
      <c r="EB135" s="769"/>
      <c r="EC135" s="769"/>
    </row>
    <row r="136" spans="1:158" s="768" customFormat="1" ht="16.7" customHeight="1" x14ac:dyDescent="0.5">
      <c r="A136" s="448" t="s">
        <v>759</v>
      </c>
      <c r="B136" s="578" t="s">
        <v>760</v>
      </c>
      <c r="C136" s="501" t="s">
        <v>37</v>
      </c>
      <c r="D136" s="137">
        <v>3</v>
      </c>
      <c r="E136" s="591" t="s">
        <v>752</v>
      </c>
      <c r="F136" s="391">
        <f>1*3</f>
        <v>3</v>
      </c>
      <c r="G136" s="338">
        <f>F136+F137+F138</f>
        <v>16</v>
      </c>
      <c r="H136" s="338">
        <v>1</v>
      </c>
      <c r="I136" s="338">
        <v>1</v>
      </c>
      <c r="J136" s="338">
        <v>1</v>
      </c>
      <c r="K136" s="338">
        <v>1</v>
      </c>
      <c r="L136" s="466">
        <f>SUM(G136:K136)</f>
        <v>20</v>
      </c>
      <c r="M136" s="651"/>
      <c r="N136" s="487" t="s">
        <v>374</v>
      </c>
      <c r="O136" s="137">
        <v>3</v>
      </c>
      <c r="P136" s="591" t="s">
        <v>752</v>
      </c>
      <c r="Q136" s="391">
        <f>1*3</f>
        <v>3</v>
      </c>
      <c r="R136" s="338">
        <f>Q136+Q137+Q138</f>
        <v>16</v>
      </c>
      <c r="S136" s="338">
        <v>1</v>
      </c>
      <c r="T136" s="338">
        <v>1</v>
      </c>
      <c r="U136" s="338">
        <v>1</v>
      </c>
      <c r="V136" s="338">
        <v>1</v>
      </c>
      <c r="W136" s="466">
        <f>SUM(R136:V136)</f>
        <v>20</v>
      </c>
      <c r="X136" s="677"/>
      <c r="Y136" s="769"/>
      <c r="Z136" s="769"/>
      <c r="AA136" s="769"/>
      <c r="AB136" s="769"/>
      <c r="AC136" s="769"/>
      <c r="AD136" s="769"/>
      <c r="AE136" s="769"/>
      <c r="AF136" s="769"/>
      <c r="AG136" s="769"/>
      <c r="AH136" s="769"/>
      <c r="AI136" s="769"/>
      <c r="AJ136" s="769"/>
      <c r="AK136" s="769"/>
      <c r="AL136" s="769"/>
      <c r="AM136" s="769"/>
      <c r="AN136" s="769"/>
      <c r="AO136" s="769"/>
      <c r="AP136" s="769"/>
      <c r="AQ136" s="769"/>
      <c r="AR136" s="769"/>
      <c r="AS136" s="769"/>
      <c r="AT136" s="769"/>
      <c r="AU136" s="769"/>
      <c r="AV136" s="769"/>
      <c r="AW136" s="769"/>
      <c r="AX136" s="769"/>
      <c r="AY136" s="769"/>
      <c r="AZ136" s="769"/>
      <c r="BA136" s="769"/>
      <c r="BB136" s="769"/>
      <c r="BC136" s="769"/>
      <c r="BD136" s="769"/>
      <c r="BE136" s="769"/>
      <c r="BF136" s="769"/>
      <c r="BG136" s="769"/>
      <c r="BH136" s="769"/>
      <c r="BI136" s="769"/>
      <c r="BJ136" s="769"/>
      <c r="BK136" s="769"/>
      <c r="BL136" s="769"/>
      <c r="BM136" s="769"/>
      <c r="BN136" s="769"/>
      <c r="BO136" s="769"/>
      <c r="BP136" s="769"/>
      <c r="BQ136" s="769"/>
      <c r="BR136" s="769"/>
      <c r="BS136" s="769"/>
      <c r="BT136" s="769"/>
      <c r="BU136" s="769"/>
      <c r="BV136" s="769"/>
      <c r="BW136" s="769"/>
      <c r="BX136" s="769"/>
      <c r="BY136" s="769"/>
      <c r="BZ136" s="769"/>
      <c r="CA136" s="769"/>
      <c r="CB136" s="769"/>
      <c r="CC136" s="769"/>
      <c r="CD136" s="769"/>
      <c r="CE136" s="769"/>
      <c r="CF136" s="769"/>
      <c r="CG136" s="769"/>
      <c r="CH136" s="769"/>
      <c r="CI136" s="769"/>
      <c r="CJ136" s="769"/>
      <c r="CK136" s="769"/>
      <c r="CL136" s="769"/>
      <c r="CM136" s="769"/>
      <c r="CN136" s="769"/>
      <c r="CO136" s="769"/>
      <c r="CP136" s="769"/>
      <c r="CQ136" s="769"/>
      <c r="CR136" s="769"/>
      <c r="CS136" s="769"/>
      <c r="CT136" s="769"/>
      <c r="CU136" s="769"/>
      <c r="CV136" s="769"/>
      <c r="CW136" s="769"/>
      <c r="CX136" s="769"/>
      <c r="CY136" s="769"/>
      <c r="CZ136" s="769"/>
      <c r="DA136" s="769"/>
      <c r="DB136" s="769"/>
      <c r="DC136" s="769"/>
      <c r="DD136" s="769"/>
      <c r="DE136" s="769"/>
      <c r="DF136" s="769"/>
      <c r="DG136" s="769"/>
      <c r="DH136" s="769"/>
      <c r="DI136" s="769"/>
      <c r="DJ136" s="769"/>
      <c r="DK136" s="769"/>
      <c r="DL136" s="769"/>
      <c r="DM136" s="769"/>
      <c r="DN136" s="769"/>
      <c r="DO136" s="769"/>
      <c r="DP136" s="769"/>
      <c r="DQ136" s="769"/>
      <c r="DR136" s="769"/>
      <c r="DS136" s="769"/>
      <c r="DT136" s="769"/>
      <c r="DU136" s="769"/>
      <c r="DV136" s="769"/>
      <c r="DW136" s="769"/>
      <c r="DX136" s="769"/>
      <c r="DY136" s="769"/>
      <c r="DZ136" s="769"/>
      <c r="EA136" s="769"/>
      <c r="EB136" s="769"/>
      <c r="EC136" s="769"/>
    </row>
    <row r="137" spans="1:158" s="768" customFormat="1" ht="16.7" customHeight="1" x14ac:dyDescent="0.5">
      <c r="A137" s="448" t="s">
        <v>1016</v>
      </c>
      <c r="B137" s="578"/>
      <c r="C137" s="501" t="s">
        <v>381</v>
      </c>
      <c r="D137" s="137">
        <v>3</v>
      </c>
      <c r="E137" s="628" t="s">
        <v>880</v>
      </c>
      <c r="F137" s="391">
        <f>3*3</f>
        <v>9</v>
      </c>
      <c r="G137" s="338"/>
      <c r="H137" s="338"/>
      <c r="I137" s="338"/>
      <c r="J137" s="338"/>
      <c r="K137" s="338"/>
      <c r="L137" s="338"/>
      <c r="M137" s="651"/>
      <c r="N137" s="487" t="s">
        <v>382</v>
      </c>
      <c r="O137" s="137">
        <v>3</v>
      </c>
      <c r="P137" s="591" t="s">
        <v>880</v>
      </c>
      <c r="Q137" s="391">
        <f>3*3</f>
        <v>9</v>
      </c>
      <c r="R137" s="338"/>
      <c r="S137" s="338"/>
      <c r="T137" s="338"/>
      <c r="U137" s="338"/>
      <c r="V137" s="338"/>
      <c r="W137" s="338"/>
      <c r="X137" s="677"/>
      <c r="Y137" s="769"/>
      <c r="Z137" s="769"/>
      <c r="AA137" s="769"/>
      <c r="AB137" s="769"/>
      <c r="AC137" s="769"/>
      <c r="AD137" s="769"/>
      <c r="AE137" s="769"/>
      <c r="AF137" s="769"/>
      <c r="AG137" s="769"/>
      <c r="AH137" s="769"/>
      <c r="AI137" s="769"/>
      <c r="AJ137" s="769"/>
      <c r="AK137" s="769"/>
      <c r="AL137" s="769"/>
      <c r="AM137" s="769"/>
      <c r="AN137" s="769"/>
      <c r="AO137" s="769"/>
      <c r="AP137" s="769"/>
      <c r="AQ137" s="769"/>
      <c r="AR137" s="769"/>
      <c r="AS137" s="769"/>
      <c r="AT137" s="769"/>
      <c r="AU137" s="769"/>
      <c r="AV137" s="769"/>
      <c r="AW137" s="769"/>
      <c r="AX137" s="769"/>
      <c r="AY137" s="769"/>
      <c r="AZ137" s="769"/>
      <c r="BA137" s="769"/>
      <c r="BB137" s="769"/>
      <c r="BC137" s="769"/>
      <c r="BD137" s="769"/>
      <c r="BE137" s="769"/>
      <c r="BF137" s="769"/>
      <c r="BG137" s="769"/>
      <c r="BH137" s="769"/>
      <c r="BI137" s="769"/>
      <c r="BJ137" s="769"/>
      <c r="BK137" s="769"/>
      <c r="BL137" s="769"/>
      <c r="BM137" s="769"/>
      <c r="BN137" s="769"/>
      <c r="BO137" s="769"/>
      <c r="BP137" s="769"/>
      <c r="BQ137" s="769"/>
      <c r="BR137" s="769"/>
      <c r="BS137" s="769"/>
      <c r="BT137" s="769"/>
      <c r="BU137" s="769"/>
      <c r="BV137" s="769"/>
      <c r="BW137" s="769"/>
      <c r="BX137" s="769"/>
      <c r="BY137" s="769"/>
      <c r="BZ137" s="769"/>
      <c r="CA137" s="769"/>
      <c r="CB137" s="769"/>
      <c r="CC137" s="769"/>
      <c r="CD137" s="769"/>
      <c r="CE137" s="769"/>
      <c r="CF137" s="769"/>
      <c r="CG137" s="769"/>
      <c r="CH137" s="769"/>
      <c r="CI137" s="769"/>
      <c r="CJ137" s="769"/>
      <c r="CK137" s="769"/>
      <c r="CL137" s="769"/>
      <c r="CM137" s="769"/>
      <c r="CN137" s="769"/>
      <c r="CO137" s="769"/>
      <c r="CP137" s="769"/>
      <c r="CQ137" s="769"/>
      <c r="CR137" s="769"/>
      <c r="CS137" s="769"/>
      <c r="CT137" s="769"/>
      <c r="CU137" s="769"/>
      <c r="CV137" s="769"/>
      <c r="CW137" s="769"/>
      <c r="CX137" s="769"/>
      <c r="CY137" s="769"/>
      <c r="CZ137" s="769"/>
      <c r="DA137" s="769"/>
      <c r="DB137" s="769"/>
      <c r="DC137" s="769"/>
      <c r="DD137" s="769"/>
      <c r="DE137" s="769"/>
      <c r="DF137" s="769"/>
      <c r="DG137" s="769"/>
      <c r="DH137" s="769"/>
      <c r="DI137" s="769"/>
      <c r="DJ137" s="769"/>
      <c r="DK137" s="769"/>
      <c r="DL137" s="769"/>
      <c r="DM137" s="769"/>
      <c r="DN137" s="769"/>
      <c r="DO137" s="769"/>
      <c r="DP137" s="769"/>
      <c r="DQ137" s="769"/>
      <c r="DR137" s="769"/>
      <c r="DS137" s="769"/>
      <c r="DT137" s="769"/>
      <c r="DU137" s="769"/>
      <c r="DV137" s="769"/>
      <c r="DW137" s="769"/>
      <c r="DX137" s="769"/>
      <c r="DY137" s="769"/>
      <c r="DZ137" s="769"/>
      <c r="EA137" s="769"/>
      <c r="EB137" s="769"/>
      <c r="EC137" s="769"/>
      <c r="ED137" s="769"/>
      <c r="EE137" s="769"/>
      <c r="EF137" s="769"/>
      <c r="EG137" s="769"/>
      <c r="EH137" s="769"/>
      <c r="EI137" s="769"/>
      <c r="EJ137" s="769"/>
      <c r="EK137" s="769"/>
      <c r="EL137" s="769"/>
      <c r="EM137" s="769"/>
      <c r="EN137" s="769"/>
      <c r="EO137" s="769"/>
      <c r="EP137" s="769"/>
      <c r="EQ137" s="769"/>
      <c r="ER137" s="769"/>
      <c r="ES137" s="769"/>
      <c r="ET137" s="769"/>
      <c r="EU137" s="769"/>
      <c r="EV137" s="769"/>
      <c r="EW137" s="769"/>
      <c r="EX137" s="769"/>
      <c r="EY137" s="769"/>
      <c r="EZ137" s="769"/>
      <c r="FA137" s="769"/>
      <c r="FB137" s="769"/>
    </row>
    <row r="138" spans="1:158" s="768" customFormat="1" ht="16.7" customHeight="1" x14ac:dyDescent="0.5">
      <c r="A138" s="449"/>
      <c r="B138" s="579"/>
      <c r="C138" s="595" t="s">
        <v>383</v>
      </c>
      <c r="D138" s="142">
        <v>2</v>
      </c>
      <c r="E138" s="629" t="s">
        <v>881</v>
      </c>
      <c r="F138" s="397">
        <f>2*2</f>
        <v>4</v>
      </c>
      <c r="G138" s="373"/>
      <c r="H138" s="373"/>
      <c r="I138" s="373"/>
      <c r="J138" s="373"/>
      <c r="K138" s="373"/>
      <c r="L138" s="373"/>
      <c r="M138" s="669" t="s">
        <v>875</v>
      </c>
      <c r="N138" s="488" t="s">
        <v>384</v>
      </c>
      <c r="O138" s="142">
        <v>2</v>
      </c>
      <c r="P138" s="596" t="s">
        <v>881</v>
      </c>
      <c r="Q138" s="397">
        <f>2*2</f>
        <v>4</v>
      </c>
      <c r="R138" s="373"/>
      <c r="S138" s="373"/>
      <c r="T138" s="373"/>
      <c r="U138" s="373"/>
      <c r="V138" s="373"/>
      <c r="W138" s="373"/>
      <c r="X138" s="452" t="s">
        <v>875</v>
      </c>
      <c r="Y138" s="769"/>
      <c r="Z138" s="769"/>
      <c r="AA138" s="769"/>
      <c r="AB138" s="769"/>
      <c r="AC138" s="769"/>
      <c r="AD138" s="769"/>
      <c r="AE138" s="769"/>
      <c r="AF138" s="769"/>
      <c r="AG138" s="769"/>
      <c r="AH138" s="769"/>
      <c r="AI138" s="769"/>
      <c r="AJ138" s="769"/>
      <c r="AK138" s="769"/>
      <c r="AL138" s="769"/>
      <c r="AM138" s="769"/>
      <c r="AN138" s="769"/>
      <c r="AO138" s="769"/>
      <c r="AP138" s="769"/>
      <c r="AQ138" s="769"/>
      <c r="AR138" s="769"/>
      <c r="AS138" s="769"/>
      <c r="AT138" s="769"/>
      <c r="AU138" s="769"/>
      <c r="AV138" s="769"/>
      <c r="AW138" s="769"/>
      <c r="AX138" s="769"/>
      <c r="AY138" s="769"/>
      <c r="AZ138" s="769"/>
      <c r="BA138" s="769"/>
      <c r="BB138" s="769"/>
      <c r="BC138" s="769"/>
      <c r="BD138" s="769"/>
      <c r="BE138" s="769"/>
      <c r="BF138" s="769"/>
      <c r="BG138" s="769"/>
      <c r="BH138" s="769"/>
      <c r="BI138" s="769"/>
      <c r="BJ138" s="769"/>
      <c r="BK138" s="769"/>
      <c r="BL138" s="769"/>
      <c r="BM138" s="769"/>
      <c r="BN138" s="769"/>
      <c r="BO138" s="769"/>
      <c r="BP138" s="769"/>
      <c r="BQ138" s="769"/>
      <c r="BR138" s="769"/>
      <c r="BS138" s="769"/>
      <c r="BT138" s="769"/>
      <c r="BU138" s="769"/>
      <c r="BV138" s="769"/>
      <c r="BW138" s="769"/>
      <c r="BX138" s="769"/>
      <c r="BY138" s="769"/>
      <c r="BZ138" s="769"/>
      <c r="CA138" s="769"/>
      <c r="CB138" s="769"/>
      <c r="CC138" s="769"/>
      <c r="CD138" s="769"/>
      <c r="CE138" s="769"/>
      <c r="CF138" s="769"/>
      <c r="CG138" s="769"/>
      <c r="CH138" s="769"/>
      <c r="CI138" s="769"/>
      <c r="CJ138" s="769"/>
      <c r="CK138" s="769"/>
      <c r="CL138" s="769"/>
      <c r="CM138" s="769"/>
      <c r="CN138" s="769"/>
      <c r="CO138" s="769"/>
      <c r="CP138" s="769"/>
      <c r="CQ138" s="769"/>
      <c r="CR138" s="769"/>
      <c r="CS138" s="769"/>
      <c r="CT138" s="769"/>
      <c r="CU138" s="769"/>
      <c r="CV138" s="769"/>
      <c r="CW138" s="769"/>
      <c r="CX138" s="769"/>
      <c r="CY138" s="769"/>
      <c r="CZ138" s="769"/>
      <c r="DA138" s="769"/>
      <c r="DB138" s="769"/>
      <c r="DC138" s="769"/>
      <c r="DD138" s="769"/>
      <c r="DE138" s="769"/>
      <c r="DF138" s="769"/>
      <c r="DG138" s="769"/>
      <c r="DH138" s="769"/>
      <c r="DI138" s="769"/>
      <c r="DJ138" s="769"/>
      <c r="DK138" s="769"/>
      <c r="DL138" s="769"/>
      <c r="DM138" s="769"/>
      <c r="DN138" s="769"/>
      <c r="DO138" s="769"/>
      <c r="DP138" s="769"/>
      <c r="DQ138" s="769"/>
      <c r="DR138" s="769"/>
      <c r="DS138" s="769"/>
      <c r="DT138" s="769"/>
      <c r="DU138" s="769"/>
      <c r="DV138" s="769"/>
      <c r="DW138" s="769"/>
      <c r="DX138" s="769"/>
      <c r="DY138" s="769"/>
      <c r="DZ138" s="769"/>
      <c r="EA138" s="769"/>
      <c r="EB138" s="769"/>
      <c r="EC138" s="769"/>
      <c r="ED138" s="769"/>
      <c r="EE138" s="769"/>
      <c r="EF138" s="769"/>
      <c r="EG138" s="769"/>
      <c r="EH138" s="769"/>
      <c r="EI138" s="769"/>
      <c r="EJ138" s="769"/>
      <c r="EK138" s="769"/>
      <c r="EL138" s="769"/>
      <c r="EM138" s="769"/>
      <c r="EN138" s="769"/>
      <c r="EO138" s="769"/>
      <c r="EP138" s="769"/>
      <c r="EQ138" s="769"/>
      <c r="ER138" s="769"/>
      <c r="ES138" s="769"/>
      <c r="ET138" s="769"/>
      <c r="EU138" s="769"/>
      <c r="EV138" s="769"/>
      <c r="EW138" s="769"/>
      <c r="EX138" s="769"/>
      <c r="EY138" s="769"/>
      <c r="EZ138" s="769"/>
      <c r="FA138" s="769"/>
      <c r="FB138" s="769"/>
    </row>
    <row r="139" spans="1:158" s="768" customFormat="1" ht="16.7" customHeight="1" x14ac:dyDescent="0.5">
      <c r="A139" s="448" t="s">
        <v>636</v>
      </c>
      <c r="B139" s="578" t="s">
        <v>637</v>
      </c>
      <c r="C139" s="581" t="s">
        <v>428</v>
      </c>
      <c r="D139" s="136">
        <v>1</v>
      </c>
      <c r="E139" s="584" t="s">
        <v>415</v>
      </c>
      <c r="F139" s="391">
        <v>8</v>
      </c>
      <c r="G139" s="338">
        <f>F139+F140+F141+F142</f>
        <v>12</v>
      </c>
      <c r="H139" s="327">
        <v>1</v>
      </c>
      <c r="I139" s="327">
        <v>1</v>
      </c>
      <c r="J139" s="327">
        <v>1</v>
      </c>
      <c r="K139" s="327">
        <v>1</v>
      </c>
      <c r="L139" s="466">
        <f>SUM(G139:K139)</f>
        <v>16</v>
      </c>
      <c r="M139" s="668"/>
      <c r="N139" s="519" t="s">
        <v>429</v>
      </c>
      <c r="O139" s="136">
        <v>1</v>
      </c>
      <c r="P139" s="583" t="s">
        <v>415</v>
      </c>
      <c r="Q139" s="391">
        <v>8</v>
      </c>
      <c r="R139" s="338">
        <f>Q139+Q140+Q141</f>
        <v>11</v>
      </c>
      <c r="S139" s="327">
        <v>1</v>
      </c>
      <c r="T139" s="327">
        <v>1</v>
      </c>
      <c r="U139" s="327">
        <v>1</v>
      </c>
      <c r="V139" s="327">
        <v>1</v>
      </c>
      <c r="W139" s="466">
        <f>SUM(R139:V139)</f>
        <v>15</v>
      </c>
      <c r="X139" s="694"/>
      <c r="Y139" s="769"/>
      <c r="Z139" s="769"/>
      <c r="AA139" s="769"/>
      <c r="AB139" s="769"/>
      <c r="AC139" s="769"/>
      <c r="AD139" s="769"/>
      <c r="AE139" s="769"/>
      <c r="AF139" s="769"/>
      <c r="AG139" s="769"/>
      <c r="AH139" s="769"/>
      <c r="AI139" s="769"/>
      <c r="AJ139" s="769"/>
      <c r="AK139" s="769"/>
      <c r="AL139" s="769"/>
      <c r="AM139" s="769"/>
      <c r="AN139" s="769"/>
      <c r="AO139" s="769"/>
      <c r="AP139" s="769"/>
      <c r="AQ139" s="769"/>
      <c r="AR139" s="769"/>
      <c r="AS139" s="769"/>
      <c r="AT139" s="769"/>
      <c r="AU139" s="769"/>
      <c r="AV139" s="769"/>
      <c r="AW139" s="769"/>
      <c r="AX139" s="769"/>
      <c r="AY139" s="769"/>
      <c r="AZ139" s="769"/>
      <c r="BA139" s="769"/>
      <c r="BB139" s="769"/>
      <c r="BC139" s="769"/>
      <c r="BD139" s="769"/>
      <c r="BE139" s="769"/>
      <c r="BF139" s="769"/>
      <c r="BG139" s="769"/>
      <c r="BH139" s="769"/>
      <c r="BI139" s="769"/>
      <c r="BJ139" s="769"/>
      <c r="BK139" s="769"/>
      <c r="BL139" s="769"/>
      <c r="BM139" s="769"/>
      <c r="BN139" s="769"/>
      <c r="BO139" s="769"/>
      <c r="BP139" s="769"/>
      <c r="BQ139" s="769"/>
      <c r="BR139" s="769"/>
      <c r="BS139" s="769"/>
      <c r="BT139" s="769"/>
      <c r="BU139" s="769"/>
      <c r="BV139" s="769"/>
      <c r="BW139" s="769"/>
      <c r="BX139" s="769"/>
      <c r="BY139" s="769"/>
      <c r="BZ139" s="769"/>
      <c r="CA139" s="769"/>
      <c r="CB139" s="769"/>
      <c r="CC139" s="769"/>
      <c r="CD139" s="769"/>
      <c r="CE139" s="769"/>
      <c r="CF139" s="769"/>
      <c r="CG139" s="769"/>
      <c r="CH139" s="769"/>
      <c r="CI139" s="769"/>
      <c r="CJ139" s="769"/>
      <c r="CK139" s="769"/>
      <c r="CL139" s="769"/>
      <c r="CM139" s="769"/>
      <c r="CN139" s="769"/>
      <c r="CO139" s="769"/>
      <c r="CP139" s="769"/>
      <c r="CQ139" s="769"/>
      <c r="CR139" s="769"/>
      <c r="CS139" s="769"/>
      <c r="CT139" s="769"/>
      <c r="CU139" s="769"/>
      <c r="CV139" s="769"/>
      <c r="CW139" s="769"/>
      <c r="CX139" s="769"/>
      <c r="CY139" s="769"/>
      <c r="CZ139" s="769"/>
      <c r="DA139" s="769"/>
      <c r="DB139" s="769"/>
      <c r="DC139" s="769"/>
      <c r="DD139" s="769"/>
      <c r="DE139" s="769"/>
      <c r="DF139" s="769"/>
      <c r="DG139" s="769"/>
      <c r="DH139" s="769"/>
      <c r="DI139" s="769"/>
      <c r="DJ139" s="769"/>
      <c r="DK139" s="769"/>
      <c r="DL139" s="769"/>
      <c r="DM139" s="769"/>
      <c r="DN139" s="769"/>
      <c r="DO139" s="769"/>
      <c r="DP139" s="769"/>
      <c r="DQ139" s="769"/>
      <c r="DR139" s="769"/>
      <c r="DS139" s="769"/>
      <c r="DT139" s="769"/>
      <c r="DU139" s="769"/>
      <c r="DV139" s="769"/>
      <c r="DW139" s="769"/>
      <c r="DX139" s="769"/>
      <c r="DY139" s="769"/>
      <c r="DZ139" s="769"/>
      <c r="EA139" s="769"/>
      <c r="EB139" s="769"/>
      <c r="EC139" s="769"/>
    </row>
    <row r="140" spans="1:158" s="768" customFormat="1" ht="16.7" customHeight="1" x14ac:dyDescent="0.5">
      <c r="A140" s="448" t="s">
        <v>990</v>
      </c>
      <c r="B140" s="578"/>
      <c r="C140" s="581" t="s">
        <v>430</v>
      </c>
      <c r="D140" s="136">
        <v>1</v>
      </c>
      <c r="E140" s="584" t="s">
        <v>1063</v>
      </c>
      <c r="F140" s="391">
        <v>1</v>
      </c>
      <c r="G140" s="338"/>
      <c r="H140" s="327"/>
      <c r="I140" s="327"/>
      <c r="J140" s="327"/>
      <c r="K140" s="327"/>
      <c r="L140" s="463"/>
      <c r="M140" s="668"/>
      <c r="N140" s="519" t="s">
        <v>431</v>
      </c>
      <c r="O140" s="136">
        <v>1</v>
      </c>
      <c r="P140" s="583" t="s">
        <v>1063</v>
      </c>
      <c r="Q140" s="391">
        <v>1</v>
      </c>
      <c r="R140" s="338"/>
      <c r="S140" s="327"/>
      <c r="T140" s="327"/>
      <c r="U140" s="327"/>
      <c r="V140" s="327"/>
      <c r="W140" s="463"/>
      <c r="X140" s="694"/>
      <c r="Y140" s="769"/>
      <c r="Z140" s="769"/>
      <c r="AA140" s="769"/>
      <c r="AB140" s="769"/>
      <c r="AC140" s="769"/>
      <c r="AD140" s="769"/>
      <c r="AE140" s="769"/>
      <c r="AF140" s="769"/>
      <c r="AG140" s="769"/>
      <c r="AH140" s="769"/>
      <c r="AI140" s="769"/>
      <c r="AJ140" s="769"/>
      <c r="AK140" s="769"/>
      <c r="AL140" s="769"/>
      <c r="AM140" s="769"/>
      <c r="AN140" s="769"/>
      <c r="AO140" s="769"/>
      <c r="AP140" s="769"/>
      <c r="AQ140" s="769"/>
      <c r="AR140" s="769"/>
      <c r="AS140" s="769"/>
      <c r="AT140" s="769"/>
      <c r="AU140" s="769"/>
      <c r="AV140" s="769"/>
      <c r="AW140" s="769"/>
      <c r="AX140" s="769"/>
      <c r="AY140" s="769"/>
      <c r="AZ140" s="769"/>
      <c r="BA140" s="769"/>
      <c r="BB140" s="769"/>
      <c r="BC140" s="769"/>
      <c r="BD140" s="769"/>
      <c r="BE140" s="769"/>
      <c r="BF140" s="769"/>
      <c r="BG140" s="769"/>
      <c r="BH140" s="769"/>
      <c r="BI140" s="769"/>
      <c r="BJ140" s="769"/>
      <c r="BK140" s="769"/>
      <c r="BL140" s="769"/>
      <c r="BM140" s="769"/>
      <c r="BN140" s="769"/>
      <c r="BO140" s="769"/>
      <c r="BP140" s="769"/>
      <c r="BQ140" s="769"/>
      <c r="BR140" s="769"/>
      <c r="BS140" s="769"/>
      <c r="BT140" s="769"/>
      <c r="BU140" s="769"/>
      <c r="BV140" s="769"/>
      <c r="BW140" s="769"/>
      <c r="BX140" s="769"/>
      <c r="BY140" s="769"/>
      <c r="BZ140" s="769"/>
      <c r="CA140" s="769"/>
      <c r="CB140" s="769"/>
      <c r="CC140" s="769"/>
      <c r="CD140" s="769"/>
      <c r="CE140" s="769"/>
      <c r="CF140" s="769"/>
      <c r="CG140" s="769"/>
      <c r="CH140" s="769"/>
      <c r="CI140" s="769"/>
      <c r="CJ140" s="769"/>
      <c r="CK140" s="769"/>
      <c r="CL140" s="769"/>
      <c r="CM140" s="769"/>
      <c r="CN140" s="769"/>
      <c r="CO140" s="769"/>
      <c r="CP140" s="769"/>
      <c r="CQ140" s="769"/>
      <c r="CR140" s="769"/>
      <c r="CS140" s="769"/>
      <c r="CT140" s="769"/>
      <c r="CU140" s="769"/>
      <c r="CV140" s="769"/>
      <c r="CW140" s="769"/>
      <c r="CX140" s="769"/>
      <c r="CY140" s="769"/>
      <c r="CZ140" s="769"/>
      <c r="DA140" s="769"/>
      <c r="DB140" s="769"/>
      <c r="DC140" s="769"/>
      <c r="DD140" s="769"/>
      <c r="DE140" s="769"/>
      <c r="DF140" s="769"/>
      <c r="DG140" s="769"/>
      <c r="DH140" s="769"/>
      <c r="DI140" s="769"/>
      <c r="DJ140" s="769"/>
      <c r="DK140" s="769"/>
      <c r="DL140" s="769"/>
      <c r="DM140" s="769"/>
      <c r="DN140" s="769"/>
      <c r="DO140" s="769"/>
      <c r="DP140" s="769"/>
      <c r="DQ140" s="769"/>
      <c r="DR140" s="769"/>
      <c r="DS140" s="769"/>
      <c r="DT140" s="769"/>
      <c r="DU140" s="769"/>
      <c r="DV140" s="769"/>
      <c r="DW140" s="769"/>
      <c r="DX140" s="769"/>
      <c r="DY140" s="769"/>
      <c r="DZ140" s="769"/>
      <c r="EA140" s="769"/>
      <c r="EB140" s="769"/>
      <c r="EC140" s="769"/>
    </row>
    <row r="141" spans="1:158" s="768" customFormat="1" ht="16.7" customHeight="1" x14ac:dyDescent="0.5">
      <c r="A141" s="448"/>
      <c r="B141" s="578"/>
      <c r="C141" s="581" t="s">
        <v>1060</v>
      </c>
      <c r="D141" s="136">
        <v>1</v>
      </c>
      <c r="E141" s="584" t="s">
        <v>1058</v>
      </c>
      <c r="F141" s="391">
        <v>2</v>
      </c>
      <c r="G141" s="338"/>
      <c r="H141" s="327"/>
      <c r="I141" s="327"/>
      <c r="J141" s="327"/>
      <c r="K141" s="327"/>
      <c r="L141" s="463"/>
      <c r="M141" s="749" t="s">
        <v>1117</v>
      </c>
      <c r="N141" s="519" t="s">
        <v>1066</v>
      </c>
      <c r="O141" s="136">
        <v>1</v>
      </c>
      <c r="P141" s="583" t="s">
        <v>1058</v>
      </c>
      <c r="Q141" s="391">
        <v>2</v>
      </c>
      <c r="R141" s="338"/>
      <c r="S141" s="327"/>
      <c r="T141" s="327"/>
      <c r="U141" s="327"/>
      <c r="V141" s="327"/>
      <c r="W141" s="463"/>
      <c r="X141" s="858" t="s">
        <v>1117</v>
      </c>
      <c r="Y141" s="769"/>
      <c r="Z141" s="769"/>
      <c r="AA141" s="769"/>
      <c r="AB141" s="769"/>
      <c r="AC141" s="769"/>
      <c r="AD141" s="769"/>
      <c r="AE141" s="769"/>
      <c r="AF141" s="769"/>
      <c r="AG141" s="769"/>
      <c r="AH141" s="769"/>
      <c r="AI141" s="769"/>
      <c r="AJ141" s="769"/>
      <c r="AK141" s="769"/>
      <c r="AL141" s="769"/>
      <c r="AM141" s="769"/>
      <c r="AN141" s="769"/>
      <c r="AO141" s="769"/>
      <c r="AP141" s="769"/>
      <c r="AQ141" s="769"/>
      <c r="AR141" s="769"/>
      <c r="AS141" s="769"/>
      <c r="AT141" s="769"/>
      <c r="AU141" s="769"/>
      <c r="AV141" s="769"/>
      <c r="AW141" s="769"/>
      <c r="AX141" s="769"/>
      <c r="AY141" s="769"/>
      <c r="AZ141" s="769"/>
      <c r="BA141" s="769"/>
      <c r="BB141" s="769"/>
      <c r="BC141" s="769"/>
      <c r="BD141" s="769"/>
      <c r="BE141" s="769"/>
      <c r="BF141" s="769"/>
      <c r="BG141" s="769"/>
      <c r="BH141" s="769"/>
      <c r="BI141" s="769"/>
      <c r="BJ141" s="769"/>
      <c r="BK141" s="769"/>
      <c r="BL141" s="769"/>
      <c r="BM141" s="769"/>
      <c r="BN141" s="769"/>
      <c r="BO141" s="769"/>
      <c r="BP141" s="769"/>
      <c r="BQ141" s="769"/>
      <c r="BR141" s="769"/>
      <c r="BS141" s="769"/>
      <c r="BT141" s="769"/>
      <c r="BU141" s="769"/>
      <c r="BV141" s="769"/>
      <c r="BW141" s="769"/>
      <c r="BX141" s="769"/>
      <c r="BY141" s="769"/>
      <c r="BZ141" s="769"/>
      <c r="CA141" s="769"/>
      <c r="CB141" s="769"/>
      <c r="CC141" s="769"/>
      <c r="CD141" s="769"/>
      <c r="CE141" s="769"/>
      <c r="CF141" s="769"/>
      <c r="CG141" s="769"/>
      <c r="CH141" s="769"/>
      <c r="CI141" s="769"/>
      <c r="CJ141" s="769"/>
      <c r="CK141" s="769"/>
      <c r="CL141" s="769"/>
      <c r="CM141" s="769"/>
      <c r="CN141" s="769"/>
      <c r="CO141" s="769"/>
      <c r="CP141" s="769"/>
      <c r="CQ141" s="769"/>
      <c r="CR141" s="769"/>
      <c r="CS141" s="769"/>
      <c r="CT141" s="769"/>
      <c r="CU141" s="769"/>
      <c r="CV141" s="769"/>
      <c r="CW141" s="769"/>
      <c r="CX141" s="769"/>
      <c r="CY141" s="769"/>
      <c r="CZ141" s="769"/>
      <c r="DA141" s="769"/>
      <c r="DB141" s="769"/>
      <c r="DC141" s="769"/>
      <c r="DD141" s="769"/>
      <c r="DE141" s="769"/>
      <c r="DF141" s="769"/>
      <c r="DG141" s="769"/>
      <c r="DH141" s="769"/>
      <c r="DI141" s="769"/>
      <c r="DJ141" s="769"/>
      <c r="DK141" s="769"/>
      <c r="DL141" s="769"/>
      <c r="DM141" s="769"/>
      <c r="DN141" s="769"/>
      <c r="DO141" s="769"/>
      <c r="DP141" s="769"/>
      <c r="DQ141" s="769"/>
      <c r="DR141" s="769"/>
      <c r="DS141" s="769"/>
      <c r="DT141" s="769"/>
      <c r="DU141" s="769"/>
      <c r="DV141" s="769"/>
      <c r="DW141" s="769"/>
      <c r="DX141" s="769"/>
      <c r="DY141" s="769"/>
      <c r="DZ141" s="769"/>
      <c r="EA141" s="769"/>
      <c r="EB141" s="769"/>
      <c r="EC141" s="769"/>
    </row>
    <row r="142" spans="1:158" s="768" customFormat="1" ht="16.7" customHeight="1" x14ac:dyDescent="0.5">
      <c r="A142" s="449"/>
      <c r="B142" s="579"/>
      <c r="C142" s="582" t="s">
        <v>1061</v>
      </c>
      <c r="D142" s="141">
        <v>1</v>
      </c>
      <c r="E142" s="633" t="s">
        <v>1062</v>
      </c>
      <c r="F142" s="397">
        <v>1</v>
      </c>
      <c r="G142" s="373"/>
      <c r="H142" s="376"/>
      <c r="I142" s="376"/>
      <c r="J142" s="376"/>
      <c r="K142" s="376"/>
      <c r="L142" s="408"/>
      <c r="M142" s="727" t="s">
        <v>1117</v>
      </c>
      <c r="N142" s="185"/>
      <c r="O142" s="141"/>
      <c r="P142" s="613"/>
      <c r="Q142" s="397"/>
      <c r="R142" s="373"/>
      <c r="S142" s="376"/>
      <c r="T142" s="376"/>
      <c r="U142" s="376"/>
      <c r="V142" s="376"/>
      <c r="W142" s="408"/>
      <c r="X142" s="695"/>
      <c r="Y142" s="769"/>
      <c r="Z142" s="769"/>
      <c r="AA142" s="769"/>
      <c r="AB142" s="769"/>
      <c r="AC142" s="769"/>
      <c r="AD142" s="769"/>
      <c r="AE142" s="769"/>
      <c r="AF142" s="769"/>
      <c r="AG142" s="769"/>
      <c r="AH142" s="769"/>
      <c r="AI142" s="769"/>
      <c r="AJ142" s="769"/>
      <c r="AK142" s="769"/>
      <c r="AL142" s="769"/>
      <c r="AM142" s="769"/>
      <c r="AN142" s="769"/>
      <c r="AO142" s="769"/>
      <c r="AP142" s="769"/>
      <c r="AQ142" s="769"/>
      <c r="AR142" s="769"/>
      <c r="AS142" s="769"/>
      <c r="AT142" s="769"/>
      <c r="AU142" s="769"/>
      <c r="AV142" s="769"/>
      <c r="AW142" s="769"/>
      <c r="AX142" s="769"/>
      <c r="AY142" s="769"/>
      <c r="AZ142" s="769"/>
      <c r="BA142" s="769"/>
      <c r="BB142" s="769"/>
      <c r="BC142" s="769"/>
      <c r="BD142" s="769"/>
      <c r="BE142" s="769"/>
      <c r="BF142" s="769"/>
      <c r="BG142" s="769"/>
      <c r="BH142" s="769"/>
      <c r="BI142" s="769"/>
      <c r="BJ142" s="769"/>
      <c r="BK142" s="769"/>
      <c r="BL142" s="769"/>
      <c r="BM142" s="769"/>
      <c r="BN142" s="769"/>
      <c r="BO142" s="769"/>
      <c r="BP142" s="769"/>
      <c r="BQ142" s="769"/>
      <c r="BR142" s="769"/>
      <c r="BS142" s="769"/>
      <c r="BT142" s="769"/>
      <c r="BU142" s="769"/>
      <c r="BV142" s="769"/>
      <c r="BW142" s="769"/>
      <c r="BX142" s="769"/>
      <c r="BY142" s="769"/>
      <c r="BZ142" s="769"/>
      <c r="CA142" s="769"/>
      <c r="CB142" s="769"/>
      <c r="CC142" s="769"/>
      <c r="CD142" s="769"/>
      <c r="CE142" s="769"/>
      <c r="CF142" s="769"/>
      <c r="CG142" s="769"/>
      <c r="CH142" s="769"/>
      <c r="CI142" s="769"/>
      <c r="CJ142" s="769"/>
      <c r="CK142" s="769"/>
      <c r="CL142" s="769"/>
      <c r="CM142" s="769"/>
      <c r="CN142" s="769"/>
      <c r="CO142" s="769"/>
      <c r="CP142" s="769"/>
      <c r="CQ142" s="769"/>
      <c r="CR142" s="769"/>
      <c r="CS142" s="769"/>
      <c r="CT142" s="769"/>
      <c r="CU142" s="769"/>
      <c r="CV142" s="769"/>
      <c r="CW142" s="769"/>
      <c r="CX142" s="769"/>
      <c r="CY142" s="769"/>
      <c r="CZ142" s="769"/>
      <c r="DA142" s="769"/>
      <c r="DB142" s="769"/>
      <c r="DC142" s="769"/>
      <c r="DD142" s="769"/>
      <c r="DE142" s="769"/>
      <c r="DF142" s="769"/>
      <c r="DG142" s="769"/>
      <c r="DH142" s="769"/>
      <c r="DI142" s="769"/>
      <c r="DJ142" s="769"/>
      <c r="DK142" s="769"/>
      <c r="DL142" s="769"/>
      <c r="DM142" s="769"/>
      <c r="DN142" s="769"/>
      <c r="DO142" s="769"/>
      <c r="DP142" s="769"/>
      <c r="DQ142" s="769"/>
      <c r="DR142" s="769"/>
      <c r="DS142" s="769"/>
      <c r="DT142" s="769"/>
      <c r="DU142" s="769"/>
      <c r="DV142" s="769"/>
      <c r="DW142" s="769"/>
      <c r="DX142" s="769"/>
      <c r="DY142" s="769"/>
      <c r="DZ142" s="769"/>
      <c r="EA142" s="769"/>
      <c r="EB142" s="769"/>
      <c r="EC142" s="769"/>
    </row>
    <row r="143" spans="1:158" ht="16.7" customHeight="1" x14ac:dyDescent="0.5">
      <c r="A143" s="502" t="s">
        <v>593</v>
      </c>
      <c r="B143" s="589" t="s">
        <v>594</v>
      </c>
      <c r="C143" s="590" t="s">
        <v>56</v>
      </c>
      <c r="D143" s="383">
        <v>44961</v>
      </c>
      <c r="E143" s="628" t="s">
        <v>398</v>
      </c>
      <c r="F143" s="486">
        <v>8</v>
      </c>
      <c r="G143" s="391">
        <f>F143+F144+F145</f>
        <v>17</v>
      </c>
      <c r="H143" s="338">
        <v>1</v>
      </c>
      <c r="I143" s="338">
        <v>1</v>
      </c>
      <c r="J143" s="338">
        <v>1</v>
      </c>
      <c r="K143" s="338">
        <v>1</v>
      </c>
      <c r="L143" s="466">
        <f>SUM(G143:K143)</f>
        <v>21</v>
      </c>
      <c r="M143" s="661"/>
      <c r="N143" s="487" t="s">
        <v>301</v>
      </c>
      <c r="O143" s="519">
        <v>3</v>
      </c>
      <c r="P143" s="639" t="s">
        <v>885</v>
      </c>
      <c r="Q143" s="338">
        <f>1*3</f>
        <v>3</v>
      </c>
      <c r="R143" s="391">
        <f>Q143+Q144+Q145+Q146</f>
        <v>17</v>
      </c>
      <c r="S143" s="338">
        <v>1</v>
      </c>
      <c r="T143" s="338">
        <v>1</v>
      </c>
      <c r="U143" s="338">
        <v>1</v>
      </c>
      <c r="V143" s="338">
        <v>1</v>
      </c>
      <c r="W143" s="466">
        <f>SUM(R143:V143)</f>
        <v>21</v>
      </c>
      <c r="X143" s="676" t="s">
        <v>886</v>
      </c>
    </row>
    <row r="144" spans="1:158" ht="16.7" customHeight="1" x14ac:dyDescent="0.5">
      <c r="A144" s="448" t="s">
        <v>1032</v>
      </c>
      <c r="B144" s="589"/>
      <c r="C144" s="590" t="s">
        <v>303</v>
      </c>
      <c r="D144" s="519">
        <v>3</v>
      </c>
      <c r="E144" s="628" t="s">
        <v>400</v>
      </c>
      <c r="F144" s="486">
        <v>6</v>
      </c>
      <c r="G144" s="391"/>
      <c r="H144" s="338"/>
      <c r="I144" s="338"/>
      <c r="J144" s="338"/>
      <c r="K144" s="338"/>
      <c r="L144" s="338"/>
      <c r="M144" s="661"/>
      <c r="N144" s="487" t="s">
        <v>56</v>
      </c>
      <c r="O144" s="383">
        <v>44961</v>
      </c>
      <c r="P144" s="639" t="s">
        <v>399</v>
      </c>
      <c r="Q144" s="137">
        <f>4*2</f>
        <v>8</v>
      </c>
      <c r="R144" s="391"/>
      <c r="S144" s="338"/>
      <c r="T144" s="338"/>
      <c r="U144" s="338"/>
      <c r="V144" s="338"/>
      <c r="W144" s="338"/>
      <c r="X144" s="686"/>
    </row>
    <row r="145" spans="1:158" ht="16.7" customHeight="1" x14ac:dyDescent="0.5">
      <c r="A145" s="630"/>
      <c r="B145" s="631"/>
      <c r="C145" s="590" t="s">
        <v>288</v>
      </c>
      <c r="D145" s="519">
        <v>1</v>
      </c>
      <c r="E145" s="628" t="s">
        <v>401</v>
      </c>
      <c r="F145" s="486">
        <v>3</v>
      </c>
      <c r="G145" s="391"/>
      <c r="H145" s="338"/>
      <c r="I145" s="338"/>
      <c r="J145" s="338"/>
      <c r="K145" s="338"/>
      <c r="L145" s="338"/>
      <c r="M145" s="649" t="s">
        <v>886</v>
      </c>
      <c r="N145" s="487" t="s">
        <v>305</v>
      </c>
      <c r="O145" s="519">
        <v>3</v>
      </c>
      <c r="P145" s="639" t="s">
        <v>491</v>
      </c>
      <c r="Q145" s="137">
        <f>3*1</f>
        <v>3</v>
      </c>
      <c r="R145" s="391"/>
      <c r="S145" s="338"/>
      <c r="T145" s="338"/>
      <c r="U145" s="338"/>
      <c r="V145" s="338"/>
      <c r="W145" s="338"/>
      <c r="X145" s="676" t="s">
        <v>886</v>
      </c>
    </row>
    <row r="146" spans="1:158" ht="16.7" customHeight="1" x14ac:dyDescent="0.5">
      <c r="A146" s="617"/>
      <c r="B146" s="632"/>
      <c r="C146" s="595"/>
      <c r="D146" s="141"/>
      <c r="E146" s="633"/>
      <c r="F146" s="455"/>
      <c r="G146" s="373"/>
      <c r="H146" s="373"/>
      <c r="I146" s="373"/>
      <c r="J146" s="373"/>
      <c r="K146" s="373"/>
      <c r="L146" s="373"/>
      <c r="M146" s="654"/>
      <c r="N146" s="488" t="s">
        <v>290</v>
      </c>
      <c r="O146" s="185">
        <v>1</v>
      </c>
      <c r="P146" s="614" t="s">
        <v>401</v>
      </c>
      <c r="Q146" s="142">
        <v>3</v>
      </c>
      <c r="R146" s="373"/>
      <c r="S146" s="373"/>
      <c r="T146" s="373"/>
      <c r="U146" s="373"/>
      <c r="V146" s="373"/>
      <c r="W146" s="373"/>
      <c r="X146" s="470" t="s">
        <v>886</v>
      </c>
    </row>
    <row r="147" spans="1:158" s="768" customFormat="1" ht="16.7" customHeight="1" x14ac:dyDescent="0.5">
      <c r="A147" s="450" t="s">
        <v>528</v>
      </c>
      <c r="B147" s="577" t="s">
        <v>529</v>
      </c>
      <c r="C147" s="580" t="s">
        <v>355</v>
      </c>
      <c r="D147" s="201">
        <v>3</v>
      </c>
      <c r="E147" s="634" t="s">
        <v>1135</v>
      </c>
      <c r="F147" s="485">
        <f>6*3</f>
        <v>18</v>
      </c>
      <c r="G147" s="750">
        <f>F147+F148</f>
        <v>18</v>
      </c>
      <c r="H147" s="135">
        <v>1</v>
      </c>
      <c r="I147" s="135">
        <v>1</v>
      </c>
      <c r="J147" s="135">
        <v>1</v>
      </c>
      <c r="K147" s="195">
        <v>1</v>
      </c>
      <c r="L147" s="722">
        <f>SUM(G147:K147)</f>
        <v>22</v>
      </c>
      <c r="M147" s="672"/>
      <c r="N147" s="204" t="s">
        <v>357</v>
      </c>
      <c r="O147" s="201">
        <v>3</v>
      </c>
      <c r="P147" s="603" t="s">
        <v>1135</v>
      </c>
      <c r="Q147" s="485">
        <f>6*3</f>
        <v>18</v>
      </c>
      <c r="R147" s="750">
        <f>Q147+Q148</f>
        <v>18</v>
      </c>
      <c r="S147" s="135">
        <v>1</v>
      </c>
      <c r="T147" s="135">
        <v>1</v>
      </c>
      <c r="U147" s="135">
        <v>1</v>
      </c>
      <c r="V147" s="195">
        <v>1</v>
      </c>
      <c r="W147" s="722">
        <f>SUM(R147:V147)</f>
        <v>22</v>
      </c>
      <c r="X147" s="701"/>
      <c r="Y147" s="769"/>
      <c r="Z147" s="769"/>
      <c r="AA147" s="769"/>
      <c r="AB147" s="769"/>
      <c r="AC147" s="769"/>
      <c r="AD147" s="769"/>
      <c r="AE147" s="769"/>
      <c r="AF147" s="769"/>
      <c r="AG147" s="769"/>
      <c r="AH147" s="769"/>
      <c r="AI147" s="769"/>
      <c r="AJ147" s="769"/>
      <c r="AK147" s="769"/>
      <c r="AL147" s="769"/>
      <c r="AM147" s="769"/>
      <c r="AN147" s="769"/>
      <c r="AO147" s="769"/>
      <c r="AP147" s="769"/>
      <c r="AQ147" s="769"/>
      <c r="AR147" s="769"/>
      <c r="AS147" s="769"/>
      <c r="AT147" s="769"/>
      <c r="AU147" s="769"/>
      <c r="AV147" s="769"/>
      <c r="AW147" s="769"/>
      <c r="AX147" s="769"/>
      <c r="AY147" s="769"/>
      <c r="AZ147" s="769"/>
      <c r="BA147" s="769"/>
      <c r="BB147" s="769"/>
      <c r="BC147" s="769"/>
      <c r="BD147" s="769"/>
      <c r="BE147" s="769"/>
      <c r="BF147" s="769"/>
      <c r="BG147" s="769"/>
      <c r="BH147" s="769"/>
      <c r="BI147" s="769"/>
      <c r="BJ147" s="769"/>
      <c r="BK147" s="769"/>
      <c r="BL147" s="769"/>
      <c r="BM147" s="769"/>
      <c r="BN147" s="769"/>
      <c r="BO147" s="769"/>
      <c r="BP147" s="769"/>
      <c r="BQ147" s="769"/>
      <c r="BR147" s="769"/>
      <c r="BS147" s="769"/>
      <c r="BT147" s="769"/>
      <c r="BU147" s="769"/>
      <c r="BV147" s="769"/>
      <c r="BW147" s="769"/>
      <c r="BX147" s="769"/>
      <c r="BY147" s="769"/>
      <c r="BZ147" s="769"/>
      <c r="CA147" s="769"/>
      <c r="CB147" s="769"/>
      <c r="CC147" s="769"/>
      <c r="CD147" s="769"/>
      <c r="CE147" s="769"/>
      <c r="CF147" s="769"/>
      <c r="CG147" s="769"/>
      <c r="CH147" s="769"/>
      <c r="CI147" s="769"/>
      <c r="CJ147" s="769"/>
      <c r="CK147" s="769"/>
      <c r="CL147" s="769"/>
      <c r="CM147" s="769"/>
      <c r="CN147" s="769"/>
      <c r="CO147" s="769"/>
      <c r="CP147" s="769"/>
      <c r="CQ147" s="769"/>
      <c r="CR147" s="769"/>
      <c r="CS147" s="769"/>
      <c r="CT147" s="769"/>
      <c r="CU147" s="769"/>
      <c r="CV147" s="769"/>
      <c r="CW147" s="769"/>
      <c r="CX147" s="769"/>
      <c r="CY147" s="769"/>
      <c r="CZ147" s="769"/>
      <c r="DA147" s="769"/>
      <c r="DB147" s="769"/>
      <c r="DC147" s="769"/>
      <c r="DD147" s="769"/>
      <c r="DE147" s="769"/>
      <c r="DF147" s="769"/>
      <c r="DG147" s="769"/>
      <c r="DH147" s="769"/>
      <c r="DI147" s="769"/>
      <c r="DJ147" s="769"/>
      <c r="DK147" s="769"/>
      <c r="DL147" s="769"/>
      <c r="DM147" s="769"/>
      <c r="DN147" s="769"/>
      <c r="DO147" s="769"/>
      <c r="DP147" s="769"/>
      <c r="DQ147" s="769"/>
      <c r="DR147" s="769"/>
      <c r="DS147" s="769"/>
      <c r="DT147" s="769"/>
      <c r="DU147" s="769"/>
      <c r="DV147" s="769"/>
      <c r="DW147" s="769"/>
      <c r="DX147" s="769"/>
      <c r="DY147" s="769"/>
      <c r="DZ147" s="769"/>
      <c r="EA147" s="769"/>
      <c r="EB147" s="769"/>
      <c r="EC147" s="769"/>
    </row>
    <row r="148" spans="1:158" s="768" customFormat="1" ht="16.7" customHeight="1" x14ac:dyDescent="0.5">
      <c r="A148" s="449" t="s">
        <v>1033</v>
      </c>
      <c r="B148" s="579"/>
      <c r="C148" s="582"/>
      <c r="D148" s="196"/>
      <c r="E148" s="623"/>
      <c r="F148" s="395"/>
      <c r="G148" s="751"/>
      <c r="H148" s="196"/>
      <c r="I148" s="196"/>
      <c r="J148" s="196"/>
      <c r="K148" s="196"/>
      <c r="L148" s="752"/>
      <c r="M148" s="663"/>
      <c r="N148" s="185"/>
      <c r="O148" s="196"/>
      <c r="P148" s="601"/>
      <c r="Q148" s="395"/>
      <c r="R148" s="751"/>
      <c r="S148" s="196"/>
      <c r="T148" s="196"/>
      <c r="U148" s="196"/>
      <c r="V148" s="196"/>
      <c r="W148" s="752"/>
      <c r="X148" s="698"/>
      <c r="Y148" s="769"/>
      <c r="Z148" s="769"/>
      <c r="AA148" s="769"/>
      <c r="AB148" s="769"/>
      <c r="AC148" s="769"/>
      <c r="AD148" s="769"/>
      <c r="AE148" s="769"/>
      <c r="AF148" s="769"/>
      <c r="AG148" s="769"/>
      <c r="AH148" s="769"/>
      <c r="AI148" s="769"/>
      <c r="AJ148" s="769"/>
      <c r="AK148" s="769"/>
      <c r="AL148" s="769"/>
      <c r="AM148" s="769"/>
      <c r="AN148" s="769"/>
      <c r="AO148" s="769"/>
      <c r="AP148" s="769"/>
      <c r="AQ148" s="769"/>
      <c r="AR148" s="769"/>
      <c r="AS148" s="769"/>
      <c r="AT148" s="769"/>
      <c r="AU148" s="769"/>
      <c r="AV148" s="769"/>
      <c r="AW148" s="769"/>
      <c r="AX148" s="769"/>
      <c r="AY148" s="769"/>
      <c r="AZ148" s="769"/>
      <c r="BA148" s="769"/>
      <c r="BB148" s="769"/>
      <c r="BC148" s="769"/>
      <c r="BD148" s="769"/>
      <c r="BE148" s="769"/>
      <c r="BF148" s="769"/>
      <c r="BG148" s="769"/>
      <c r="BH148" s="769"/>
      <c r="BI148" s="769"/>
      <c r="BJ148" s="769"/>
      <c r="BK148" s="769"/>
      <c r="BL148" s="769"/>
      <c r="BM148" s="769"/>
      <c r="BN148" s="769"/>
      <c r="BO148" s="769"/>
      <c r="BP148" s="769"/>
      <c r="BQ148" s="769"/>
      <c r="BR148" s="769"/>
      <c r="BS148" s="769"/>
      <c r="BT148" s="769"/>
      <c r="BU148" s="769"/>
      <c r="BV148" s="769"/>
      <c r="BW148" s="769"/>
      <c r="BX148" s="769"/>
      <c r="BY148" s="769"/>
      <c r="BZ148" s="769"/>
      <c r="CA148" s="769"/>
      <c r="CB148" s="769"/>
      <c r="CC148" s="769"/>
      <c r="CD148" s="769"/>
      <c r="CE148" s="769"/>
      <c r="CF148" s="769"/>
      <c r="CG148" s="769"/>
      <c r="CH148" s="769"/>
      <c r="CI148" s="769"/>
      <c r="CJ148" s="769"/>
      <c r="CK148" s="769"/>
      <c r="CL148" s="769"/>
      <c r="CM148" s="769"/>
      <c r="CN148" s="769"/>
      <c r="CO148" s="769"/>
      <c r="CP148" s="769"/>
      <c r="CQ148" s="769"/>
      <c r="CR148" s="769"/>
      <c r="CS148" s="769"/>
      <c r="CT148" s="769"/>
      <c r="CU148" s="769"/>
      <c r="CV148" s="769"/>
      <c r="CW148" s="769"/>
      <c r="CX148" s="769"/>
      <c r="CY148" s="769"/>
      <c r="CZ148" s="769"/>
      <c r="DA148" s="769"/>
      <c r="DB148" s="769"/>
      <c r="DC148" s="769"/>
      <c r="DD148" s="769"/>
      <c r="DE148" s="769"/>
      <c r="DF148" s="769"/>
      <c r="DG148" s="769"/>
      <c r="DH148" s="769"/>
      <c r="DI148" s="769"/>
      <c r="DJ148" s="769"/>
      <c r="DK148" s="769"/>
      <c r="DL148" s="769"/>
      <c r="DM148" s="769"/>
      <c r="DN148" s="769"/>
      <c r="DO148" s="769"/>
      <c r="DP148" s="769"/>
      <c r="DQ148" s="769"/>
      <c r="DR148" s="769"/>
      <c r="DS148" s="769"/>
      <c r="DT148" s="769"/>
      <c r="DU148" s="769"/>
      <c r="DV148" s="769"/>
      <c r="DW148" s="769"/>
      <c r="DX148" s="769"/>
      <c r="DY148" s="769"/>
      <c r="DZ148" s="769"/>
      <c r="EA148" s="769"/>
      <c r="EB148" s="769"/>
      <c r="EC148" s="769"/>
    </row>
    <row r="149" spans="1:158" ht="16.7" customHeight="1" x14ac:dyDescent="0.5">
      <c r="A149" s="502" t="s">
        <v>612</v>
      </c>
      <c r="B149" s="589" t="s">
        <v>613</v>
      </c>
      <c r="C149" s="607" t="s">
        <v>609</v>
      </c>
      <c r="D149" s="480">
        <v>1</v>
      </c>
      <c r="E149" s="753" t="s">
        <v>1132</v>
      </c>
      <c r="F149" s="338">
        <v>6</v>
      </c>
      <c r="G149" s="338">
        <f>F149+F150</f>
        <v>14</v>
      </c>
      <c r="H149" s="338">
        <v>1</v>
      </c>
      <c r="I149" s="338">
        <v>1</v>
      </c>
      <c r="J149" s="338">
        <v>1</v>
      </c>
      <c r="K149" s="338">
        <v>1</v>
      </c>
      <c r="L149" s="466">
        <f>SUM(G149:K149)</f>
        <v>18</v>
      </c>
      <c r="M149" s="664"/>
      <c r="N149" s="644" t="s">
        <v>407</v>
      </c>
      <c r="O149" s="480">
        <v>1</v>
      </c>
      <c r="P149" s="754" t="s">
        <v>1132</v>
      </c>
      <c r="Q149" s="338">
        <v>6</v>
      </c>
      <c r="R149" s="338">
        <f>Q149+Q150</f>
        <v>14</v>
      </c>
      <c r="S149" s="338">
        <v>1</v>
      </c>
      <c r="T149" s="338">
        <v>1</v>
      </c>
      <c r="U149" s="338">
        <v>1</v>
      </c>
      <c r="V149" s="338">
        <v>1</v>
      </c>
      <c r="W149" s="466">
        <f>SUM(R149:V149)</f>
        <v>18</v>
      </c>
      <c r="X149" s="689"/>
    </row>
    <row r="150" spans="1:158" s="768" customFormat="1" ht="16.7" customHeight="1" x14ac:dyDescent="0.5">
      <c r="A150" s="449" t="s">
        <v>1034</v>
      </c>
      <c r="B150" s="592"/>
      <c r="C150" s="595" t="s">
        <v>418</v>
      </c>
      <c r="D150" s="185">
        <v>1</v>
      </c>
      <c r="E150" s="633" t="s">
        <v>415</v>
      </c>
      <c r="F150" s="373">
        <v>8</v>
      </c>
      <c r="G150" s="373"/>
      <c r="H150" s="373"/>
      <c r="I150" s="373"/>
      <c r="J150" s="373"/>
      <c r="K150" s="373"/>
      <c r="L150" s="373"/>
      <c r="M150" s="657"/>
      <c r="N150" s="488" t="s">
        <v>419</v>
      </c>
      <c r="O150" s="185">
        <v>1</v>
      </c>
      <c r="P150" s="613" t="s">
        <v>415</v>
      </c>
      <c r="Q150" s="373">
        <v>8</v>
      </c>
      <c r="R150" s="373"/>
      <c r="S150" s="373"/>
      <c r="T150" s="373"/>
      <c r="U150" s="373"/>
      <c r="V150" s="373"/>
      <c r="W150" s="373"/>
      <c r="X150" s="682"/>
      <c r="Y150" s="769"/>
      <c r="Z150" s="769"/>
      <c r="AA150" s="769"/>
      <c r="AB150" s="769"/>
      <c r="AC150" s="769"/>
      <c r="AD150" s="769"/>
      <c r="AE150" s="769"/>
      <c r="AF150" s="769"/>
      <c r="AG150" s="769"/>
      <c r="AH150" s="769"/>
      <c r="AI150" s="769"/>
      <c r="AJ150" s="769"/>
      <c r="AK150" s="769"/>
      <c r="AL150" s="769"/>
      <c r="AM150" s="769"/>
      <c r="AN150" s="769"/>
      <c r="AO150" s="769"/>
      <c r="AP150" s="769"/>
      <c r="AQ150" s="769"/>
      <c r="AR150" s="769"/>
      <c r="AS150" s="769"/>
      <c r="AT150" s="769"/>
      <c r="AU150" s="769"/>
      <c r="AV150" s="769"/>
      <c r="AW150" s="769"/>
      <c r="AX150" s="769"/>
      <c r="AY150" s="769"/>
      <c r="AZ150" s="769"/>
      <c r="BA150" s="769"/>
      <c r="BB150" s="769"/>
      <c r="BC150" s="769"/>
      <c r="BD150" s="769"/>
      <c r="BE150" s="769"/>
      <c r="BF150" s="769"/>
      <c r="BG150" s="769"/>
      <c r="BH150" s="769"/>
      <c r="BI150" s="769"/>
      <c r="BJ150" s="769"/>
      <c r="BK150" s="769"/>
      <c r="BL150" s="769"/>
      <c r="BM150" s="769"/>
      <c r="BN150" s="769"/>
      <c r="BO150" s="769"/>
      <c r="BP150" s="769"/>
      <c r="BQ150" s="769"/>
      <c r="BR150" s="769"/>
      <c r="BS150" s="769"/>
      <c r="BT150" s="769"/>
      <c r="BU150" s="769"/>
      <c r="BV150" s="769"/>
      <c r="BW150" s="769"/>
      <c r="BX150" s="769"/>
      <c r="BY150" s="769"/>
      <c r="BZ150" s="769"/>
      <c r="CA150" s="769"/>
      <c r="CB150" s="769"/>
      <c r="CC150" s="769"/>
      <c r="CD150" s="769"/>
      <c r="CE150" s="769"/>
      <c r="CF150" s="769"/>
      <c r="CG150" s="769"/>
      <c r="CH150" s="769"/>
      <c r="CI150" s="769"/>
      <c r="CJ150" s="769"/>
      <c r="CK150" s="769"/>
      <c r="CL150" s="769"/>
      <c r="CM150" s="769"/>
      <c r="CN150" s="769"/>
      <c r="CO150" s="769"/>
      <c r="CP150" s="769"/>
      <c r="CQ150" s="769"/>
      <c r="CR150" s="769"/>
      <c r="CS150" s="769"/>
      <c r="CT150" s="769"/>
      <c r="CU150" s="769"/>
      <c r="CV150" s="769"/>
      <c r="CW150" s="769"/>
      <c r="CX150" s="769"/>
      <c r="CY150" s="769"/>
      <c r="CZ150" s="769"/>
      <c r="DA150" s="769"/>
      <c r="DB150" s="769"/>
      <c r="DC150" s="769"/>
      <c r="DD150" s="769"/>
      <c r="DE150" s="769"/>
      <c r="DF150" s="769"/>
      <c r="DG150" s="769"/>
      <c r="DH150" s="769"/>
      <c r="DI150" s="769"/>
      <c r="DJ150" s="769"/>
      <c r="DK150" s="769"/>
      <c r="DL150" s="769"/>
      <c r="DM150" s="769"/>
      <c r="DN150" s="769"/>
      <c r="DO150" s="769"/>
      <c r="DP150" s="769"/>
      <c r="DQ150" s="769"/>
      <c r="DR150" s="769"/>
      <c r="DS150" s="769"/>
      <c r="DT150" s="769"/>
      <c r="DU150" s="769"/>
      <c r="DV150" s="769"/>
      <c r="DW150" s="769"/>
      <c r="DX150" s="769"/>
      <c r="DY150" s="769"/>
      <c r="DZ150" s="769"/>
      <c r="EA150" s="769"/>
      <c r="EB150" s="769"/>
      <c r="EC150" s="769"/>
    </row>
    <row r="151" spans="1:158" s="768" customFormat="1" ht="16.7" customHeight="1" x14ac:dyDescent="0.5">
      <c r="A151" s="585" t="s">
        <v>732</v>
      </c>
      <c r="B151" s="586" t="s">
        <v>733</v>
      </c>
      <c r="C151" s="580" t="s">
        <v>495</v>
      </c>
      <c r="D151" s="458" t="s">
        <v>114</v>
      </c>
      <c r="E151" s="706" t="s">
        <v>524</v>
      </c>
      <c r="F151" s="338">
        <v>3</v>
      </c>
      <c r="G151" s="338">
        <f>F151+F152</f>
        <v>14</v>
      </c>
      <c r="H151" s="327">
        <v>1</v>
      </c>
      <c r="I151" s="327">
        <v>1</v>
      </c>
      <c r="J151" s="327">
        <v>1</v>
      </c>
      <c r="K151" s="327">
        <v>1</v>
      </c>
      <c r="L151" s="465">
        <f>SUM(G151:K151)</f>
        <v>18</v>
      </c>
      <c r="M151" s="660"/>
      <c r="N151" s="204" t="s">
        <v>495</v>
      </c>
      <c r="O151" s="458" t="s">
        <v>114</v>
      </c>
      <c r="P151" s="598" t="s">
        <v>524</v>
      </c>
      <c r="Q151" s="338">
        <v>3</v>
      </c>
      <c r="R151" s="338">
        <f>Q151+Q152</f>
        <v>14</v>
      </c>
      <c r="S151" s="327">
        <v>1</v>
      </c>
      <c r="T151" s="327">
        <v>1</v>
      </c>
      <c r="U151" s="327">
        <v>1</v>
      </c>
      <c r="V151" s="327">
        <v>1</v>
      </c>
      <c r="W151" s="465">
        <f>SUM(R151:V151)</f>
        <v>18</v>
      </c>
      <c r="X151" s="685"/>
      <c r="Y151" s="769"/>
      <c r="Z151" s="769"/>
      <c r="AA151" s="769"/>
      <c r="AB151" s="769"/>
      <c r="AC151" s="769"/>
      <c r="AD151" s="769"/>
      <c r="AE151" s="769"/>
      <c r="AF151" s="769"/>
      <c r="AG151" s="769"/>
      <c r="AH151" s="769"/>
      <c r="AI151" s="769"/>
      <c r="AJ151" s="769"/>
      <c r="AK151" s="769"/>
      <c r="AL151" s="769"/>
      <c r="AM151" s="769"/>
      <c r="AN151" s="769"/>
      <c r="AO151" s="769"/>
      <c r="AP151" s="769"/>
      <c r="AQ151" s="769"/>
      <c r="AR151" s="769"/>
      <c r="AS151" s="769"/>
      <c r="AT151" s="769"/>
      <c r="AU151" s="769"/>
      <c r="AV151" s="769"/>
      <c r="AW151" s="769"/>
      <c r="AX151" s="769"/>
      <c r="AY151" s="769"/>
      <c r="AZ151" s="769"/>
      <c r="BA151" s="769"/>
      <c r="BB151" s="769"/>
      <c r="BC151" s="769"/>
      <c r="BD151" s="769"/>
      <c r="BE151" s="769"/>
      <c r="BF151" s="769"/>
      <c r="BG151" s="769"/>
      <c r="BH151" s="769"/>
      <c r="BI151" s="769"/>
      <c r="BJ151" s="769"/>
      <c r="BK151" s="769"/>
      <c r="BL151" s="769"/>
      <c r="BM151" s="769"/>
      <c r="BN151" s="769"/>
      <c r="BO151" s="769"/>
      <c r="BP151" s="769"/>
      <c r="BQ151" s="769"/>
      <c r="BR151" s="769"/>
      <c r="BS151" s="769"/>
      <c r="BT151" s="769"/>
      <c r="BU151" s="769"/>
      <c r="BV151" s="769"/>
      <c r="BW151" s="769"/>
      <c r="BX151" s="769"/>
      <c r="BY151" s="769"/>
      <c r="BZ151" s="769"/>
      <c r="CA151" s="769"/>
      <c r="CB151" s="769"/>
      <c r="CC151" s="769"/>
      <c r="CD151" s="769"/>
      <c r="CE151" s="769"/>
      <c r="CF151" s="769"/>
      <c r="CG151" s="769"/>
      <c r="CH151" s="769"/>
      <c r="CI151" s="769"/>
      <c r="CJ151" s="769"/>
      <c r="CK151" s="769"/>
      <c r="CL151" s="769"/>
      <c r="CM151" s="769"/>
      <c r="CN151" s="769"/>
      <c r="CO151" s="769"/>
      <c r="CP151" s="769"/>
      <c r="CQ151" s="769"/>
      <c r="CR151" s="769"/>
      <c r="CS151" s="769"/>
      <c r="CT151" s="769"/>
      <c r="CU151" s="769"/>
      <c r="CV151" s="769"/>
      <c r="CW151" s="769"/>
      <c r="CX151" s="769"/>
      <c r="CY151" s="769"/>
      <c r="CZ151" s="769"/>
      <c r="DA151" s="769"/>
      <c r="DB151" s="769"/>
      <c r="DC151" s="769"/>
      <c r="DD151" s="769"/>
      <c r="DE151" s="769"/>
      <c r="DF151" s="769"/>
      <c r="DG151" s="769"/>
      <c r="DH151" s="769"/>
      <c r="DI151" s="769"/>
      <c r="DJ151" s="769"/>
      <c r="DK151" s="769"/>
      <c r="DL151" s="769"/>
      <c r="DM151" s="769"/>
      <c r="DN151" s="769"/>
      <c r="DO151" s="769"/>
      <c r="DP151" s="769"/>
      <c r="DQ151" s="769"/>
      <c r="DR151" s="769"/>
      <c r="DS151" s="769"/>
      <c r="DT151" s="769"/>
      <c r="DU151" s="769"/>
      <c r="DV151" s="769"/>
      <c r="DW151" s="769"/>
      <c r="DX151" s="769"/>
      <c r="DY151" s="769"/>
      <c r="DZ151" s="769"/>
      <c r="EA151" s="769"/>
      <c r="EB151" s="769"/>
      <c r="EC151" s="769"/>
    </row>
    <row r="152" spans="1:158" s="768" customFormat="1" ht="16.7" customHeight="1" x14ac:dyDescent="0.5">
      <c r="A152" s="449" t="s">
        <v>1035</v>
      </c>
      <c r="B152" s="592"/>
      <c r="C152" s="582" t="s">
        <v>495</v>
      </c>
      <c r="D152" s="459" t="s">
        <v>114</v>
      </c>
      <c r="E152" s="707" t="s">
        <v>1124</v>
      </c>
      <c r="F152" s="373">
        <v>11</v>
      </c>
      <c r="G152" s="373"/>
      <c r="H152" s="373"/>
      <c r="I152" s="373"/>
      <c r="J152" s="373"/>
      <c r="K152" s="373"/>
      <c r="L152" s="373"/>
      <c r="M152" s="657"/>
      <c r="N152" s="185" t="s">
        <v>495</v>
      </c>
      <c r="O152" s="459" t="s">
        <v>114</v>
      </c>
      <c r="P152" s="708" t="s">
        <v>1124</v>
      </c>
      <c r="Q152" s="373">
        <v>11</v>
      </c>
      <c r="R152" s="373"/>
      <c r="S152" s="457"/>
      <c r="T152" s="457"/>
      <c r="U152" s="457"/>
      <c r="V152" s="457"/>
      <c r="W152" s="142"/>
      <c r="X152" s="682"/>
      <c r="Y152" s="769"/>
      <c r="Z152" s="769"/>
      <c r="AA152" s="769"/>
      <c r="AB152" s="769"/>
      <c r="AC152" s="769"/>
      <c r="AD152" s="769"/>
      <c r="AE152" s="769"/>
      <c r="AF152" s="769"/>
      <c r="AG152" s="769"/>
      <c r="AH152" s="769"/>
      <c r="AI152" s="769"/>
      <c r="AJ152" s="769"/>
      <c r="AK152" s="769"/>
      <c r="AL152" s="769"/>
      <c r="AM152" s="769"/>
      <c r="AN152" s="769"/>
      <c r="AO152" s="769"/>
      <c r="AP152" s="769"/>
      <c r="AQ152" s="769"/>
      <c r="AR152" s="769"/>
      <c r="AS152" s="769"/>
      <c r="AT152" s="769"/>
      <c r="AU152" s="769"/>
      <c r="AV152" s="769"/>
      <c r="AW152" s="769"/>
      <c r="AX152" s="769"/>
      <c r="AY152" s="769"/>
      <c r="AZ152" s="769"/>
      <c r="BA152" s="769"/>
      <c r="BB152" s="769"/>
      <c r="BC152" s="769"/>
      <c r="BD152" s="769"/>
      <c r="BE152" s="769"/>
      <c r="BF152" s="769"/>
      <c r="BG152" s="769"/>
      <c r="BH152" s="769"/>
      <c r="BI152" s="769"/>
      <c r="BJ152" s="769"/>
      <c r="BK152" s="769"/>
      <c r="BL152" s="769"/>
      <c r="BM152" s="769"/>
      <c r="BN152" s="769"/>
      <c r="BO152" s="769"/>
      <c r="BP152" s="769"/>
      <c r="BQ152" s="769"/>
      <c r="BR152" s="769"/>
      <c r="BS152" s="769"/>
      <c r="BT152" s="769"/>
      <c r="BU152" s="769"/>
      <c r="BV152" s="769"/>
      <c r="BW152" s="769"/>
      <c r="BX152" s="769"/>
      <c r="BY152" s="769"/>
      <c r="BZ152" s="769"/>
      <c r="CA152" s="769"/>
      <c r="CB152" s="769"/>
      <c r="CC152" s="769"/>
      <c r="CD152" s="769"/>
      <c r="CE152" s="769"/>
      <c r="CF152" s="769"/>
      <c r="CG152" s="769"/>
      <c r="CH152" s="769"/>
      <c r="CI152" s="769"/>
      <c r="CJ152" s="769"/>
      <c r="CK152" s="769"/>
      <c r="CL152" s="769"/>
      <c r="CM152" s="769"/>
      <c r="CN152" s="769"/>
      <c r="CO152" s="769"/>
      <c r="CP152" s="769"/>
      <c r="CQ152" s="769"/>
      <c r="CR152" s="769"/>
      <c r="CS152" s="769"/>
      <c r="CT152" s="769"/>
      <c r="CU152" s="769"/>
      <c r="CV152" s="769"/>
      <c r="CW152" s="769"/>
      <c r="CX152" s="769"/>
      <c r="CY152" s="769"/>
      <c r="CZ152" s="769"/>
      <c r="DA152" s="769"/>
      <c r="DB152" s="769"/>
      <c r="DC152" s="769"/>
      <c r="DD152" s="769"/>
      <c r="DE152" s="769"/>
      <c r="DF152" s="769"/>
      <c r="DG152" s="769"/>
      <c r="DH152" s="769"/>
      <c r="DI152" s="769"/>
      <c r="DJ152" s="769"/>
      <c r="DK152" s="769"/>
      <c r="DL152" s="769"/>
      <c r="DM152" s="769"/>
      <c r="DN152" s="769"/>
      <c r="DO152" s="769"/>
      <c r="DP152" s="769"/>
      <c r="DQ152" s="769"/>
      <c r="DR152" s="769"/>
      <c r="DS152" s="769"/>
      <c r="DT152" s="769"/>
      <c r="DU152" s="769"/>
      <c r="DV152" s="769"/>
      <c r="DW152" s="769"/>
      <c r="DX152" s="769"/>
      <c r="DY152" s="769"/>
      <c r="DZ152" s="769"/>
      <c r="EA152" s="769"/>
      <c r="EB152" s="769"/>
      <c r="EC152" s="769"/>
    </row>
    <row r="153" spans="1:158" s="768" customFormat="1" ht="16.7" customHeight="1" x14ac:dyDescent="0.5">
      <c r="A153" s="585" t="s">
        <v>680</v>
      </c>
      <c r="B153" s="586" t="s">
        <v>681</v>
      </c>
      <c r="C153" s="580" t="s">
        <v>457</v>
      </c>
      <c r="D153" s="747" t="s">
        <v>114</v>
      </c>
      <c r="E153" s="603" t="s">
        <v>415</v>
      </c>
      <c r="F153" s="465">
        <f>8*1</f>
        <v>8</v>
      </c>
      <c r="G153" s="465">
        <f>F153+F154</f>
        <v>14</v>
      </c>
      <c r="H153" s="465">
        <v>1</v>
      </c>
      <c r="I153" s="465">
        <v>1</v>
      </c>
      <c r="J153" s="465">
        <v>1</v>
      </c>
      <c r="K153" s="705" t="s">
        <v>114</v>
      </c>
      <c r="L153" s="465">
        <f>SUM(G153:K153)</f>
        <v>17</v>
      </c>
      <c r="M153" s="660"/>
      <c r="N153" s="204" t="s">
        <v>458</v>
      </c>
      <c r="O153" s="747" t="s">
        <v>114</v>
      </c>
      <c r="P153" s="603" t="s">
        <v>415</v>
      </c>
      <c r="Q153" s="465">
        <f>8*1</f>
        <v>8</v>
      </c>
      <c r="R153" s="465">
        <f>Q153+Q154</f>
        <v>14</v>
      </c>
      <c r="S153" s="465">
        <v>1</v>
      </c>
      <c r="T153" s="465">
        <v>1</v>
      </c>
      <c r="U153" s="465">
        <v>1</v>
      </c>
      <c r="V153" s="705" t="s">
        <v>114</v>
      </c>
      <c r="W153" s="465">
        <f>SUM(R153:V153)</f>
        <v>17</v>
      </c>
      <c r="X153" s="685"/>
      <c r="Y153" s="769"/>
      <c r="Z153" s="769"/>
      <c r="AA153" s="769"/>
      <c r="AB153" s="769"/>
      <c r="AC153" s="769"/>
      <c r="AD153" s="769"/>
      <c r="AE153" s="769"/>
      <c r="AF153" s="769"/>
      <c r="AG153" s="769"/>
      <c r="AH153" s="769"/>
      <c r="AI153" s="769"/>
      <c r="AJ153" s="769"/>
      <c r="AK153" s="769"/>
      <c r="AL153" s="769"/>
      <c r="AM153" s="769"/>
      <c r="AN153" s="769"/>
      <c r="AO153" s="769"/>
      <c r="AP153" s="769"/>
      <c r="AQ153" s="769"/>
      <c r="AR153" s="769"/>
      <c r="AS153" s="769"/>
      <c r="AT153" s="769"/>
      <c r="AU153" s="769"/>
      <c r="AV153" s="769"/>
      <c r="AW153" s="769"/>
      <c r="AX153" s="769"/>
      <c r="AY153" s="769"/>
      <c r="AZ153" s="769"/>
      <c r="BA153" s="769"/>
      <c r="BB153" s="769"/>
      <c r="BC153" s="769"/>
      <c r="BD153" s="769"/>
      <c r="BE153" s="769"/>
      <c r="BF153" s="769"/>
      <c r="BG153" s="769"/>
      <c r="BH153" s="769"/>
      <c r="BI153" s="769"/>
      <c r="BJ153" s="769"/>
      <c r="BK153" s="769"/>
      <c r="BL153" s="769"/>
      <c r="BM153" s="769"/>
      <c r="BN153" s="769"/>
      <c r="BO153" s="769"/>
      <c r="BP153" s="769"/>
      <c r="BQ153" s="769"/>
      <c r="BR153" s="769"/>
      <c r="BS153" s="769"/>
      <c r="BT153" s="769"/>
      <c r="BU153" s="769"/>
      <c r="BV153" s="769"/>
      <c r="BW153" s="769"/>
      <c r="BX153" s="769"/>
      <c r="BY153" s="769"/>
      <c r="BZ153" s="769"/>
      <c r="CA153" s="769"/>
      <c r="CB153" s="769"/>
      <c r="CC153" s="769"/>
      <c r="CD153" s="769"/>
      <c r="CE153" s="769"/>
      <c r="CF153" s="769"/>
      <c r="CG153" s="769"/>
      <c r="CH153" s="769"/>
      <c r="CI153" s="769"/>
      <c r="CJ153" s="769"/>
      <c r="CK153" s="769"/>
      <c r="CL153" s="769"/>
      <c r="CM153" s="769"/>
      <c r="CN153" s="769"/>
      <c r="CO153" s="769"/>
      <c r="CP153" s="769"/>
      <c r="CQ153" s="769"/>
      <c r="CR153" s="769"/>
      <c r="CS153" s="769"/>
      <c r="CT153" s="769"/>
      <c r="CU153" s="769"/>
      <c r="CV153" s="769"/>
      <c r="CW153" s="769"/>
      <c r="CX153" s="769"/>
      <c r="CY153" s="769"/>
      <c r="CZ153" s="769"/>
      <c r="DA153" s="769"/>
      <c r="DB153" s="769"/>
      <c r="DC153" s="769"/>
      <c r="DD153" s="769"/>
      <c r="DE153" s="769"/>
      <c r="DF153" s="769"/>
      <c r="DG153" s="769"/>
      <c r="DH153" s="769"/>
      <c r="DI153" s="769"/>
      <c r="DJ153" s="769"/>
      <c r="DK153" s="769"/>
      <c r="DL153" s="769"/>
      <c r="DM153" s="769"/>
      <c r="DN153" s="769"/>
      <c r="DO153" s="769"/>
      <c r="DP153" s="769"/>
      <c r="DQ153" s="769"/>
      <c r="DR153" s="769"/>
      <c r="DS153" s="769"/>
      <c r="DT153" s="769"/>
      <c r="DU153" s="769"/>
      <c r="DV153" s="769"/>
      <c r="DW153" s="769"/>
      <c r="DX153" s="769"/>
      <c r="DY153" s="769"/>
      <c r="DZ153" s="769"/>
      <c r="EA153" s="769"/>
      <c r="EB153" s="769"/>
      <c r="EC153" s="769"/>
    </row>
    <row r="154" spans="1:158" s="768" customFormat="1" ht="16.7" customHeight="1" x14ac:dyDescent="0.5">
      <c r="A154" s="449" t="s">
        <v>1036</v>
      </c>
      <c r="B154" s="592"/>
      <c r="C154" s="582" t="s">
        <v>890</v>
      </c>
      <c r="D154" s="460" t="s">
        <v>114</v>
      </c>
      <c r="E154" s="967" t="s">
        <v>1146</v>
      </c>
      <c r="F154" s="373">
        <v>6</v>
      </c>
      <c r="G154" s="373"/>
      <c r="H154" s="373"/>
      <c r="I154" s="373"/>
      <c r="J154" s="373"/>
      <c r="K154" s="373"/>
      <c r="L154" s="373"/>
      <c r="M154" s="657"/>
      <c r="N154" s="185" t="s">
        <v>891</v>
      </c>
      <c r="O154" s="460" t="s">
        <v>114</v>
      </c>
      <c r="P154" s="967" t="s">
        <v>1146</v>
      </c>
      <c r="Q154" s="373">
        <v>6</v>
      </c>
      <c r="R154" s="373"/>
      <c r="S154" s="373"/>
      <c r="T154" s="373"/>
      <c r="U154" s="373"/>
      <c r="V154" s="373"/>
      <c r="W154" s="373"/>
      <c r="X154" s="682"/>
      <c r="Y154" s="769"/>
      <c r="Z154" s="769"/>
      <c r="AA154" s="769"/>
      <c r="AB154" s="769"/>
      <c r="AC154" s="769"/>
      <c r="AD154" s="769"/>
      <c r="AE154" s="769"/>
      <c r="AF154" s="769"/>
      <c r="AG154" s="769"/>
      <c r="AH154" s="769"/>
      <c r="AI154" s="769"/>
      <c r="AJ154" s="769"/>
      <c r="AK154" s="769"/>
      <c r="AL154" s="769"/>
      <c r="AM154" s="769"/>
      <c r="AN154" s="769"/>
      <c r="AO154" s="769"/>
      <c r="AP154" s="769"/>
      <c r="AQ154" s="769"/>
      <c r="AR154" s="769"/>
      <c r="AS154" s="769"/>
      <c r="AT154" s="769"/>
      <c r="AU154" s="769"/>
      <c r="AV154" s="769"/>
      <c r="AW154" s="769"/>
      <c r="AX154" s="769"/>
      <c r="AY154" s="769"/>
      <c r="AZ154" s="769"/>
      <c r="BA154" s="769"/>
      <c r="BB154" s="769"/>
      <c r="BC154" s="769"/>
      <c r="BD154" s="769"/>
      <c r="BE154" s="769"/>
      <c r="BF154" s="769"/>
      <c r="BG154" s="769"/>
      <c r="BH154" s="769"/>
      <c r="BI154" s="769"/>
      <c r="BJ154" s="769"/>
      <c r="BK154" s="769"/>
      <c r="BL154" s="769"/>
      <c r="BM154" s="769"/>
      <c r="BN154" s="769"/>
      <c r="BO154" s="769"/>
      <c r="BP154" s="769"/>
      <c r="BQ154" s="769"/>
      <c r="BR154" s="769"/>
      <c r="BS154" s="769"/>
      <c r="BT154" s="769"/>
      <c r="BU154" s="769"/>
      <c r="BV154" s="769"/>
      <c r="BW154" s="769"/>
      <c r="BX154" s="769"/>
      <c r="BY154" s="769"/>
      <c r="BZ154" s="769"/>
      <c r="CA154" s="769"/>
      <c r="CB154" s="769"/>
      <c r="CC154" s="769"/>
      <c r="CD154" s="769"/>
      <c r="CE154" s="769"/>
      <c r="CF154" s="769"/>
      <c r="CG154" s="769"/>
      <c r="CH154" s="769"/>
      <c r="CI154" s="769"/>
      <c r="CJ154" s="769"/>
      <c r="CK154" s="769"/>
      <c r="CL154" s="769"/>
      <c r="CM154" s="769"/>
      <c r="CN154" s="769"/>
      <c r="CO154" s="769"/>
      <c r="CP154" s="769"/>
      <c r="CQ154" s="769"/>
      <c r="CR154" s="769"/>
      <c r="CS154" s="769"/>
      <c r="CT154" s="769"/>
      <c r="CU154" s="769"/>
      <c r="CV154" s="769"/>
      <c r="CW154" s="769"/>
      <c r="CX154" s="769"/>
      <c r="CY154" s="769"/>
      <c r="CZ154" s="769"/>
      <c r="DA154" s="769"/>
      <c r="DB154" s="769"/>
      <c r="DC154" s="769"/>
      <c r="DD154" s="769"/>
      <c r="DE154" s="769"/>
      <c r="DF154" s="769"/>
      <c r="DG154" s="769"/>
      <c r="DH154" s="769"/>
      <c r="DI154" s="769"/>
      <c r="DJ154" s="769"/>
      <c r="DK154" s="769"/>
      <c r="DL154" s="769"/>
      <c r="DM154" s="769"/>
      <c r="DN154" s="769"/>
      <c r="DO154" s="769"/>
      <c r="DP154" s="769"/>
      <c r="DQ154" s="769"/>
      <c r="DR154" s="769"/>
      <c r="DS154" s="769"/>
      <c r="DT154" s="769"/>
      <c r="DU154" s="769"/>
      <c r="DV154" s="769"/>
      <c r="DW154" s="769"/>
      <c r="DX154" s="769"/>
      <c r="DY154" s="769"/>
      <c r="DZ154" s="769"/>
      <c r="EA154" s="769"/>
      <c r="EB154" s="769"/>
      <c r="EC154" s="769"/>
    </row>
    <row r="155" spans="1:158" s="768" customFormat="1" ht="16.7" customHeight="1" x14ac:dyDescent="0.5">
      <c r="A155" s="450" t="s">
        <v>558</v>
      </c>
      <c r="B155" s="577"/>
      <c r="C155" s="587" t="s">
        <v>369</v>
      </c>
      <c r="D155" s="204">
        <v>3</v>
      </c>
      <c r="E155" s="603" t="s">
        <v>872</v>
      </c>
      <c r="F155" s="465">
        <f>5*D155</f>
        <v>15</v>
      </c>
      <c r="G155" s="465">
        <f>F155+F156</f>
        <v>18</v>
      </c>
      <c r="H155" s="465">
        <v>1</v>
      </c>
      <c r="I155" s="465">
        <v>1</v>
      </c>
      <c r="J155" s="465">
        <v>1</v>
      </c>
      <c r="K155" s="465">
        <v>1</v>
      </c>
      <c r="L155" s="705">
        <f>SUM(G155:K155)</f>
        <v>22</v>
      </c>
      <c r="M155" s="660"/>
      <c r="N155" s="451" t="s">
        <v>370</v>
      </c>
      <c r="O155" s="204">
        <v>3</v>
      </c>
      <c r="P155" s="603" t="s">
        <v>872</v>
      </c>
      <c r="Q155" s="465">
        <f>5*O155</f>
        <v>15</v>
      </c>
      <c r="R155" s="465">
        <f>Q155+Q156</f>
        <v>18</v>
      </c>
      <c r="S155" s="465">
        <v>1</v>
      </c>
      <c r="T155" s="465">
        <v>1</v>
      </c>
      <c r="U155" s="465">
        <v>1</v>
      </c>
      <c r="V155" s="465">
        <v>1</v>
      </c>
      <c r="W155" s="705">
        <f>SUM(R155:V155)</f>
        <v>22</v>
      </c>
      <c r="X155" s="685"/>
      <c r="Y155" s="769"/>
      <c r="Z155" s="769"/>
      <c r="AA155" s="769"/>
      <c r="AB155" s="769"/>
      <c r="AC155" s="769"/>
      <c r="AD155" s="769"/>
      <c r="AE155" s="769"/>
      <c r="AF155" s="769"/>
      <c r="AG155" s="769"/>
      <c r="AH155" s="769"/>
      <c r="AI155" s="769"/>
      <c r="AJ155" s="769"/>
      <c r="AK155" s="769"/>
      <c r="AL155" s="769"/>
      <c r="AM155" s="769"/>
      <c r="AN155" s="769"/>
      <c r="AO155" s="769"/>
      <c r="AP155" s="769"/>
      <c r="AQ155" s="769"/>
      <c r="AR155" s="769"/>
      <c r="AS155" s="769"/>
      <c r="AT155" s="769"/>
      <c r="AU155" s="769"/>
      <c r="AV155" s="769"/>
      <c r="AW155" s="769"/>
      <c r="AX155" s="769"/>
      <c r="AY155" s="769"/>
      <c r="AZ155" s="769"/>
      <c r="BA155" s="769"/>
      <c r="BB155" s="769"/>
      <c r="BC155" s="769"/>
      <c r="BD155" s="769"/>
      <c r="BE155" s="769"/>
      <c r="BF155" s="769"/>
      <c r="BG155" s="769"/>
      <c r="BH155" s="769"/>
      <c r="BI155" s="769"/>
      <c r="BJ155" s="769"/>
      <c r="BK155" s="769"/>
      <c r="BL155" s="769"/>
      <c r="BM155" s="769"/>
      <c r="BN155" s="769"/>
      <c r="BO155" s="769"/>
      <c r="BP155" s="769"/>
      <c r="BQ155" s="769"/>
      <c r="BR155" s="769"/>
      <c r="BS155" s="769"/>
      <c r="BT155" s="769"/>
      <c r="BU155" s="769"/>
      <c r="BV155" s="769"/>
      <c r="BW155" s="769"/>
      <c r="BX155" s="769"/>
      <c r="BY155" s="769"/>
      <c r="BZ155" s="769"/>
      <c r="CA155" s="769"/>
      <c r="CB155" s="769"/>
      <c r="CC155" s="769"/>
      <c r="CD155" s="769"/>
      <c r="CE155" s="769"/>
      <c r="CF155" s="769"/>
      <c r="CG155" s="769"/>
      <c r="CH155" s="769"/>
      <c r="CI155" s="769"/>
      <c r="CJ155" s="769"/>
      <c r="CK155" s="769"/>
      <c r="CL155" s="769"/>
      <c r="CM155" s="769"/>
      <c r="CN155" s="769"/>
      <c r="CO155" s="769"/>
      <c r="CP155" s="769"/>
      <c r="CQ155" s="769"/>
      <c r="CR155" s="769"/>
      <c r="CS155" s="769"/>
      <c r="CT155" s="769"/>
      <c r="CU155" s="769"/>
      <c r="CV155" s="769"/>
      <c r="CW155" s="769"/>
      <c r="CX155" s="769"/>
      <c r="CY155" s="769"/>
      <c r="CZ155" s="769"/>
      <c r="DA155" s="769"/>
      <c r="DB155" s="769"/>
      <c r="DC155" s="769"/>
      <c r="DD155" s="769"/>
      <c r="DE155" s="769"/>
      <c r="DF155" s="769"/>
      <c r="DG155" s="769"/>
      <c r="DH155" s="769"/>
      <c r="DI155" s="769"/>
      <c r="DJ155" s="769"/>
      <c r="DK155" s="769"/>
      <c r="DL155" s="769"/>
      <c r="DM155" s="769"/>
      <c r="DN155" s="769"/>
      <c r="DO155" s="769"/>
      <c r="DP155" s="769"/>
      <c r="DQ155" s="769"/>
      <c r="DR155" s="769"/>
      <c r="DS155" s="769"/>
      <c r="DT155" s="769"/>
      <c r="DU155" s="769"/>
      <c r="DV155" s="769"/>
      <c r="DW155" s="769"/>
      <c r="DX155" s="769"/>
      <c r="DY155" s="769"/>
      <c r="DZ155" s="769"/>
      <c r="EA155" s="769"/>
      <c r="EB155" s="769"/>
      <c r="EC155" s="769"/>
    </row>
    <row r="156" spans="1:158" s="768" customFormat="1" ht="16.7" customHeight="1" x14ac:dyDescent="0.5">
      <c r="A156" s="449" t="s">
        <v>1026</v>
      </c>
      <c r="B156" s="579"/>
      <c r="C156" s="593" t="s">
        <v>156</v>
      </c>
      <c r="D156" s="185">
        <v>1</v>
      </c>
      <c r="E156" s="601" t="s">
        <v>874</v>
      </c>
      <c r="F156" s="373">
        <f>3*D156</f>
        <v>3</v>
      </c>
      <c r="G156" s="373"/>
      <c r="H156" s="373"/>
      <c r="I156" s="373"/>
      <c r="J156" s="373"/>
      <c r="K156" s="373"/>
      <c r="L156" s="373"/>
      <c r="M156" s="669" t="s">
        <v>875</v>
      </c>
      <c r="N156" s="142" t="s">
        <v>158</v>
      </c>
      <c r="O156" s="185">
        <v>1</v>
      </c>
      <c r="P156" s="601" t="s">
        <v>874</v>
      </c>
      <c r="Q156" s="373">
        <f>3*O156</f>
        <v>3</v>
      </c>
      <c r="R156" s="373"/>
      <c r="S156" s="373"/>
      <c r="T156" s="373"/>
      <c r="U156" s="373"/>
      <c r="V156" s="373"/>
      <c r="W156" s="373"/>
      <c r="X156" s="452" t="s">
        <v>875</v>
      </c>
      <c r="Y156" s="769"/>
      <c r="Z156" s="769"/>
      <c r="AA156" s="769"/>
      <c r="AB156" s="769"/>
      <c r="AC156" s="769"/>
      <c r="AD156" s="769"/>
      <c r="AE156" s="769"/>
      <c r="AF156" s="769"/>
      <c r="AG156" s="769"/>
      <c r="AH156" s="769"/>
      <c r="AI156" s="769"/>
      <c r="AJ156" s="769"/>
      <c r="AK156" s="769"/>
      <c r="AL156" s="769"/>
      <c r="AM156" s="769"/>
      <c r="AN156" s="769"/>
      <c r="AO156" s="769"/>
      <c r="AP156" s="769"/>
      <c r="AQ156" s="769"/>
      <c r="AR156" s="769"/>
      <c r="AS156" s="769"/>
      <c r="AT156" s="769"/>
      <c r="AU156" s="769"/>
      <c r="AV156" s="769"/>
      <c r="AW156" s="769"/>
      <c r="AX156" s="769"/>
      <c r="AY156" s="769"/>
      <c r="AZ156" s="769"/>
      <c r="BA156" s="769"/>
      <c r="BB156" s="769"/>
      <c r="BC156" s="769"/>
      <c r="BD156" s="769"/>
      <c r="BE156" s="769"/>
      <c r="BF156" s="769"/>
      <c r="BG156" s="769"/>
      <c r="BH156" s="769"/>
      <c r="BI156" s="769"/>
      <c r="BJ156" s="769"/>
      <c r="BK156" s="769"/>
      <c r="BL156" s="769"/>
      <c r="BM156" s="769"/>
      <c r="BN156" s="769"/>
      <c r="BO156" s="769"/>
      <c r="BP156" s="769"/>
      <c r="BQ156" s="769"/>
      <c r="BR156" s="769"/>
      <c r="BS156" s="769"/>
      <c r="BT156" s="769"/>
      <c r="BU156" s="769"/>
      <c r="BV156" s="769"/>
      <c r="BW156" s="769"/>
      <c r="BX156" s="769"/>
      <c r="BY156" s="769"/>
      <c r="BZ156" s="769"/>
      <c r="CA156" s="769"/>
      <c r="CB156" s="769"/>
      <c r="CC156" s="769"/>
      <c r="CD156" s="769"/>
      <c r="CE156" s="769"/>
      <c r="CF156" s="769"/>
      <c r="CG156" s="769"/>
      <c r="CH156" s="769"/>
      <c r="CI156" s="769"/>
      <c r="CJ156" s="769"/>
      <c r="CK156" s="769"/>
      <c r="CL156" s="769"/>
      <c r="CM156" s="769"/>
      <c r="CN156" s="769"/>
      <c r="CO156" s="769"/>
      <c r="CP156" s="769"/>
      <c r="CQ156" s="769"/>
      <c r="CR156" s="769"/>
      <c r="CS156" s="769"/>
      <c r="CT156" s="769"/>
      <c r="CU156" s="769"/>
      <c r="CV156" s="769"/>
      <c r="CW156" s="769"/>
      <c r="CX156" s="769"/>
      <c r="CY156" s="769"/>
      <c r="CZ156" s="769"/>
      <c r="DA156" s="769"/>
      <c r="DB156" s="769"/>
      <c r="DC156" s="769"/>
      <c r="DD156" s="769"/>
      <c r="DE156" s="769"/>
      <c r="DF156" s="769"/>
      <c r="DG156" s="769"/>
      <c r="DH156" s="769"/>
      <c r="DI156" s="769"/>
      <c r="DJ156" s="769"/>
      <c r="DK156" s="769"/>
      <c r="DL156" s="769"/>
      <c r="DM156" s="769"/>
      <c r="DN156" s="769"/>
      <c r="DO156" s="769"/>
      <c r="DP156" s="769"/>
      <c r="DQ156" s="769"/>
      <c r="DR156" s="769"/>
      <c r="DS156" s="769"/>
      <c r="DT156" s="769"/>
      <c r="DU156" s="769"/>
      <c r="DV156" s="769"/>
      <c r="DW156" s="769"/>
      <c r="DX156" s="769"/>
      <c r="DY156" s="769"/>
      <c r="DZ156" s="769"/>
      <c r="EA156" s="769"/>
      <c r="EB156" s="769"/>
      <c r="EC156" s="769"/>
      <c r="ED156" s="769"/>
      <c r="EE156" s="769"/>
      <c r="EF156" s="769"/>
      <c r="EG156" s="769"/>
      <c r="EH156" s="769"/>
      <c r="EI156" s="769"/>
      <c r="EJ156" s="769"/>
      <c r="EK156" s="769"/>
      <c r="EL156" s="769"/>
      <c r="EM156" s="769"/>
      <c r="EN156" s="769"/>
      <c r="EO156" s="769"/>
      <c r="EP156" s="769"/>
      <c r="EQ156" s="769"/>
      <c r="ER156" s="769"/>
      <c r="ES156" s="769"/>
      <c r="ET156" s="769"/>
      <c r="EU156" s="769"/>
      <c r="EV156" s="769"/>
      <c r="EW156" s="769"/>
      <c r="EX156" s="769"/>
      <c r="EY156" s="769"/>
      <c r="EZ156" s="769"/>
      <c r="FA156" s="769"/>
      <c r="FB156" s="769"/>
    </row>
    <row r="157" spans="1:158" ht="16.7" customHeight="1" x14ac:dyDescent="0.5">
      <c r="A157" s="450" t="s">
        <v>526</v>
      </c>
      <c r="B157" s="577" t="s">
        <v>527</v>
      </c>
      <c r="C157" s="580" t="s">
        <v>355</v>
      </c>
      <c r="D157" s="201">
        <v>3</v>
      </c>
      <c r="E157" s="634" t="s">
        <v>1039</v>
      </c>
      <c r="F157" s="485">
        <f>5*D157</f>
        <v>15</v>
      </c>
      <c r="G157" s="755">
        <f>F157</f>
        <v>15</v>
      </c>
      <c r="H157" s="206">
        <v>1</v>
      </c>
      <c r="I157" s="206">
        <v>1</v>
      </c>
      <c r="J157" s="206">
        <v>1</v>
      </c>
      <c r="K157" s="201">
        <v>1</v>
      </c>
      <c r="L157" s="756">
        <f>SUM(G157:K157)</f>
        <v>19</v>
      </c>
      <c r="M157" s="672"/>
      <c r="N157" s="204" t="s">
        <v>357</v>
      </c>
      <c r="O157" s="201">
        <v>3</v>
      </c>
      <c r="P157" s="634" t="s">
        <v>1039</v>
      </c>
      <c r="Q157" s="485">
        <f>5*O157</f>
        <v>15</v>
      </c>
      <c r="R157" s="755">
        <f>Q157</f>
        <v>15</v>
      </c>
      <c r="S157" s="206">
        <v>1</v>
      </c>
      <c r="T157" s="206">
        <v>1</v>
      </c>
      <c r="U157" s="206">
        <v>1</v>
      </c>
      <c r="V157" s="201">
        <v>1</v>
      </c>
      <c r="W157" s="756">
        <f>SUM(R157:V157)</f>
        <v>19</v>
      </c>
      <c r="X157" s="701"/>
    </row>
    <row r="158" spans="1:158" ht="16.7" customHeight="1" x14ac:dyDescent="0.5">
      <c r="A158" s="449" t="s">
        <v>1037</v>
      </c>
      <c r="B158" s="579"/>
      <c r="C158" s="582"/>
      <c r="D158" s="196"/>
      <c r="E158" s="623"/>
      <c r="F158" s="395"/>
      <c r="G158" s="477"/>
      <c r="H158" s="196"/>
      <c r="I158" s="196"/>
      <c r="J158" s="196"/>
      <c r="K158" s="196"/>
      <c r="L158" s="757"/>
      <c r="M158" s="673"/>
      <c r="N158" s="185"/>
      <c r="O158" s="196"/>
      <c r="P158" s="623"/>
      <c r="Q158" s="395"/>
      <c r="R158" s="477"/>
      <c r="S158" s="196"/>
      <c r="T158" s="196"/>
      <c r="U158" s="196"/>
      <c r="V158" s="196"/>
      <c r="W158" s="757"/>
      <c r="X158" s="702"/>
    </row>
    <row r="159" spans="1:158" s="768" customFormat="1" ht="16.7" customHeight="1" x14ac:dyDescent="0.5">
      <c r="A159" s="448" t="s">
        <v>1064</v>
      </c>
      <c r="B159" s="578" t="s">
        <v>632</v>
      </c>
      <c r="C159" s="581" t="s">
        <v>430</v>
      </c>
      <c r="D159" s="136">
        <v>1</v>
      </c>
      <c r="E159" s="584" t="s">
        <v>1123</v>
      </c>
      <c r="F159" s="391">
        <v>10</v>
      </c>
      <c r="G159" s="338">
        <f>F159+F160</f>
        <v>12</v>
      </c>
      <c r="H159" s="327">
        <v>1</v>
      </c>
      <c r="I159" s="327">
        <v>1</v>
      </c>
      <c r="J159" s="327">
        <v>1</v>
      </c>
      <c r="K159" s="327">
        <v>1</v>
      </c>
      <c r="L159" s="466">
        <f>SUM(G159:K159)</f>
        <v>16</v>
      </c>
      <c r="M159" s="668"/>
      <c r="N159" s="519" t="s">
        <v>431</v>
      </c>
      <c r="O159" s="136">
        <v>1</v>
      </c>
      <c r="P159" s="584" t="s">
        <v>1123</v>
      </c>
      <c r="Q159" s="391">
        <v>10</v>
      </c>
      <c r="R159" s="338">
        <f>Q159+Q160</f>
        <v>12</v>
      </c>
      <c r="S159" s="327">
        <v>1</v>
      </c>
      <c r="T159" s="327">
        <v>1</v>
      </c>
      <c r="U159" s="327">
        <v>1</v>
      </c>
      <c r="V159" s="327">
        <v>1</v>
      </c>
      <c r="W159" s="466">
        <f>SUM(R159:V159)</f>
        <v>16</v>
      </c>
      <c r="X159" s="694"/>
      <c r="Y159" s="769"/>
      <c r="Z159" s="769"/>
      <c r="AA159" s="769"/>
      <c r="AB159" s="769"/>
      <c r="AC159" s="769"/>
      <c r="AD159" s="769"/>
      <c r="AE159" s="769"/>
      <c r="AF159" s="769"/>
      <c r="AG159" s="769"/>
      <c r="AH159" s="769"/>
      <c r="AI159" s="769"/>
      <c r="AJ159" s="769"/>
      <c r="AK159" s="769"/>
      <c r="AL159" s="769"/>
      <c r="AM159" s="769"/>
      <c r="AN159" s="769"/>
      <c r="AO159" s="769"/>
      <c r="AP159" s="769"/>
      <c r="AQ159" s="769"/>
      <c r="AR159" s="769"/>
      <c r="AS159" s="769"/>
      <c r="AT159" s="769"/>
      <c r="AU159" s="769"/>
      <c r="AV159" s="769"/>
      <c r="AW159" s="769"/>
      <c r="AX159" s="769"/>
      <c r="AY159" s="769"/>
      <c r="AZ159" s="769"/>
      <c r="BA159" s="769"/>
      <c r="BB159" s="769"/>
      <c r="BC159" s="769"/>
      <c r="BD159" s="769"/>
      <c r="BE159" s="769"/>
      <c r="BF159" s="769"/>
      <c r="BG159" s="769"/>
      <c r="BH159" s="769"/>
      <c r="BI159" s="769"/>
      <c r="BJ159" s="769"/>
      <c r="BK159" s="769"/>
      <c r="BL159" s="769"/>
      <c r="BM159" s="769"/>
      <c r="BN159" s="769"/>
      <c r="BO159" s="769"/>
      <c r="BP159" s="769"/>
      <c r="BQ159" s="769"/>
      <c r="BR159" s="769"/>
      <c r="BS159" s="769"/>
      <c r="BT159" s="769"/>
      <c r="BU159" s="769"/>
      <c r="BV159" s="769"/>
      <c r="BW159" s="769"/>
      <c r="BX159" s="769"/>
      <c r="BY159" s="769"/>
      <c r="BZ159" s="769"/>
      <c r="CA159" s="769"/>
      <c r="CB159" s="769"/>
      <c r="CC159" s="769"/>
      <c r="CD159" s="769"/>
      <c r="CE159" s="769"/>
      <c r="CF159" s="769"/>
      <c r="CG159" s="769"/>
      <c r="CH159" s="769"/>
      <c r="CI159" s="769"/>
      <c r="CJ159" s="769"/>
      <c r="CK159" s="769"/>
      <c r="CL159" s="769"/>
      <c r="CM159" s="769"/>
      <c r="CN159" s="769"/>
      <c r="CO159" s="769"/>
      <c r="CP159" s="769"/>
      <c r="CQ159" s="769"/>
      <c r="CR159" s="769"/>
      <c r="CS159" s="769"/>
      <c r="CT159" s="769"/>
      <c r="CU159" s="769"/>
      <c r="CV159" s="769"/>
      <c r="CW159" s="769"/>
      <c r="CX159" s="769"/>
      <c r="CY159" s="769"/>
      <c r="CZ159" s="769"/>
      <c r="DA159" s="769"/>
      <c r="DB159" s="769"/>
      <c r="DC159" s="769"/>
      <c r="DD159" s="769"/>
      <c r="DE159" s="769"/>
      <c r="DF159" s="769"/>
      <c r="DG159" s="769"/>
      <c r="DH159" s="769"/>
      <c r="DI159" s="769"/>
      <c r="DJ159" s="769"/>
      <c r="DK159" s="769"/>
      <c r="DL159" s="769"/>
      <c r="DM159" s="769"/>
      <c r="DN159" s="769"/>
      <c r="DO159" s="769"/>
      <c r="DP159" s="769"/>
      <c r="DQ159" s="769"/>
      <c r="DR159" s="769"/>
      <c r="DS159" s="769"/>
      <c r="DT159" s="769"/>
      <c r="DU159" s="769"/>
      <c r="DV159" s="769"/>
      <c r="DW159" s="769"/>
      <c r="DX159" s="769"/>
      <c r="DY159" s="769"/>
      <c r="DZ159" s="769"/>
      <c r="EA159" s="769"/>
      <c r="EB159" s="769"/>
      <c r="EC159" s="769"/>
    </row>
    <row r="160" spans="1:158" s="768" customFormat="1" ht="16.7" customHeight="1" x14ac:dyDescent="0.5">
      <c r="A160" s="449" t="s">
        <v>1006</v>
      </c>
      <c r="B160" s="579"/>
      <c r="C160" s="582" t="s">
        <v>1060</v>
      </c>
      <c r="D160" s="141">
        <v>1</v>
      </c>
      <c r="E160" s="633" t="s">
        <v>1058</v>
      </c>
      <c r="F160" s="397">
        <v>2</v>
      </c>
      <c r="G160" s="373"/>
      <c r="H160" s="376"/>
      <c r="I160" s="376"/>
      <c r="J160" s="376"/>
      <c r="K160" s="376"/>
      <c r="L160" s="464"/>
      <c r="M160" s="727" t="s">
        <v>1117</v>
      </c>
      <c r="N160" s="185" t="s">
        <v>1066</v>
      </c>
      <c r="O160" s="141">
        <v>1</v>
      </c>
      <c r="P160" s="633" t="s">
        <v>1058</v>
      </c>
      <c r="Q160" s="397">
        <v>2</v>
      </c>
      <c r="R160" s="373"/>
      <c r="S160" s="376"/>
      <c r="T160" s="376"/>
      <c r="U160" s="376"/>
      <c r="V160" s="376"/>
      <c r="W160" s="464"/>
      <c r="X160" s="728" t="s">
        <v>1117</v>
      </c>
      <c r="Y160" s="769"/>
      <c r="Z160" s="769"/>
      <c r="AA160" s="769"/>
      <c r="AB160" s="769"/>
      <c r="AC160" s="769"/>
      <c r="AD160" s="769"/>
      <c r="AE160" s="769"/>
      <c r="AF160" s="769"/>
      <c r="AG160" s="769"/>
      <c r="AH160" s="769"/>
      <c r="AI160" s="769"/>
      <c r="AJ160" s="769"/>
      <c r="AK160" s="769"/>
      <c r="AL160" s="769"/>
      <c r="AM160" s="769"/>
      <c r="AN160" s="769"/>
      <c r="AO160" s="769"/>
      <c r="AP160" s="769"/>
      <c r="AQ160" s="769"/>
      <c r="AR160" s="769"/>
      <c r="AS160" s="769"/>
      <c r="AT160" s="769"/>
      <c r="AU160" s="769"/>
      <c r="AV160" s="769"/>
      <c r="AW160" s="769"/>
      <c r="AX160" s="769"/>
      <c r="AY160" s="769"/>
      <c r="AZ160" s="769"/>
      <c r="BA160" s="769"/>
      <c r="BB160" s="769"/>
      <c r="BC160" s="769"/>
      <c r="BD160" s="769"/>
      <c r="BE160" s="769"/>
      <c r="BF160" s="769"/>
      <c r="BG160" s="769"/>
      <c r="BH160" s="769"/>
      <c r="BI160" s="769"/>
      <c r="BJ160" s="769"/>
      <c r="BK160" s="769"/>
      <c r="BL160" s="769"/>
      <c r="BM160" s="769"/>
      <c r="BN160" s="769"/>
      <c r="BO160" s="769"/>
      <c r="BP160" s="769"/>
      <c r="BQ160" s="769"/>
      <c r="BR160" s="769"/>
      <c r="BS160" s="769"/>
      <c r="BT160" s="769"/>
      <c r="BU160" s="769"/>
      <c r="BV160" s="769"/>
      <c r="BW160" s="769"/>
      <c r="BX160" s="769"/>
      <c r="BY160" s="769"/>
      <c r="BZ160" s="769"/>
      <c r="CA160" s="769"/>
      <c r="CB160" s="769"/>
      <c r="CC160" s="769"/>
      <c r="CD160" s="769"/>
      <c r="CE160" s="769"/>
      <c r="CF160" s="769"/>
      <c r="CG160" s="769"/>
      <c r="CH160" s="769"/>
      <c r="CI160" s="769"/>
      <c r="CJ160" s="769"/>
      <c r="CK160" s="769"/>
      <c r="CL160" s="769"/>
      <c r="CM160" s="769"/>
      <c r="CN160" s="769"/>
      <c r="CO160" s="769"/>
      <c r="CP160" s="769"/>
      <c r="CQ160" s="769"/>
      <c r="CR160" s="769"/>
      <c r="CS160" s="769"/>
      <c r="CT160" s="769"/>
      <c r="CU160" s="769"/>
      <c r="CV160" s="769"/>
      <c r="CW160" s="769"/>
      <c r="CX160" s="769"/>
      <c r="CY160" s="769"/>
      <c r="CZ160" s="769"/>
      <c r="DA160" s="769"/>
      <c r="DB160" s="769"/>
      <c r="DC160" s="769"/>
      <c r="DD160" s="769"/>
      <c r="DE160" s="769"/>
      <c r="DF160" s="769"/>
      <c r="DG160" s="769"/>
      <c r="DH160" s="769"/>
      <c r="DI160" s="769"/>
      <c r="DJ160" s="769"/>
      <c r="DK160" s="769"/>
      <c r="DL160" s="769"/>
      <c r="DM160" s="769"/>
      <c r="DN160" s="769"/>
      <c r="DO160" s="769"/>
      <c r="DP160" s="769"/>
      <c r="DQ160" s="769"/>
      <c r="DR160" s="769"/>
      <c r="DS160" s="769"/>
      <c r="DT160" s="769"/>
      <c r="DU160" s="769"/>
      <c r="DV160" s="769"/>
      <c r="DW160" s="769"/>
      <c r="DX160" s="769"/>
      <c r="DY160" s="769"/>
      <c r="DZ160" s="769"/>
      <c r="EA160" s="769"/>
      <c r="EB160" s="769"/>
      <c r="EC160" s="769"/>
    </row>
    <row r="161" spans="1:158" s="768" customFormat="1" ht="16.7" customHeight="1" x14ac:dyDescent="0.5">
      <c r="A161" s="804"/>
      <c r="B161" s="804"/>
      <c r="C161" s="777"/>
      <c r="D161" s="777"/>
      <c r="E161" s="805"/>
      <c r="F161" s="792"/>
      <c r="G161" s="792"/>
      <c r="H161" s="806"/>
      <c r="I161" s="806"/>
      <c r="J161" s="806"/>
      <c r="K161" s="806"/>
      <c r="L161" s="792"/>
      <c r="M161" s="807"/>
      <c r="N161" s="777"/>
      <c r="O161" s="777"/>
      <c r="P161" s="805"/>
      <c r="Q161" s="792"/>
      <c r="R161" s="792"/>
      <c r="S161" s="806"/>
      <c r="T161" s="806"/>
      <c r="U161" s="806"/>
      <c r="V161" s="806"/>
      <c r="W161" s="792"/>
      <c r="X161" s="807"/>
      <c r="Y161" s="769"/>
      <c r="Z161" s="769"/>
      <c r="AA161" s="769"/>
      <c r="AB161" s="769"/>
      <c r="AC161" s="769"/>
      <c r="AD161" s="769"/>
      <c r="AE161" s="769"/>
      <c r="AF161" s="769"/>
      <c r="AG161" s="769"/>
      <c r="AH161" s="769"/>
      <c r="AI161" s="769"/>
      <c r="AJ161" s="769"/>
      <c r="AK161" s="769"/>
      <c r="AL161" s="769"/>
      <c r="AM161" s="769"/>
      <c r="AN161" s="769"/>
      <c r="AO161" s="769"/>
      <c r="AP161" s="769"/>
      <c r="AQ161" s="769"/>
      <c r="AR161" s="769"/>
      <c r="AS161" s="769"/>
      <c r="AT161" s="769"/>
      <c r="AU161" s="769"/>
      <c r="AV161" s="769"/>
      <c r="AW161" s="769"/>
      <c r="AX161" s="769"/>
      <c r="AY161" s="769"/>
      <c r="AZ161" s="769"/>
      <c r="BA161" s="769"/>
      <c r="BB161" s="769"/>
      <c r="BC161" s="769"/>
      <c r="BD161" s="769"/>
      <c r="BE161" s="769"/>
      <c r="BF161" s="769"/>
      <c r="BG161" s="769"/>
      <c r="BH161" s="769"/>
      <c r="BI161" s="769"/>
      <c r="BJ161" s="769"/>
      <c r="BK161" s="769"/>
      <c r="BL161" s="769"/>
      <c r="BM161" s="769"/>
      <c r="BN161" s="769"/>
      <c r="BO161" s="769"/>
      <c r="BP161" s="769"/>
      <c r="BQ161" s="769"/>
      <c r="BR161" s="769"/>
      <c r="BS161" s="769"/>
      <c r="BT161" s="769"/>
      <c r="BU161" s="769"/>
      <c r="BV161" s="769"/>
      <c r="BW161" s="769"/>
      <c r="BX161" s="769"/>
      <c r="BY161" s="769"/>
      <c r="BZ161" s="769"/>
      <c r="CA161" s="769"/>
      <c r="CB161" s="769"/>
      <c r="CC161" s="769"/>
      <c r="CD161" s="769"/>
      <c r="CE161" s="769"/>
      <c r="CF161" s="769"/>
      <c r="CG161" s="769"/>
      <c r="CH161" s="769"/>
      <c r="CI161" s="769"/>
      <c r="CJ161" s="769"/>
      <c r="CK161" s="769"/>
      <c r="CL161" s="769"/>
      <c r="CM161" s="769"/>
      <c r="CN161" s="769"/>
      <c r="CO161" s="769"/>
      <c r="CP161" s="769"/>
      <c r="CQ161" s="769"/>
      <c r="CR161" s="769"/>
      <c r="CS161" s="769"/>
      <c r="CT161" s="769"/>
      <c r="CU161" s="769"/>
      <c r="CV161" s="769"/>
      <c r="CW161" s="769"/>
      <c r="CX161" s="769"/>
      <c r="CY161" s="769"/>
      <c r="CZ161" s="769"/>
      <c r="DA161" s="769"/>
      <c r="DB161" s="769"/>
      <c r="DC161" s="769"/>
      <c r="DD161" s="769"/>
      <c r="DE161" s="769"/>
      <c r="DF161" s="769"/>
      <c r="DG161" s="769"/>
      <c r="DH161" s="769"/>
      <c r="DI161" s="769"/>
      <c r="DJ161" s="769"/>
      <c r="DK161" s="769"/>
      <c r="DL161" s="769"/>
      <c r="DM161" s="769"/>
      <c r="DN161" s="769"/>
      <c r="DO161" s="769"/>
      <c r="DP161" s="769"/>
      <c r="DQ161" s="769"/>
      <c r="DR161" s="769"/>
      <c r="DS161" s="769"/>
      <c r="DT161" s="769"/>
      <c r="DU161" s="769"/>
      <c r="DV161" s="769"/>
      <c r="DW161" s="769"/>
      <c r="DX161" s="769"/>
      <c r="DY161" s="769"/>
      <c r="DZ161" s="769"/>
      <c r="EA161" s="769"/>
      <c r="EB161" s="769"/>
      <c r="EC161" s="769"/>
    </row>
    <row r="162" spans="1:158" s="768" customFormat="1" ht="16.7" customHeight="1" x14ac:dyDescent="0.5">
      <c r="A162" s="450" t="s">
        <v>648</v>
      </c>
      <c r="B162" s="577" t="s">
        <v>649</v>
      </c>
      <c r="C162" s="607" t="s">
        <v>650</v>
      </c>
      <c r="D162" s="480">
        <v>1</v>
      </c>
      <c r="E162" s="608" t="s">
        <v>409</v>
      </c>
      <c r="F162" s="465">
        <v>4</v>
      </c>
      <c r="G162" s="467">
        <f>F162+F163+F164+F165</f>
        <v>10</v>
      </c>
      <c r="H162" s="465">
        <v>1</v>
      </c>
      <c r="I162" s="465">
        <v>1</v>
      </c>
      <c r="J162" s="465">
        <v>1</v>
      </c>
      <c r="K162" s="465">
        <v>1</v>
      </c>
      <c r="L162" s="705">
        <f>SUM(G162:K162)</f>
        <v>14</v>
      </c>
      <c r="M162" s="665" t="s">
        <v>645</v>
      </c>
      <c r="N162" s="644" t="s">
        <v>435</v>
      </c>
      <c r="O162" s="480">
        <v>1</v>
      </c>
      <c r="P162" s="608" t="s">
        <v>887</v>
      </c>
      <c r="Q162" s="480">
        <v>5</v>
      </c>
      <c r="R162" s="467">
        <f>Q162+Q163+Q164+Q165</f>
        <v>10</v>
      </c>
      <c r="S162" s="465">
        <v>1</v>
      </c>
      <c r="T162" s="465">
        <v>1</v>
      </c>
      <c r="U162" s="465">
        <v>1</v>
      </c>
      <c r="V162" s="465">
        <v>1</v>
      </c>
      <c r="W162" s="705">
        <f>SUM(R162:V162)</f>
        <v>14</v>
      </c>
      <c r="X162" s="690" t="s">
        <v>645</v>
      </c>
      <c r="Y162" s="769"/>
      <c r="Z162" s="769"/>
      <c r="AA162" s="769"/>
      <c r="AB162" s="769"/>
      <c r="AC162" s="769"/>
      <c r="AD162" s="769"/>
      <c r="AE162" s="769"/>
      <c r="AF162" s="769"/>
      <c r="AG162" s="769"/>
      <c r="AH162" s="769"/>
      <c r="AI162" s="769"/>
      <c r="AJ162" s="769"/>
      <c r="AK162" s="769"/>
      <c r="AL162" s="769"/>
      <c r="AM162" s="769"/>
      <c r="AN162" s="769"/>
      <c r="AO162" s="769"/>
      <c r="AP162" s="769"/>
      <c r="AQ162" s="769"/>
      <c r="AR162" s="769"/>
      <c r="AS162" s="769"/>
      <c r="AT162" s="769"/>
      <c r="AU162" s="769"/>
      <c r="AV162" s="769"/>
      <c r="AW162" s="769"/>
      <c r="AX162" s="769"/>
      <c r="AY162" s="769"/>
      <c r="AZ162" s="769"/>
      <c r="BA162" s="769"/>
      <c r="BB162" s="769"/>
      <c r="BC162" s="769"/>
      <c r="BD162" s="769"/>
      <c r="BE162" s="769"/>
      <c r="BF162" s="769"/>
      <c r="BG162" s="769"/>
      <c r="BH162" s="769"/>
      <c r="BI162" s="769"/>
      <c r="BJ162" s="769"/>
      <c r="BK162" s="769"/>
      <c r="BL162" s="769"/>
      <c r="BM162" s="769"/>
      <c r="BN162" s="769"/>
      <c r="BO162" s="769"/>
      <c r="BP162" s="769"/>
      <c r="BQ162" s="769"/>
      <c r="BR162" s="769"/>
      <c r="BS162" s="769"/>
      <c r="BT162" s="769"/>
      <c r="BU162" s="769"/>
      <c r="BV162" s="769"/>
      <c r="BW162" s="769"/>
      <c r="BX162" s="769"/>
      <c r="BY162" s="769"/>
      <c r="BZ162" s="769"/>
      <c r="CA162" s="769"/>
      <c r="CB162" s="769"/>
      <c r="CC162" s="769"/>
      <c r="CD162" s="769"/>
      <c r="CE162" s="769"/>
      <c r="CF162" s="769"/>
      <c r="CG162" s="769"/>
      <c r="CH162" s="769"/>
      <c r="CI162" s="769"/>
      <c r="CJ162" s="769"/>
      <c r="CK162" s="769"/>
      <c r="CL162" s="769"/>
      <c r="CM162" s="769"/>
      <c r="CN162" s="769"/>
      <c r="CO162" s="769"/>
      <c r="CP162" s="769"/>
      <c r="CQ162" s="769"/>
      <c r="CR162" s="769"/>
      <c r="CS162" s="769"/>
      <c r="CT162" s="769"/>
      <c r="CU162" s="769"/>
      <c r="CV162" s="769"/>
      <c r="CW162" s="769"/>
      <c r="CX162" s="769"/>
      <c r="CY162" s="769"/>
      <c r="CZ162" s="769"/>
      <c r="DA162" s="769"/>
      <c r="DB162" s="769"/>
      <c r="DC162" s="769"/>
      <c r="DD162" s="769"/>
      <c r="DE162" s="769"/>
      <c r="DF162" s="769"/>
      <c r="DG162" s="769"/>
      <c r="DH162" s="769"/>
      <c r="DI162" s="769"/>
      <c r="DJ162" s="769"/>
      <c r="DK162" s="769"/>
      <c r="DL162" s="769"/>
      <c r="DM162" s="769"/>
      <c r="DN162" s="769"/>
      <c r="DO162" s="769"/>
      <c r="DP162" s="769"/>
      <c r="DQ162" s="769"/>
      <c r="DR162" s="769"/>
      <c r="DS162" s="769"/>
      <c r="DT162" s="769"/>
      <c r="DU162" s="769"/>
      <c r="DV162" s="769"/>
      <c r="DW162" s="769"/>
      <c r="DX162" s="769"/>
      <c r="DY162" s="769"/>
      <c r="DZ162" s="769"/>
      <c r="EA162" s="769"/>
      <c r="EB162" s="769"/>
      <c r="EC162" s="769"/>
    </row>
    <row r="163" spans="1:158" s="768" customFormat="1" ht="16.7" customHeight="1" x14ac:dyDescent="0.5">
      <c r="A163" s="448" t="s">
        <v>1008</v>
      </c>
      <c r="B163" s="578"/>
      <c r="C163" s="609" t="s">
        <v>650</v>
      </c>
      <c r="D163" s="517">
        <v>1</v>
      </c>
      <c r="E163" s="610" t="s">
        <v>524</v>
      </c>
      <c r="F163" s="519">
        <v>1</v>
      </c>
      <c r="G163" s="391"/>
      <c r="H163" s="338"/>
      <c r="I163" s="338"/>
      <c r="J163" s="338"/>
      <c r="K163" s="338"/>
      <c r="L163" s="151"/>
      <c r="M163" s="666" t="s">
        <v>653</v>
      </c>
      <c r="N163" s="487" t="s">
        <v>660</v>
      </c>
      <c r="O163" s="517">
        <v>1</v>
      </c>
      <c r="P163" s="602" t="s">
        <v>415</v>
      </c>
      <c r="Q163" s="519">
        <v>4</v>
      </c>
      <c r="R163" s="384"/>
      <c r="S163" s="137"/>
      <c r="T163" s="137"/>
      <c r="U163" s="137"/>
      <c r="V163" s="137"/>
      <c r="W163" s="151"/>
      <c r="X163" s="691" t="s">
        <v>645</v>
      </c>
      <c r="Y163" s="769"/>
      <c r="Z163" s="769"/>
      <c r="AA163" s="769"/>
      <c r="AB163" s="769"/>
      <c r="AC163" s="769"/>
      <c r="AD163" s="769"/>
      <c r="AE163" s="769"/>
      <c r="AF163" s="769"/>
      <c r="AG163" s="769"/>
      <c r="AH163" s="769"/>
      <c r="AI163" s="769"/>
      <c r="AJ163" s="769"/>
      <c r="AK163" s="769"/>
      <c r="AL163" s="769"/>
      <c r="AM163" s="769"/>
      <c r="AN163" s="769"/>
      <c r="AO163" s="769"/>
      <c r="AP163" s="769"/>
      <c r="AQ163" s="769"/>
      <c r="AR163" s="769"/>
      <c r="AS163" s="769"/>
      <c r="AT163" s="769"/>
      <c r="AU163" s="769"/>
      <c r="AV163" s="769"/>
      <c r="AW163" s="769"/>
      <c r="AX163" s="769"/>
      <c r="AY163" s="769"/>
      <c r="AZ163" s="769"/>
      <c r="BA163" s="769"/>
      <c r="BB163" s="769"/>
      <c r="BC163" s="769"/>
      <c r="BD163" s="769"/>
      <c r="BE163" s="769"/>
      <c r="BF163" s="769"/>
      <c r="BG163" s="769"/>
      <c r="BH163" s="769"/>
      <c r="BI163" s="769"/>
      <c r="BJ163" s="769"/>
      <c r="BK163" s="769"/>
      <c r="BL163" s="769"/>
      <c r="BM163" s="769"/>
      <c r="BN163" s="769"/>
      <c r="BO163" s="769"/>
      <c r="BP163" s="769"/>
      <c r="BQ163" s="769"/>
      <c r="BR163" s="769"/>
      <c r="BS163" s="769"/>
      <c r="BT163" s="769"/>
      <c r="BU163" s="769"/>
      <c r="BV163" s="769"/>
      <c r="BW163" s="769"/>
      <c r="BX163" s="769"/>
      <c r="BY163" s="769"/>
      <c r="BZ163" s="769"/>
      <c r="CA163" s="769"/>
      <c r="CB163" s="769"/>
      <c r="CC163" s="769"/>
      <c r="CD163" s="769"/>
      <c r="CE163" s="769"/>
      <c r="CF163" s="769"/>
      <c r="CG163" s="769"/>
      <c r="CH163" s="769"/>
      <c r="CI163" s="769"/>
      <c r="CJ163" s="769"/>
      <c r="CK163" s="769"/>
      <c r="CL163" s="769"/>
      <c r="CM163" s="769"/>
      <c r="CN163" s="769"/>
      <c r="CO163" s="769"/>
      <c r="CP163" s="769"/>
      <c r="CQ163" s="769"/>
      <c r="CR163" s="769"/>
      <c r="CS163" s="769"/>
      <c r="CT163" s="769"/>
      <c r="CU163" s="769"/>
      <c r="CV163" s="769"/>
      <c r="CW163" s="769"/>
      <c r="CX163" s="769"/>
      <c r="CY163" s="769"/>
      <c r="CZ163" s="769"/>
      <c r="DA163" s="769"/>
      <c r="DB163" s="769"/>
      <c r="DC163" s="769"/>
      <c r="DD163" s="769"/>
      <c r="DE163" s="769"/>
      <c r="DF163" s="769"/>
      <c r="DG163" s="769"/>
      <c r="DH163" s="769"/>
      <c r="DI163" s="769"/>
      <c r="DJ163" s="769"/>
      <c r="DK163" s="769"/>
      <c r="DL163" s="769"/>
      <c r="DM163" s="769"/>
      <c r="DN163" s="769"/>
      <c r="DO163" s="769"/>
      <c r="DP163" s="769"/>
      <c r="DQ163" s="769"/>
      <c r="DR163" s="769"/>
      <c r="DS163" s="769"/>
      <c r="DT163" s="769"/>
      <c r="DU163" s="769"/>
      <c r="DV163" s="769"/>
      <c r="DW163" s="769"/>
      <c r="DX163" s="769"/>
      <c r="DY163" s="769"/>
      <c r="DZ163" s="769"/>
      <c r="EA163" s="769"/>
      <c r="EB163" s="769"/>
      <c r="EC163" s="769"/>
    </row>
    <row r="164" spans="1:158" s="768" customFormat="1" ht="16.7" customHeight="1" x14ac:dyDescent="0.5">
      <c r="A164" s="448"/>
      <c r="B164" s="589"/>
      <c r="C164" s="501" t="s">
        <v>654</v>
      </c>
      <c r="D164" s="519">
        <v>1</v>
      </c>
      <c r="E164" s="602" t="s">
        <v>415</v>
      </c>
      <c r="F164" s="487">
        <v>4</v>
      </c>
      <c r="G164" s="384"/>
      <c r="H164" s="137"/>
      <c r="I164" s="137"/>
      <c r="J164" s="137"/>
      <c r="K164" s="137"/>
      <c r="L164" s="151"/>
      <c r="M164" s="666" t="s">
        <v>645</v>
      </c>
      <c r="N164" s="487" t="s">
        <v>660</v>
      </c>
      <c r="O164" s="517">
        <v>1</v>
      </c>
      <c r="P164" s="602" t="s">
        <v>530</v>
      </c>
      <c r="Q164" s="519">
        <v>1</v>
      </c>
      <c r="R164" s="384"/>
      <c r="S164" s="137"/>
      <c r="T164" s="137"/>
      <c r="U164" s="137"/>
      <c r="V164" s="137"/>
      <c r="W164" s="151"/>
      <c r="X164" s="676" t="s">
        <v>653</v>
      </c>
      <c r="Y164" s="769"/>
      <c r="Z164" s="769"/>
      <c r="AA164" s="769"/>
      <c r="AB164" s="769"/>
      <c r="AC164" s="769"/>
      <c r="AD164" s="769"/>
      <c r="AE164" s="769"/>
      <c r="AF164" s="769"/>
      <c r="AG164" s="769"/>
      <c r="AH164" s="769"/>
      <c r="AI164" s="769"/>
      <c r="AJ164" s="769"/>
      <c r="AK164" s="769"/>
      <c r="AL164" s="769"/>
      <c r="AM164" s="769"/>
      <c r="AN164" s="769"/>
      <c r="AO164" s="769"/>
      <c r="AP164" s="769"/>
      <c r="AQ164" s="769"/>
      <c r="AR164" s="769"/>
      <c r="AS164" s="769"/>
      <c r="AT164" s="769"/>
      <c r="AU164" s="769"/>
      <c r="AV164" s="769"/>
      <c r="AW164" s="769"/>
      <c r="AX164" s="769"/>
      <c r="AY164" s="769"/>
      <c r="AZ164" s="769"/>
      <c r="BA164" s="769"/>
      <c r="BB164" s="769"/>
      <c r="BC164" s="769"/>
      <c r="BD164" s="769"/>
      <c r="BE164" s="769"/>
      <c r="BF164" s="769"/>
      <c r="BG164" s="769"/>
      <c r="BH164" s="769"/>
      <c r="BI164" s="769"/>
      <c r="BJ164" s="769"/>
      <c r="BK164" s="769"/>
      <c r="BL164" s="769"/>
      <c r="BM164" s="769"/>
      <c r="BN164" s="769"/>
      <c r="BO164" s="769"/>
      <c r="BP164" s="769"/>
      <c r="BQ164" s="769"/>
      <c r="BR164" s="769"/>
      <c r="BS164" s="769"/>
      <c r="BT164" s="769"/>
      <c r="BU164" s="769"/>
      <c r="BV164" s="769"/>
      <c r="BW164" s="769"/>
      <c r="BX164" s="769"/>
      <c r="BY164" s="769"/>
      <c r="BZ164" s="769"/>
      <c r="CA164" s="769"/>
      <c r="CB164" s="769"/>
      <c r="CC164" s="769"/>
      <c r="CD164" s="769"/>
      <c r="CE164" s="769"/>
      <c r="CF164" s="769"/>
      <c r="CG164" s="769"/>
      <c r="CH164" s="769"/>
      <c r="CI164" s="769"/>
      <c r="CJ164" s="769"/>
      <c r="CK164" s="769"/>
      <c r="CL164" s="769"/>
      <c r="CM164" s="769"/>
      <c r="CN164" s="769"/>
      <c r="CO164" s="769"/>
      <c r="CP164" s="769"/>
      <c r="CQ164" s="769"/>
      <c r="CR164" s="769"/>
      <c r="CS164" s="769"/>
      <c r="CT164" s="769"/>
      <c r="CU164" s="769"/>
      <c r="CV164" s="769"/>
      <c r="CW164" s="769"/>
      <c r="CX164" s="769"/>
      <c r="CY164" s="769"/>
      <c r="CZ164" s="769"/>
      <c r="DA164" s="769"/>
      <c r="DB164" s="769"/>
      <c r="DC164" s="769"/>
      <c r="DD164" s="769"/>
      <c r="DE164" s="769"/>
      <c r="DF164" s="769"/>
      <c r="DG164" s="769"/>
      <c r="DH164" s="769"/>
      <c r="DI164" s="769"/>
      <c r="DJ164" s="769"/>
      <c r="DK164" s="769"/>
      <c r="DL164" s="769"/>
      <c r="DM164" s="769"/>
      <c r="DN164" s="769"/>
      <c r="DO164" s="769"/>
      <c r="DP164" s="769"/>
      <c r="DQ164" s="769"/>
      <c r="DR164" s="769"/>
      <c r="DS164" s="769"/>
      <c r="DT164" s="769"/>
      <c r="DU164" s="769"/>
      <c r="DV164" s="769"/>
      <c r="DW164" s="769"/>
      <c r="DX164" s="769"/>
      <c r="DY164" s="769"/>
      <c r="DZ164" s="769"/>
      <c r="EA164" s="769"/>
      <c r="EB164" s="769"/>
      <c r="EC164" s="769"/>
    </row>
    <row r="165" spans="1:158" s="768" customFormat="1" ht="16.7" customHeight="1" x14ac:dyDescent="0.5">
      <c r="A165" s="611"/>
      <c r="B165" s="592"/>
      <c r="C165" s="595" t="s">
        <v>654</v>
      </c>
      <c r="D165" s="142">
        <v>1</v>
      </c>
      <c r="E165" s="601" t="s">
        <v>530</v>
      </c>
      <c r="F165" s="488">
        <v>1</v>
      </c>
      <c r="G165" s="400"/>
      <c r="H165" s="142"/>
      <c r="I165" s="142"/>
      <c r="J165" s="142"/>
      <c r="K165" s="142"/>
      <c r="L165" s="200"/>
      <c r="M165" s="650" t="s">
        <v>653</v>
      </c>
      <c r="N165" s="488"/>
      <c r="O165" s="185"/>
      <c r="P165" s="601"/>
      <c r="Q165" s="185"/>
      <c r="R165" s="400"/>
      <c r="S165" s="142"/>
      <c r="T165" s="142"/>
      <c r="U165" s="142"/>
      <c r="V165" s="142"/>
      <c r="W165" s="200"/>
      <c r="X165" s="470"/>
      <c r="Y165" s="769"/>
      <c r="Z165" s="769"/>
      <c r="AA165" s="769"/>
      <c r="AB165" s="769"/>
      <c r="AC165" s="769"/>
      <c r="AD165" s="769"/>
      <c r="AE165" s="769"/>
      <c r="AF165" s="769"/>
      <c r="AG165" s="769"/>
      <c r="AH165" s="769"/>
      <c r="AI165" s="769"/>
      <c r="AJ165" s="769"/>
      <c r="AK165" s="769"/>
      <c r="AL165" s="769"/>
      <c r="AM165" s="769"/>
      <c r="AN165" s="769"/>
      <c r="AO165" s="769"/>
      <c r="AP165" s="769"/>
      <c r="AQ165" s="769"/>
      <c r="AR165" s="769"/>
      <c r="AS165" s="769"/>
      <c r="AT165" s="769"/>
      <c r="AU165" s="769"/>
      <c r="AV165" s="769"/>
      <c r="AW165" s="769"/>
      <c r="AX165" s="769"/>
      <c r="AY165" s="769"/>
      <c r="AZ165" s="769"/>
      <c r="BA165" s="769"/>
      <c r="BB165" s="769"/>
      <c r="BC165" s="769"/>
      <c r="BD165" s="769"/>
      <c r="BE165" s="769"/>
      <c r="BF165" s="769"/>
      <c r="BG165" s="769"/>
      <c r="BH165" s="769"/>
      <c r="BI165" s="769"/>
      <c r="BJ165" s="769"/>
      <c r="BK165" s="769"/>
      <c r="BL165" s="769"/>
      <c r="BM165" s="769"/>
      <c r="BN165" s="769"/>
      <c r="BO165" s="769"/>
      <c r="BP165" s="769"/>
      <c r="BQ165" s="769"/>
      <c r="BR165" s="769"/>
      <c r="BS165" s="769"/>
      <c r="BT165" s="769"/>
      <c r="BU165" s="769"/>
      <c r="BV165" s="769"/>
      <c r="BW165" s="769"/>
      <c r="BX165" s="769"/>
      <c r="BY165" s="769"/>
      <c r="BZ165" s="769"/>
      <c r="CA165" s="769"/>
      <c r="CB165" s="769"/>
      <c r="CC165" s="769"/>
      <c r="CD165" s="769"/>
      <c r="CE165" s="769"/>
      <c r="CF165" s="769"/>
      <c r="CG165" s="769"/>
      <c r="CH165" s="769"/>
      <c r="CI165" s="769"/>
      <c r="CJ165" s="769"/>
      <c r="CK165" s="769"/>
      <c r="CL165" s="769"/>
      <c r="CM165" s="769"/>
      <c r="CN165" s="769"/>
      <c r="CO165" s="769"/>
      <c r="CP165" s="769"/>
      <c r="CQ165" s="769"/>
      <c r="CR165" s="769"/>
      <c r="CS165" s="769"/>
      <c r="CT165" s="769"/>
      <c r="CU165" s="769"/>
      <c r="CV165" s="769"/>
      <c r="CW165" s="769"/>
      <c r="CX165" s="769"/>
      <c r="CY165" s="769"/>
      <c r="CZ165" s="769"/>
      <c r="DA165" s="769"/>
      <c r="DB165" s="769"/>
      <c r="DC165" s="769"/>
      <c r="DD165" s="769"/>
      <c r="DE165" s="769"/>
      <c r="DF165" s="769"/>
      <c r="DG165" s="769"/>
      <c r="DH165" s="769"/>
      <c r="DI165" s="769"/>
      <c r="DJ165" s="769"/>
      <c r="DK165" s="769"/>
      <c r="DL165" s="769"/>
      <c r="DM165" s="769"/>
      <c r="DN165" s="769"/>
      <c r="DO165" s="769"/>
      <c r="DP165" s="769"/>
      <c r="DQ165" s="769"/>
      <c r="DR165" s="769"/>
      <c r="DS165" s="769"/>
      <c r="DT165" s="769"/>
      <c r="DU165" s="769"/>
      <c r="DV165" s="769"/>
      <c r="DW165" s="769"/>
      <c r="DX165" s="769"/>
      <c r="DY165" s="769"/>
      <c r="DZ165" s="769"/>
      <c r="EA165" s="769"/>
      <c r="EB165" s="769"/>
      <c r="EC165" s="769"/>
    </row>
    <row r="166" spans="1:158" s="768" customFormat="1" ht="16.7" customHeight="1" x14ac:dyDescent="0.5">
      <c r="A166" s="502" t="s">
        <v>692</v>
      </c>
      <c r="B166" s="589" t="s">
        <v>693</v>
      </c>
      <c r="C166" s="590" t="s">
        <v>489</v>
      </c>
      <c r="D166" s="419" t="s">
        <v>315</v>
      </c>
      <c r="E166" s="615" t="s">
        <v>491</v>
      </c>
      <c r="F166" s="338">
        <v>3</v>
      </c>
      <c r="G166" s="338">
        <f>F166+F167+F168</f>
        <v>16</v>
      </c>
      <c r="H166" s="338">
        <v>1</v>
      </c>
      <c r="I166" s="338">
        <v>1</v>
      </c>
      <c r="J166" s="338">
        <v>1</v>
      </c>
      <c r="K166" s="338">
        <v>1</v>
      </c>
      <c r="L166" s="337">
        <f>SUM(G166:K166)</f>
        <v>20</v>
      </c>
      <c r="M166" s="664"/>
      <c r="N166" s="137" t="s">
        <v>492</v>
      </c>
      <c r="O166" s="419" t="s">
        <v>315</v>
      </c>
      <c r="P166" s="615" t="s">
        <v>491</v>
      </c>
      <c r="Q166" s="338">
        <v>3</v>
      </c>
      <c r="R166" s="338">
        <f>Q166+Q167+Q168</f>
        <v>16</v>
      </c>
      <c r="S166" s="338">
        <v>1</v>
      </c>
      <c r="T166" s="338">
        <v>1</v>
      </c>
      <c r="U166" s="338">
        <v>1</v>
      </c>
      <c r="V166" s="338">
        <v>1</v>
      </c>
      <c r="W166" s="337">
        <f>SUM(R166:V166)</f>
        <v>20</v>
      </c>
      <c r="X166" s="689"/>
      <c r="Y166" s="769"/>
      <c r="Z166" s="769"/>
      <c r="AA166" s="769"/>
      <c r="AB166" s="769"/>
      <c r="AC166" s="769"/>
      <c r="AD166" s="769"/>
      <c r="AE166" s="769"/>
      <c r="AF166" s="769"/>
      <c r="AG166" s="769"/>
      <c r="AH166" s="769"/>
      <c r="AI166" s="769"/>
      <c r="AJ166" s="769"/>
      <c r="AK166" s="769"/>
      <c r="AL166" s="769"/>
      <c r="AM166" s="769"/>
      <c r="AN166" s="769"/>
      <c r="AO166" s="769"/>
      <c r="AP166" s="769"/>
      <c r="AQ166" s="769"/>
      <c r="AR166" s="769"/>
      <c r="AS166" s="769"/>
      <c r="AT166" s="769"/>
      <c r="AU166" s="769"/>
      <c r="AV166" s="769"/>
      <c r="AW166" s="769"/>
      <c r="AX166" s="769"/>
      <c r="AY166" s="769"/>
      <c r="AZ166" s="769"/>
      <c r="BA166" s="769"/>
      <c r="BB166" s="769"/>
      <c r="BC166" s="769"/>
      <c r="BD166" s="769"/>
      <c r="BE166" s="769"/>
      <c r="BF166" s="769"/>
      <c r="BG166" s="769"/>
      <c r="BH166" s="769"/>
      <c r="BI166" s="769"/>
      <c r="BJ166" s="769"/>
      <c r="BK166" s="769"/>
      <c r="BL166" s="769"/>
      <c r="BM166" s="769"/>
      <c r="BN166" s="769"/>
      <c r="BO166" s="769"/>
      <c r="BP166" s="769"/>
      <c r="BQ166" s="769"/>
      <c r="BR166" s="769"/>
      <c r="BS166" s="769"/>
      <c r="BT166" s="769"/>
      <c r="BU166" s="769"/>
      <c r="BV166" s="769"/>
      <c r="BW166" s="769"/>
      <c r="BX166" s="769"/>
      <c r="BY166" s="769"/>
      <c r="BZ166" s="769"/>
      <c r="CA166" s="769"/>
      <c r="CB166" s="769"/>
      <c r="CC166" s="769"/>
      <c r="CD166" s="769"/>
      <c r="CE166" s="769"/>
      <c r="CF166" s="769"/>
      <c r="CG166" s="769"/>
      <c r="CH166" s="769"/>
      <c r="CI166" s="769"/>
      <c r="CJ166" s="769"/>
      <c r="CK166" s="769"/>
      <c r="CL166" s="769"/>
      <c r="CM166" s="769"/>
      <c r="CN166" s="769"/>
      <c r="CO166" s="769"/>
      <c r="CP166" s="769"/>
      <c r="CQ166" s="769"/>
      <c r="CR166" s="769"/>
      <c r="CS166" s="769"/>
      <c r="CT166" s="769"/>
      <c r="CU166" s="769"/>
      <c r="CV166" s="769"/>
      <c r="CW166" s="769"/>
      <c r="CX166" s="769"/>
      <c r="CY166" s="769"/>
      <c r="CZ166" s="769"/>
      <c r="DA166" s="769"/>
      <c r="DB166" s="769"/>
      <c r="DC166" s="769"/>
      <c r="DD166" s="769"/>
      <c r="DE166" s="769"/>
      <c r="DF166" s="769"/>
      <c r="DG166" s="769"/>
      <c r="DH166" s="769"/>
      <c r="DI166" s="769"/>
      <c r="DJ166" s="769"/>
      <c r="DK166" s="769"/>
      <c r="DL166" s="769"/>
      <c r="DM166" s="769"/>
      <c r="DN166" s="769"/>
      <c r="DO166" s="769"/>
      <c r="DP166" s="769"/>
      <c r="DQ166" s="769"/>
      <c r="DR166" s="769"/>
      <c r="DS166" s="769"/>
      <c r="DT166" s="769"/>
      <c r="DU166" s="769"/>
      <c r="DV166" s="769"/>
      <c r="DW166" s="769"/>
      <c r="DX166" s="769"/>
      <c r="DY166" s="769"/>
      <c r="DZ166" s="769"/>
      <c r="EA166" s="769"/>
      <c r="EB166" s="769"/>
      <c r="EC166" s="769"/>
    </row>
    <row r="167" spans="1:158" s="768" customFormat="1" ht="16.7" customHeight="1" x14ac:dyDescent="0.5">
      <c r="A167" s="502" t="s">
        <v>1038</v>
      </c>
      <c r="B167" s="589"/>
      <c r="C167" s="590" t="s">
        <v>228</v>
      </c>
      <c r="D167" s="419" t="s">
        <v>114</v>
      </c>
      <c r="E167" s="615" t="s">
        <v>1124</v>
      </c>
      <c r="F167" s="338">
        <f>8+3</f>
        <v>11</v>
      </c>
      <c r="G167" s="338"/>
      <c r="H167" s="338"/>
      <c r="I167" s="338"/>
      <c r="J167" s="338"/>
      <c r="K167" s="338"/>
      <c r="L167" s="338"/>
      <c r="M167" s="664"/>
      <c r="N167" s="137" t="s">
        <v>230</v>
      </c>
      <c r="O167" s="419" t="s">
        <v>114</v>
      </c>
      <c r="P167" s="615" t="s">
        <v>1124</v>
      </c>
      <c r="Q167" s="338">
        <f>8+3</f>
        <v>11</v>
      </c>
      <c r="R167" s="338"/>
      <c r="S167" s="338"/>
      <c r="T167" s="338"/>
      <c r="U167" s="338"/>
      <c r="V167" s="338"/>
      <c r="W167" s="338"/>
      <c r="X167" s="689"/>
      <c r="Y167" s="769"/>
      <c r="Z167" s="769"/>
      <c r="AA167" s="769"/>
      <c r="AB167" s="769"/>
      <c r="AC167" s="769"/>
      <c r="AD167" s="769"/>
      <c r="AE167" s="769"/>
      <c r="AF167" s="769"/>
      <c r="AG167" s="769"/>
      <c r="AH167" s="769"/>
      <c r="AI167" s="769"/>
      <c r="AJ167" s="769"/>
      <c r="AK167" s="769"/>
      <c r="AL167" s="769"/>
      <c r="AM167" s="769"/>
      <c r="AN167" s="769"/>
      <c r="AO167" s="769"/>
      <c r="AP167" s="769"/>
      <c r="AQ167" s="769"/>
      <c r="AR167" s="769"/>
      <c r="AS167" s="769"/>
      <c r="AT167" s="769"/>
      <c r="AU167" s="769"/>
      <c r="AV167" s="769"/>
      <c r="AW167" s="769"/>
      <c r="AX167" s="769"/>
      <c r="AY167" s="769"/>
      <c r="AZ167" s="769"/>
      <c r="BA167" s="769"/>
      <c r="BB167" s="769"/>
      <c r="BC167" s="769"/>
      <c r="BD167" s="769"/>
      <c r="BE167" s="769"/>
      <c r="BF167" s="769"/>
      <c r="BG167" s="769"/>
      <c r="BH167" s="769"/>
      <c r="BI167" s="769"/>
      <c r="BJ167" s="769"/>
      <c r="BK167" s="769"/>
      <c r="BL167" s="769"/>
      <c r="BM167" s="769"/>
      <c r="BN167" s="769"/>
      <c r="BO167" s="769"/>
      <c r="BP167" s="769"/>
      <c r="BQ167" s="769"/>
      <c r="BR167" s="769"/>
      <c r="BS167" s="769"/>
      <c r="BT167" s="769"/>
      <c r="BU167" s="769"/>
      <c r="BV167" s="769"/>
      <c r="BW167" s="769"/>
      <c r="BX167" s="769"/>
      <c r="BY167" s="769"/>
      <c r="BZ167" s="769"/>
      <c r="CA167" s="769"/>
      <c r="CB167" s="769"/>
      <c r="CC167" s="769"/>
      <c r="CD167" s="769"/>
      <c r="CE167" s="769"/>
      <c r="CF167" s="769"/>
      <c r="CG167" s="769"/>
      <c r="CH167" s="769"/>
      <c r="CI167" s="769"/>
      <c r="CJ167" s="769"/>
      <c r="CK167" s="769"/>
      <c r="CL167" s="769"/>
      <c r="CM167" s="769"/>
      <c r="CN167" s="769"/>
      <c r="CO167" s="769"/>
      <c r="CP167" s="769"/>
      <c r="CQ167" s="769"/>
      <c r="CR167" s="769"/>
      <c r="CS167" s="769"/>
      <c r="CT167" s="769"/>
      <c r="CU167" s="769"/>
      <c r="CV167" s="769"/>
      <c r="CW167" s="769"/>
      <c r="CX167" s="769"/>
      <c r="CY167" s="769"/>
      <c r="CZ167" s="769"/>
      <c r="DA167" s="769"/>
      <c r="DB167" s="769"/>
      <c r="DC167" s="769"/>
      <c r="DD167" s="769"/>
      <c r="DE167" s="769"/>
      <c r="DF167" s="769"/>
      <c r="DG167" s="769"/>
      <c r="DH167" s="769"/>
      <c r="DI167" s="769"/>
      <c r="DJ167" s="769"/>
      <c r="DK167" s="769"/>
      <c r="DL167" s="769"/>
      <c r="DM167" s="769"/>
      <c r="DN167" s="769"/>
      <c r="DO167" s="769"/>
      <c r="DP167" s="769"/>
      <c r="DQ167" s="769"/>
      <c r="DR167" s="769"/>
      <c r="DS167" s="769"/>
      <c r="DT167" s="769"/>
      <c r="DU167" s="769"/>
      <c r="DV167" s="769"/>
      <c r="DW167" s="769"/>
      <c r="DX167" s="769"/>
      <c r="DY167" s="769"/>
      <c r="DZ167" s="769"/>
      <c r="EA167" s="769"/>
      <c r="EB167" s="769"/>
      <c r="EC167" s="769"/>
    </row>
    <row r="168" spans="1:158" s="768" customFormat="1" ht="16.7" customHeight="1" x14ac:dyDescent="0.5">
      <c r="A168" s="709"/>
      <c r="B168" s="592"/>
      <c r="C168" s="593" t="s">
        <v>1071</v>
      </c>
      <c r="D168" s="462" t="s">
        <v>483</v>
      </c>
      <c r="E168" s="616" t="s">
        <v>893</v>
      </c>
      <c r="F168" s="373">
        <v>2</v>
      </c>
      <c r="G168" s="373"/>
      <c r="H168" s="373"/>
      <c r="I168" s="373"/>
      <c r="J168" s="373"/>
      <c r="K168" s="373"/>
      <c r="L168" s="373"/>
      <c r="M168" s="657"/>
      <c r="N168" s="142" t="s">
        <v>892</v>
      </c>
      <c r="O168" s="462" t="s">
        <v>483</v>
      </c>
      <c r="P168" s="616" t="s">
        <v>893</v>
      </c>
      <c r="Q168" s="373">
        <v>2</v>
      </c>
      <c r="R168" s="373"/>
      <c r="S168" s="373"/>
      <c r="T168" s="373"/>
      <c r="U168" s="373"/>
      <c r="V168" s="373"/>
      <c r="W168" s="373"/>
      <c r="X168" s="682"/>
      <c r="Y168" s="769"/>
      <c r="Z168" s="769"/>
      <c r="AA168" s="769"/>
      <c r="AB168" s="769"/>
      <c r="AC168" s="769"/>
      <c r="AD168" s="769"/>
      <c r="AE168" s="769"/>
      <c r="AF168" s="769"/>
      <c r="AG168" s="769"/>
      <c r="AH168" s="769"/>
      <c r="AI168" s="769"/>
      <c r="AJ168" s="769"/>
      <c r="AK168" s="769"/>
      <c r="AL168" s="769"/>
      <c r="AM168" s="769"/>
      <c r="AN168" s="769"/>
      <c r="AO168" s="769"/>
      <c r="AP168" s="769"/>
      <c r="AQ168" s="769"/>
      <c r="AR168" s="769"/>
      <c r="AS168" s="769"/>
      <c r="AT168" s="769"/>
      <c r="AU168" s="769"/>
      <c r="AV168" s="769"/>
      <c r="AW168" s="769"/>
      <c r="AX168" s="769"/>
      <c r="AY168" s="769"/>
      <c r="AZ168" s="769"/>
      <c r="BA168" s="769"/>
      <c r="BB168" s="769"/>
      <c r="BC168" s="769"/>
      <c r="BD168" s="769"/>
      <c r="BE168" s="769"/>
      <c r="BF168" s="769"/>
      <c r="BG168" s="769"/>
      <c r="BH168" s="769"/>
      <c r="BI168" s="769"/>
      <c r="BJ168" s="769"/>
      <c r="BK168" s="769"/>
      <c r="BL168" s="769"/>
      <c r="BM168" s="769"/>
      <c r="BN168" s="769"/>
      <c r="BO168" s="769"/>
      <c r="BP168" s="769"/>
      <c r="BQ168" s="769"/>
      <c r="BR168" s="769"/>
      <c r="BS168" s="769"/>
      <c r="BT168" s="769"/>
      <c r="BU168" s="769"/>
      <c r="BV168" s="769"/>
      <c r="BW168" s="769"/>
      <c r="BX168" s="769"/>
      <c r="BY168" s="769"/>
      <c r="BZ168" s="769"/>
      <c r="CA168" s="769"/>
      <c r="CB168" s="769"/>
      <c r="CC168" s="769"/>
      <c r="CD168" s="769"/>
      <c r="CE168" s="769"/>
      <c r="CF168" s="769"/>
      <c r="CG168" s="769"/>
      <c r="CH168" s="769"/>
      <c r="CI168" s="769"/>
      <c r="CJ168" s="769"/>
      <c r="CK168" s="769"/>
      <c r="CL168" s="769"/>
      <c r="CM168" s="769"/>
      <c r="CN168" s="769"/>
      <c r="CO168" s="769"/>
      <c r="CP168" s="769"/>
      <c r="CQ168" s="769"/>
      <c r="CR168" s="769"/>
      <c r="CS168" s="769"/>
      <c r="CT168" s="769"/>
      <c r="CU168" s="769"/>
      <c r="CV168" s="769"/>
      <c r="CW168" s="769"/>
      <c r="CX168" s="769"/>
      <c r="CY168" s="769"/>
      <c r="CZ168" s="769"/>
      <c r="DA168" s="769"/>
      <c r="DB168" s="769"/>
      <c r="DC168" s="769"/>
      <c r="DD168" s="769"/>
      <c r="DE168" s="769"/>
      <c r="DF168" s="769"/>
      <c r="DG168" s="769"/>
      <c r="DH168" s="769"/>
      <c r="DI168" s="769"/>
      <c r="DJ168" s="769"/>
      <c r="DK168" s="769"/>
      <c r="DL168" s="769"/>
      <c r="DM168" s="769"/>
      <c r="DN168" s="769"/>
      <c r="DO168" s="769"/>
      <c r="DP168" s="769"/>
      <c r="DQ168" s="769"/>
      <c r="DR168" s="769"/>
      <c r="DS168" s="769"/>
      <c r="DT168" s="769"/>
      <c r="DU168" s="769"/>
      <c r="DV168" s="769"/>
      <c r="DW168" s="769"/>
      <c r="DX168" s="769"/>
      <c r="DY168" s="769"/>
      <c r="DZ168" s="769"/>
      <c r="EA168" s="769"/>
      <c r="EB168" s="769"/>
      <c r="EC168" s="769"/>
    </row>
    <row r="169" spans="1:158" s="768" customFormat="1" ht="16.7" customHeight="1" x14ac:dyDescent="0.5">
      <c r="A169" s="448" t="s">
        <v>607</v>
      </c>
      <c r="B169" s="578" t="s">
        <v>608</v>
      </c>
      <c r="C169" s="501" t="s">
        <v>413</v>
      </c>
      <c r="D169" s="453">
        <v>44960</v>
      </c>
      <c r="E169" s="583" t="s">
        <v>530</v>
      </c>
      <c r="F169" s="338">
        <f>2*3</f>
        <v>6</v>
      </c>
      <c r="G169" s="338">
        <f>F169+F170</f>
        <v>9</v>
      </c>
      <c r="H169" s="338">
        <v>1</v>
      </c>
      <c r="I169" s="338">
        <v>1</v>
      </c>
      <c r="J169" s="338">
        <v>1</v>
      </c>
      <c r="K169" s="338">
        <v>1</v>
      </c>
      <c r="L169" s="466">
        <f>SUM(G169:K169)</f>
        <v>13</v>
      </c>
      <c r="M169" s="664"/>
      <c r="N169" s="487" t="s">
        <v>416</v>
      </c>
      <c r="O169" s="453">
        <v>44960</v>
      </c>
      <c r="P169" s="583" t="s">
        <v>530</v>
      </c>
      <c r="Q169" s="338">
        <f>2*3</f>
        <v>6</v>
      </c>
      <c r="R169" s="338">
        <f>Q169+Q170</f>
        <v>9</v>
      </c>
      <c r="S169" s="338">
        <v>1</v>
      </c>
      <c r="T169" s="338">
        <v>1</v>
      </c>
      <c r="U169" s="338">
        <v>1</v>
      </c>
      <c r="V169" s="338">
        <v>1</v>
      </c>
      <c r="W169" s="466">
        <f>SUM(R169:V169)</f>
        <v>13</v>
      </c>
      <c r="X169" s="689"/>
      <c r="Y169" s="769"/>
      <c r="Z169" s="769"/>
      <c r="AA169" s="769"/>
      <c r="AB169" s="769"/>
      <c r="AC169" s="769"/>
      <c r="AD169" s="769"/>
      <c r="AE169" s="769"/>
      <c r="AF169" s="769"/>
      <c r="AG169" s="769"/>
      <c r="AH169" s="769"/>
      <c r="AI169" s="769"/>
      <c r="AJ169" s="769"/>
      <c r="AK169" s="769"/>
      <c r="AL169" s="769"/>
      <c r="AM169" s="769"/>
      <c r="AN169" s="769"/>
      <c r="AO169" s="769"/>
      <c r="AP169" s="769"/>
      <c r="AQ169" s="769"/>
      <c r="AR169" s="769"/>
      <c r="AS169" s="769"/>
      <c r="AT169" s="769"/>
      <c r="AU169" s="769"/>
      <c r="AV169" s="769"/>
      <c r="AW169" s="769"/>
      <c r="AX169" s="769"/>
      <c r="AY169" s="769"/>
      <c r="AZ169" s="769"/>
      <c r="BA169" s="769"/>
      <c r="BB169" s="769"/>
      <c r="BC169" s="769"/>
      <c r="BD169" s="769"/>
      <c r="BE169" s="769"/>
      <c r="BF169" s="769"/>
      <c r="BG169" s="769"/>
      <c r="BH169" s="769"/>
      <c r="BI169" s="769"/>
      <c r="BJ169" s="769"/>
      <c r="BK169" s="769"/>
      <c r="BL169" s="769"/>
      <c r="BM169" s="769"/>
      <c r="BN169" s="769"/>
      <c r="BO169" s="769"/>
      <c r="BP169" s="769"/>
      <c r="BQ169" s="769"/>
      <c r="BR169" s="769"/>
      <c r="BS169" s="769"/>
      <c r="BT169" s="769"/>
      <c r="BU169" s="769"/>
      <c r="BV169" s="769"/>
      <c r="BW169" s="769"/>
      <c r="BX169" s="769"/>
      <c r="BY169" s="769"/>
      <c r="BZ169" s="769"/>
      <c r="CA169" s="769"/>
      <c r="CB169" s="769"/>
      <c r="CC169" s="769"/>
      <c r="CD169" s="769"/>
      <c r="CE169" s="769"/>
      <c r="CF169" s="769"/>
      <c r="CG169" s="769"/>
      <c r="CH169" s="769"/>
      <c r="CI169" s="769"/>
      <c r="CJ169" s="769"/>
      <c r="CK169" s="769"/>
      <c r="CL169" s="769"/>
      <c r="CM169" s="769"/>
      <c r="CN169" s="769"/>
      <c r="CO169" s="769"/>
      <c r="CP169" s="769"/>
      <c r="CQ169" s="769"/>
      <c r="CR169" s="769"/>
      <c r="CS169" s="769"/>
      <c r="CT169" s="769"/>
      <c r="CU169" s="769"/>
      <c r="CV169" s="769"/>
      <c r="CW169" s="769"/>
      <c r="CX169" s="769"/>
      <c r="CY169" s="769"/>
      <c r="CZ169" s="769"/>
      <c r="DA169" s="769"/>
      <c r="DB169" s="769"/>
      <c r="DC169" s="769"/>
      <c r="DD169" s="769"/>
      <c r="DE169" s="769"/>
      <c r="DF169" s="769"/>
      <c r="DG169" s="769"/>
      <c r="DH169" s="769"/>
      <c r="DI169" s="769"/>
      <c r="DJ169" s="769"/>
      <c r="DK169" s="769"/>
      <c r="DL169" s="769"/>
      <c r="DM169" s="769"/>
      <c r="DN169" s="769"/>
      <c r="DO169" s="769"/>
      <c r="DP169" s="769"/>
      <c r="DQ169" s="769"/>
      <c r="DR169" s="769"/>
      <c r="DS169" s="769"/>
      <c r="DT169" s="769"/>
      <c r="DU169" s="769"/>
      <c r="DV169" s="769"/>
      <c r="DW169" s="769"/>
      <c r="DX169" s="769"/>
      <c r="DY169" s="769"/>
      <c r="DZ169" s="769"/>
      <c r="EA169" s="769"/>
      <c r="EB169" s="769"/>
      <c r="EC169" s="769"/>
    </row>
    <row r="170" spans="1:158" s="768" customFormat="1" ht="16.7" customHeight="1" x14ac:dyDescent="0.5">
      <c r="A170" s="709"/>
      <c r="B170" s="592"/>
      <c r="C170" s="620" t="s">
        <v>418</v>
      </c>
      <c r="D170" s="388">
        <v>1</v>
      </c>
      <c r="E170" s="621" t="s">
        <v>530</v>
      </c>
      <c r="F170" s="373">
        <v>3</v>
      </c>
      <c r="G170" s="373"/>
      <c r="H170" s="373"/>
      <c r="I170" s="373"/>
      <c r="J170" s="373"/>
      <c r="K170" s="373"/>
      <c r="L170" s="373"/>
      <c r="M170" s="657"/>
      <c r="N170" s="464" t="s">
        <v>419</v>
      </c>
      <c r="O170" s="388">
        <v>1</v>
      </c>
      <c r="P170" s="621" t="s">
        <v>530</v>
      </c>
      <c r="Q170" s="373">
        <v>3</v>
      </c>
      <c r="R170" s="373"/>
      <c r="S170" s="373"/>
      <c r="T170" s="373"/>
      <c r="U170" s="373"/>
      <c r="V170" s="373"/>
      <c r="W170" s="373"/>
      <c r="X170" s="682"/>
      <c r="Y170" s="769"/>
      <c r="Z170" s="769"/>
      <c r="AA170" s="769"/>
      <c r="AB170" s="769"/>
      <c r="AC170" s="769"/>
      <c r="AD170" s="769"/>
      <c r="AE170" s="769"/>
      <c r="AF170" s="769"/>
      <c r="AG170" s="769"/>
      <c r="AH170" s="769"/>
      <c r="AI170" s="769"/>
      <c r="AJ170" s="769"/>
      <c r="AK170" s="769"/>
      <c r="AL170" s="769"/>
      <c r="AM170" s="769"/>
      <c r="AN170" s="769"/>
      <c r="AO170" s="769"/>
      <c r="AP170" s="769"/>
      <c r="AQ170" s="769"/>
      <c r="AR170" s="769"/>
      <c r="AS170" s="769"/>
      <c r="AT170" s="769"/>
      <c r="AU170" s="769"/>
      <c r="AV170" s="769"/>
      <c r="AW170" s="769"/>
      <c r="AX170" s="769"/>
      <c r="AY170" s="769"/>
      <c r="AZ170" s="769"/>
      <c r="BA170" s="769"/>
      <c r="BB170" s="769"/>
      <c r="BC170" s="769"/>
      <c r="BD170" s="769"/>
      <c r="BE170" s="769"/>
      <c r="BF170" s="769"/>
      <c r="BG170" s="769"/>
      <c r="BH170" s="769"/>
      <c r="BI170" s="769"/>
      <c r="BJ170" s="769"/>
      <c r="BK170" s="769"/>
      <c r="BL170" s="769"/>
      <c r="BM170" s="769"/>
      <c r="BN170" s="769"/>
      <c r="BO170" s="769"/>
      <c r="BP170" s="769"/>
      <c r="BQ170" s="769"/>
      <c r="BR170" s="769"/>
      <c r="BS170" s="769"/>
      <c r="BT170" s="769"/>
      <c r="BU170" s="769"/>
      <c r="BV170" s="769"/>
      <c r="BW170" s="769"/>
      <c r="BX170" s="769"/>
      <c r="BY170" s="769"/>
      <c r="BZ170" s="769"/>
      <c r="CA170" s="769"/>
      <c r="CB170" s="769"/>
      <c r="CC170" s="769"/>
      <c r="CD170" s="769"/>
      <c r="CE170" s="769"/>
      <c r="CF170" s="769"/>
      <c r="CG170" s="769"/>
      <c r="CH170" s="769"/>
      <c r="CI170" s="769"/>
      <c r="CJ170" s="769"/>
      <c r="CK170" s="769"/>
      <c r="CL170" s="769"/>
      <c r="CM170" s="769"/>
      <c r="CN170" s="769"/>
      <c r="CO170" s="769"/>
      <c r="CP170" s="769"/>
      <c r="CQ170" s="769"/>
      <c r="CR170" s="769"/>
      <c r="CS170" s="769"/>
      <c r="CT170" s="769"/>
      <c r="CU170" s="769"/>
      <c r="CV170" s="769"/>
      <c r="CW170" s="769"/>
      <c r="CX170" s="769"/>
      <c r="CY170" s="769"/>
      <c r="CZ170" s="769"/>
      <c r="DA170" s="769"/>
      <c r="DB170" s="769"/>
      <c r="DC170" s="769"/>
      <c r="DD170" s="769"/>
      <c r="DE170" s="769"/>
      <c r="DF170" s="769"/>
      <c r="DG170" s="769"/>
      <c r="DH170" s="769"/>
      <c r="DI170" s="769"/>
      <c r="DJ170" s="769"/>
      <c r="DK170" s="769"/>
      <c r="DL170" s="769"/>
      <c r="DM170" s="769"/>
      <c r="DN170" s="769"/>
      <c r="DO170" s="769"/>
      <c r="DP170" s="769"/>
      <c r="DQ170" s="769"/>
      <c r="DR170" s="769"/>
      <c r="DS170" s="769"/>
      <c r="DT170" s="769"/>
      <c r="DU170" s="769"/>
      <c r="DV170" s="769"/>
      <c r="DW170" s="769"/>
      <c r="DX170" s="769"/>
      <c r="DY170" s="769"/>
      <c r="DZ170" s="769"/>
      <c r="EA170" s="769"/>
      <c r="EB170" s="769"/>
      <c r="EC170" s="769"/>
    </row>
    <row r="171" spans="1:158" s="793" customFormat="1" ht="15.95" customHeight="1" x14ac:dyDescent="0.5">
      <c r="A171" s="502" t="s">
        <v>901</v>
      </c>
      <c r="B171" s="510"/>
      <c r="C171" s="635" t="s">
        <v>911</v>
      </c>
      <c r="D171" s="137">
        <v>5</v>
      </c>
      <c r="E171" s="151" t="s">
        <v>724</v>
      </c>
      <c r="F171" s="338">
        <f>3*5</f>
        <v>15</v>
      </c>
      <c r="G171" s="338">
        <f>F171+F172</f>
        <v>15</v>
      </c>
      <c r="H171" s="338"/>
      <c r="I171" s="338"/>
      <c r="J171" s="338"/>
      <c r="K171" s="466"/>
      <c r="L171" s="465">
        <f>SUM(G171:K171)</f>
        <v>15</v>
      </c>
      <c r="M171" s="674"/>
      <c r="N171" s="151" t="s">
        <v>908</v>
      </c>
      <c r="O171" s="137">
        <v>5</v>
      </c>
      <c r="P171" s="151" t="s">
        <v>724</v>
      </c>
      <c r="Q171" s="338">
        <f>3*5</f>
        <v>15</v>
      </c>
      <c r="R171" s="338">
        <f>Q171+Q172</f>
        <v>15</v>
      </c>
      <c r="S171" s="338"/>
      <c r="T171" s="338"/>
      <c r="U171" s="338"/>
      <c r="V171" s="466"/>
      <c r="W171" s="465">
        <f>SUM(R171:V171)</f>
        <v>15</v>
      </c>
      <c r="X171" s="703"/>
    </row>
    <row r="172" spans="1:158" s="808" customFormat="1" ht="15.95" customHeight="1" x14ac:dyDescent="0.5">
      <c r="A172" s="758" t="s">
        <v>981</v>
      </c>
      <c r="B172" s="759"/>
      <c r="C172" s="760"/>
      <c r="D172" s="761"/>
      <c r="E172" s="762"/>
      <c r="F172" s="763"/>
      <c r="G172" s="764"/>
      <c r="H172" s="764"/>
      <c r="I172" s="764"/>
      <c r="J172" s="764"/>
      <c r="K172" s="764"/>
      <c r="L172" s="764"/>
      <c r="M172" s="765"/>
      <c r="N172" s="762"/>
      <c r="O172" s="761"/>
      <c r="P172" s="762"/>
      <c r="Q172" s="763"/>
      <c r="R172" s="764"/>
      <c r="S172" s="764"/>
      <c r="T172" s="764"/>
      <c r="U172" s="764"/>
      <c r="V172" s="764"/>
      <c r="W172" s="764"/>
      <c r="X172" s="766"/>
    </row>
    <row r="173" spans="1:158" s="768" customFormat="1" ht="15.95" customHeight="1" x14ac:dyDescent="0.5">
      <c r="A173" s="585" t="s">
        <v>902</v>
      </c>
      <c r="B173" s="647"/>
      <c r="C173" s="704" t="s">
        <v>912</v>
      </c>
      <c r="D173" s="465">
        <v>5</v>
      </c>
      <c r="E173" s="208" t="s">
        <v>714</v>
      </c>
      <c r="F173" s="465">
        <f>2*5</f>
        <v>10</v>
      </c>
      <c r="G173" s="465">
        <f>F173+F174</f>
        <v>20</v>
      </c>
      <c r="H173" s="465"/>
      <c r="I173" s="465"/>
      <c r="J173" s="465"/>
      <c r="K173" s="705"/>
      <c r="L173" s="465">
        <f>SUM(G173:K173)</f>
        <v>20</v>
      </c>
      <c r="M173" s="859"/>
      <c r="N173" s="208" t="s">
        <v>909</v>
      </c>
      <c r="O173" s="465">
        <v>5</v>
      </c>
      <c r="P173" s="208" t="s">
        <v>714</v>
      </c>
      <c r="Q173" s="465">
        <f>2*5</f>
        <v>10</v>
      </c>
      <c r="R173" s="465">
        <f>Q173+Q174</f>
        <v>20</v>
      </c>
      <c r="S173" s="465"/>
      <c r="T173" s="465"/>
      <c r="U173" s="465"/>
      <c r="V173" s="705"/>
      <c r="W173" s="465">
        <f>SUM(R173:V173)</f>
        <v>20</v>
      </c>
      <c r="X173" s="860"/>
      <c r="Y173" s="769"/>
      <c r="Z173" s="769"/>
      <c r="AA173" s="769"/>
      <c r="AB173" s="769"/>
      <c r="AC173" s="769"/>
      <c r="AD173" s="769"/>
      <c r="AE173" s="769"/>
      <c r="AF173" s="769"/>
      <c r="AG173" s="769"/>
      <c r="AH173" s="769"/>
      <c r="AI173" s="769"/>
      <c r="AJ173" s="769"/>
      <c r="AK173" s="769"/>
      <c r="AL173" s="769"/>
      <c r="AM173" s="769"/>
      <c r="AN173" s="769"/>
      <c r="AO173" s="769"/>
      <c r="AP173" s="769"/>
      <c r="AQ173" s="769"/>
      <c r="AR173" s="769"/>
      <c r="AS173" s="769"/>
      <c r="AT173" s="769"/>
      <c r="AU173" s="769"/>
      <c r="AV173" s="769"/>
      <c r="AW173" s="769"/>
      <c r="AX173" s="769"/>
      <c r="AY173" s="769"/>
      <c r="AZ173" s="769"/>
      <c r="BA173" s="769"/>
      <c r="BB173" s="769"/>
      <c r="BC173" s="769"/>
      <c r="BD173" s="769"/>
      <c r="BE173" s="769"/>
      <c r="BF173" s="769"/>
      <c r="BG173" s="769"/>
      <c r="BH173" s="769"/>
      <c r="BI173" s="769"/>
      <c r="BJ173" s="769"/>
      <c r="BK173" s="769"/>
      <c r="BL173" s="769"/>
      <c r="BM173" s="769"/>
      <c r="BN173" s="769"/>
      <c r="BO173" s="769"/>
      <c r="BP173" s="769"/>
      <c r="BQ173" s="769"/>
      <c r="BR173" s="769"/>
      <c r="BS173" s="769"/>
      <c r="BT173" s="769"/>
      <c r="BU173" s="769"/>
      <c r="BV173" s="769"/>
      <c r="BW173" s="769"/>
      <c r="BX173" s="769"/>
      <c r="BY173" s="769"/>
      <c r="BZ173" s="769"/>
      <c r="CA173" s="769"/>
      <c r="CB173" s="769"/>
      <c r="CC173" s="769"/>
      <c r="CD173" s="769"/>
      <c r="CE173" s="769"/>
      <c r="CF173" s="769"/>
      <c r="CG173" s="769"/>
      <c r="CH173" s="769"/>
      <c r="CI173" s="769"/>
      <c r="CJ173" s="769"/>
      <c r="CK173" s="769"/>
      <c r="CL173" s="769"/>
      <c r="CM173" s="769"/>
      <c r="CN173" s="769"/>
      <c r="CO173" s="769"/>
      <c r="CP173" s="769"/>
      <c r="CQ173" s="769"/>
      <c r="CR173" s="769"/>
      <c r="CS173" s="769"/>
      <c r="CT173" s="769"/>
      <c r="CU173" s="769"/>
      <c r="CV173" s="769"/>
      <c r="CW173" s="769"/>
      <c r="CX173" s="769"/>
      <c r="CY173" s="769"/>
      <c r="CZ173" s="769"/>
      <c r="DA173" s="769"/>
      <c r="DB173" s="769"/>
      <c r="DC173" s="769"/>
      <c r="DD173" s="769"/>
      <c r="DE173" s="769"/>
      <c r="DF173" s="769"/>
      <c r="DG173" s="769"/>
      <c r="DH173" s="769"/>
      <c r="DI173" s="769"/>
      <c r="DJ173" s="769"/>
      <c r="DK173" s="769"/>
      <c r="DL173" s="769"/>
      <c r="DM173" s="769"/>
      <c r="DN173" s="769"/>
      <c r="DO173" s="769"/>
      <c r="DP173" s="769"/>
      <c r="DQ173" s="769"/>
      <c r="DR173" s="769"/>
      <c r="DS173" s="769"/>
      <c r="DT173" s="769"/>
      <c r="DU173" s="769"/>
      <c r="DV173" s="769"/>
      <c r="DW173" s="769"/>
      <c r="DX173" s="769"/>
      <c r="DY173" s="769"/>
      <c r="DZ173" s="769"/>
      <c r="EA173" s="769"/>
      <c r="EB173" s="769"/>
      <c r="EC173" s="769"/>
    </row>
    <row r="174" spans="1:158" s="809" customFormat="1" ht="15.95" customHeight="1" x14ac:dyDescent="0.5">
      <c r="A174" s="758" t="s">
        <v>981</v>
      </c>
      <c r="B174" s="759"/>
      <c r="C174" s="636" t="s">
        <v>913</v>
      </c>
      <c r="D174" s="373">
        <v>5</v>
      </c>
      <c r="E174" s="200" t="s">
        <v>721</v>
      </c>
      <c r="F174" s="373">
        <f>2*5</f>
        <v>10</v>
      </c>
      <c r="G174" s="371"/>
      <c r="H174" s="371"/>
      <c r="I174" s="371"/>
      <c r="J174" s="371"/>
      <c r="K174" s="371"/>
      <c r="L174" s="371"/>
      <c r="M174" s="861"/>
      <c r="N174" s="200" t="s">
        <v>910</v>
      </c>
      <c r="O174" s="373">
        <v>5</v>
      </c>
      <c r="P174" s="200" t="s">
        <v>721</v>
      </c>
      <c r="Q174" s="373">
        <f>2*5</f>
        <v>10</v>
      </c>
      <c r="R174" s="371"/>
      <c r="S174" s="371"/>
      <c r="T174" s="371"/>
      <c r="U174" s="371"/>
      <c r="V174" s="371"/>
      <c r="W174" s="371"/>
      <c r="X174" s="862"/>
      <c r="Y174" s="808"/>
      <c r="Z174" s="808"/>
      <c r="AA174" s="808"/>
      <c r="AB174" s="808"/>
      <c r="AC174" s="808"/>
      <c r="AD174" s="808"/>
      <c r="AE174" s="808"/>
      <c r="AF174" s="808"/>
      <c r="AG174" s="808"/>
      <c r="AH174" s="808"/>
      <c r="AI174" s="808"/>
      <c r="AJ174" s="808"/>
      <c r="AK174" s="808"/>
      <c r="AL174" s="808"/>
      <c r="AM174" s="808"/>
      <c r="AN174" s="808"/>
      <c r="AO174" s="808"/>
      <c r="AP174" s="808"/>
      <c r="AQ174" s="808"/>
      <c r="AR174" s="808"/>
      <c r="AS174" s="808"/>
      <c r="AT174" s="808"/>
      <c r="AU174" s="808"/>
      <c r="AV174" s="808"/>
      <c r="AW174" s="808"/>
      <c r="AX174" s="808"/>
      <c r="AY174" s="808"/>
      <c r="AZ174" s="808"/>
      <c r="BA174" s="808"/>
      <c r="BB174" s="808"/>
      <c r="BC174" s="808"/>
      <c r="BD174" s="808"/>
      <c r="BE174" s="808"/>
      <c r="BF174" s="808"/>
      <c r="BG174" s="808"/>
      <c r="BH174" s="808"/>
      <c r="BI174" s="808"/>
      <c r="BJ174" s="808"/>
      <c r="BK174" s="808"/>
      <c r="BL174" s="808"/>
      <c r="BM174" s="808"/>
      <c r="BN174" s="808"/>
      <c r="BO174" s="808"/>
      <c r="BP174" s="808"/>
      <c r="BQ174" s="808"/>
      <c r="BR174" s="808"/>
      <c r="BS174" s="808"/>
      <c r="BT174" s="808"/>
      <c r="BU174" s="808"/>
      <c r="BV174" s="808"/>
      <c r="BW174" s="808"/>
      <c r="BX174" s="808"/>
      <c r="BY174" s="808"/>
      <c r="BZ174" s="808"/>
      <c r="CA174" s="808"/>
      <c r="CB174" s="808"/>
      <c r="CC174" s="808"/>
      <c r="CD174" s="808"/>
      <c r="CE174" s="808"/>
      <c r="CF174" s="808"/>
      <c r="CG174" s="808"/>
      <c r="CH174" s="808"/>
      <c r="CI174" s="808"/>
      <c r="CJ174" s="808"/>
      <c r="CK174" s="808"/>
      <c r="CL174" s="808"/>
      <c r="CM174" s="808"/>
      <c r="CN174" s="808"/>
      <c r="CO174" s="808"/>
      <c r="CP174" s="808"/>
      <c r="CQ174" s="808"/>
      <c r="CR174" s="808"/>
      <c r="CS174" s="808"/>
      <c r="CT174" s="808"/>
      <c r="CU174" s="808"/>
      <c r="CV174" s="808"/>
      <c r="CW174" s="808"/>
      <c r="CX174" s="808"/>
      <c r="CY174" s="808"/>
      <c r="CZ174" s="808"/>
      <c r="DA174" s="808"/>
      <c r="DB174" s="808"/>
      <c r="DC174" s="808"/>
      <c r="DD174" s="808"/>
      <c r="DE174" s="808"/>
      <c r="DF174" s="808"/>
      <c r="DG174" s="808"/>
      <c r="DH174" s="808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</row>
    <row r="175" spans="1:158" s="768" customFormat="1" ht="15.95" customHeight="1" x14ac:dyDescent="0.5">
      <c r="A175" s="502" t="s">
        <v>903</v>
      </c>
      <c r="B175" s="510"/>
      <c r="C175" s="635" t="s">
        <v>912</v>
      </c>
      <c r="D175" s="338">
        <v>5</v>
      </c>
      <c r="E175" s="151" t="s">
        <v>714</v>
      </c>
      <c r="F175" s="338">
        <f>2*5</f>
        <v>10</v>
      </c>
      <c r="G175" s="338">
        <f>F175+F176</f>
        <v>25</v>
      </c>
      <c r="H175" s="338"/>
      <c r="I175" s="338"/>
      <c r="J175" s="338"/>
      <c r="K175" s="466"/>
      <c r="L175" s="465">
        <f>SUM(G175:K175)</f>
        <v>25</v>
      </c>
      <c r="M175" s="863"/>
      <c r="N175" s="151" t="s">
        <v>909</v>
      </c>
      <c r="O175" s="338">
        <v>5</v>
      </c>
      <c r="P175" s="151" t="s">
        <v>714</v>
      </c>
      <c r="Q175" s="338">
        <f>2*5</f>
        <v>10</v>
      </c>
      <c r="R175" s="338">
        <f>Q175+Q176</f>
        <v>25</v>
      </c>
      <c r="S175" s="338"/>
      <c r="T175" s="338"/>
      <c r="U175" s="338"/>
      <c r="V175" s="466"/>
      <c r="W175" s="465">
        <f>SUM(R175:V175)</f>
        <v>25</v>
      </c>
      <c r="X175" s="864"/>
      <c r="Y175" s="769"/>
      <c r="Z175" s="769"/>
      <c r="AA175" s="769"/>
      <c r="AB175" s="769"/>
      <c r="AC175" s="769"/>
      <c r="AD175" s="769"/>
      <c r="AE175" s="769"/>
      <c r="AF175" s="769"/>
      <c r="AG175" s="769"/>
      <c r="AH175" s="769"/>
      <c r="AI175" s="769"/>
      <c r="AJ175" s="769"/>
      <c r="AK175" s="769"/>
      <c r="AL175" s="769"/>
      <c r="AM175" s="769"/>
      <c r="AN175" s="769"/>
      <c r="AO175" s="769"/>
      <c r="AP175" s="769"/>
      <c r="AQ175" s="769"/>
      <c r="AR175" s="769"/>
      <c r="AS175" s="769"/>
      <c r="AT175" s="769"/>
      <c r="AU175" s="769"/>
      <c r="AV175" s="769"/>
      <c r="AW175" s="769"/>
      <c r="AX175" s="769"/>
      <c r="AY175" s="769"/>
      <c r="AZ175" s="769"/>
      <c r="BA175" s="769"/>
      <c r="BB175" s="769"/>
      <c r="BC175" s="769"/>
      <c r="BD175" s="769"/>
      <c r="BE175" s="769"/>
      <c r="BF175" s="769"/>
      <c r="BG175" s="769"/>
      <c r="BH175" s="769"/>
      <c r="BI175" s="769"/>
      <c r="BJ175" s="769"/>
      <c r="BK175" s="769"/>
      <c r="BL175" s="769"/>
      <c r="BM175" s="769"/>
      <c r="BN175" s="769"/>
      <c r="BO175" s="769"/>
      <c r="BP175" s="769"/>
      <c r="BQ175" s="769"/>
      <c r="BR175" s="769"/>
      <c r="BS175" s="769"/>
      <c r="BT175" s="769"/>
      <c r="BU175" s="769"/>
      <c r="BV175" s="769"/>
      <c r="BW175" s="769"/>
      <c r="BX175" s="769"/>
      <c r="BY175" s="769"/>
      <c r="BZ175" s="769"/>
      <c r="CA175" s="769"/>
      <c r="CB175" s="769"/>
      <c r="CC175" s="769"/>
      <c r="CD175" s="769"/>
      <c r="CE175" s="769"/>
      <c r="CF175" s="769"/>
      <c r="CG175" s="769"/>
      <c r="CH175" s="769"/>
      <c r="CI175" s="769"/>
      <c r="CJ175" s="769"/>
      <c r="CK175" s="769"/>
      <c r="CL175" s="769"/>
      <c r="CM175" s="769"/>
      <c r="CN175" s="769"/>
      <c r="CO175" s="769"/>
      <c r="CP175" s="769"/>
      <c r="CQ175" s="769"/>
      <c r="CR175" s="769"/>
      <c r="CS175" s="769"/>
      <c r="CT175" s="769"/>
      <c r="CU175" s="769"/>
      <c r="CV175" s="769"/>
      <c r="CW175" s="769"/>
      <c r="CX175" s="769"/>
      <c r="CY175" s="769"/>
      <c r="CZ175" s="769"/>
      <c r="DA175" s="769"/>
      <c r="DB175" s="769"/>
      <c r="DC175" s="769"/>
      <c r="DD175" s="769"/>
      <c r="DE175" s="769"/>
      <c r="DF175" s="769"/>
      <c r="DG175" s="769"/>
      <c r="DH175" s="769"/>
      <c r="DI175" s="769"/>
      <c r="DJ175" s="769"/>
      <c r="DK175" s="769"/>
      <c r="DL175" s="769"/>
      <c r="DM175" s="769"/>
      <c r="DN175" s="769"/>
      <c r="DO175" s="769"/>
      <c r="DP175" s="769"/>
      <c r="DQ175" s="769"/>
      <c r="DR175" s="769"/>
      <c r="DS175" s="769"/>
      <c r="DT175" s="769"/>
      <c r="DU175" s="769"/>
      <c r="DV175" s="769"/>
      <c r="DW175" s="769"/>
      <c r="DX175" s="769"/>
      <c r="DY175" s="769"/>
      <c r="DZ175" s="769"/>
      <c r="EA175" s="769"/>
      <c r="EB175" s="769"/>
      <c r="EC175" s="769"/>
    </row>
    <row r="176" spans="1:158" s="809" customFormat="1" ht="15.95" customHeight="1" x14ac:dyDescent="0.5">
      <c r="A176" s="758" t="s">
        <v>981</v>
      </c>
      <c r="B176" s="759"/>
      <c r="C176" s="636" t="s">
        <v>911</v>
      </c>
      <c r="D176" s="142">
        <v>5</v>
      </c>
      <c r="E176" s="200" t="s">
        <v>724</v>
      </c>
      <c r="F176" s="373">
        <f>3*5</f>
        <v>15</v>
      </c>
      <c r="G176" s="371"/>
      <c r="H176" s="371"/>
      <c r="I176" s="371"/>
      <c r="J176" s="371"/>
      <c r="K176" s="371"/>
      <c r="L176" s="371"/>
      <c r="M176" s="861"/>
      <c r="N176" s="200" t="s">
        <v>908</v>
      </c>
      <c r="O176" s="142">
        <v>5</v>
      </c>
      <c r="P176" s="200" t="s">
        <v>724</v>
      </c>
      <c r="Q176" s="373">
        <f>3*5</f>
        <v>15</v>
      </c>
      <c r="R176" s="371"/>
      <c r="S176" s="371"/>
      <c r="T176" s="371"/>
      <c r="U176" s="371"/>
      <c r="V176" s="371"/>
      <c r="W176" s="371"/>
      <c r="X176" s="862"/>
      <c r="Y176" s="808"/>
      <c r="Z176" s="808"/>
      <c r="AA176" s="808"/>
      <c r="AB176" s="808"/>
      <c r="AC176" s="808"/>
      <c r="AD176" s="808"/>
      <c r="AE176" s="808"/>
      <c r="AF176" s="808"/>
      <c r="AG176" s="808"/>
      <c r="AH176" s="808"/>
      <c r="AI176" s="808"/>
      <c r="AJ176" s="808"/>
      <c r="AK176" s="808"/>
      <c r="AL176" s="808"/>
      <c r="AM176" s="808"/>
      <c r="AN176" s="808"/>
      <c r="AO176" s="808"/>
      <c r="AP176" s="808"/>
      <c r="AQ176" s="808"/>
      <c r="AR176" s="808"/>
      <c r="AS176" s="808"/>
      <c r="AT176" s="808"/>
      <c r="AU176" s="808"/>
      <c r="AV176" s="808"/>
      <c r="AW176" s="808"/>
      <c r="AX176" s="808"/>
      <c r="AY176" s="808"/>
      <c r="AZ176" s="808"/>
      <c r="BA176" s="808"/>
      <c r="BB176" s="808"/>
      <c r="BC176" s="808"/>
      <c r="BD176" s="808"/>
      <c r="BE176" s="808"/>
      <c r="BF176" s="808"/>
      <c r="BG176" s="808"/>
      <c r="BH176" s="808"/>
      <c r="BI176" s="808"/>
      <c r="BJ176" s="808"/>
      <c r="BK176" s="808"/>
      <c r="BL176" s="808"/>
      <c r="BM176" s="808"/>
      <c r="BN176" s="808"/>
      <c r="BO176" s="808"/>
      <c r="BP176" s="808"/>
      <c r="BQ176" s="808"/>
      <c r="BR176" s="808"/>
      <c r="BS176" s="808"/>
      <c r="BT176" s="808"/>
      <c r="BU176" s="808"/>
      <c r="BV176" s="808"/>
      <c r="BW176" s="808"/>
      <c r="BX176" s="808"/>
      <c r="BY176" s="808"/>
      <c r="BZ176" s="808"/>
      <c r="CA176" s="808"/>
      <c r="CB176" s="808"/>
      <c r="CC176" s="808"/>
      <c r="CD176" s="808"/>
      <c r="CE176" s="808"/>
      <c r="CF176" s="808"/>
      <c r="CG176" s="808"/>
      <c r="CH176" s="808"/>
      <c r="CI176" s="808"/>
      <c r="CJ176" s="808"/>
      <c r="CK176" s="808"/>
      <c r="CL176" s="808"/>
      <c r="CM176" s="808"/>
      <c r="CN176" s="808"/>
      <c r="CO176" s="808"/>
      <c r="CP176" s="808"/>
      <c r="CQ176" s="808"/>
      <c r="CR176" s="808"/>
      <c r="CS176" s="808"/>
      <c r="CT176" s="808"/>
      <c r="CU176" s="808"/>
      <c r="CV176" s="808"/>
      <c r="CW176" s="808"/>
      <c r="CX176" s="808"/>
      <c r="CY176" s="808"/>
      <c r="CZ176" s="808"/>
      <c r="DA176" s="808"/>
      <c r="DB176" s="808"/>
      <c r="DC176" s="808"/>
      <c r="DD176" s="808"/>
      <c r="DE176" s="808"/>
      <c r="DF176" s="808"/>
      <c r="DG176" s="808"/>
      <c r="DH176" s="808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  <c r="ER176" s="808"/>
      <c r="ES176" s="808"/>
      <c r="ET176" s="808"/>
      <c r="EU176" s="808"/>
      <c r="EV176" s="808"/>
      <c r="EW176" s="808"/>
      <c r="EX176" s="808"/>
      <c r="EY176" s="808"/>
      <c r="EZ176" s="808"/>
      <c r="FA176" s="808"/>
      <c r="FB176" s="808"/>
    </row>
    <row r="177" spans="1:158" s="768" customFormat="1" ht="15.95" customHeight="1" x14ac:dyDescent="0.5">
      <c r="A177" s="502" t="s">
        <v>904</v>
      </c>
      <c r="B177" s="510"/>
      <c r="C177" s="635" t="s">
        <v>912</v>
      </c>
      <c r="D177" s="338">
        <v>5</v>
      </c>
      <c r="E177" s="151" t="s">
        <v>714</v>
      </c>
      <c r="F177" s="338">
        <f>2*5</f>
        <v>10</v>
      </c>
      <c r="G177" s="338">
        <f>F177+F178</f>
        <v>20</v>
      </c>
      <c r="H177" s="338"/>
      <c r="I177" s="338"/>
      <c r="J177" s="338"/>
      <c r="K177" s="466"/>
      <c r="L177" s="465">
        <f>SUM(G177:K177)</f>
        <v>20</v>
      </c>
      <c r="M177" s="863"/>
      <c r="N177" s="151" t="s">
        <v>909</v>
      </c>
      <c r="O177" s="338">
        <v>5</v>
      </c>
      <c r="P177" s="151" t="s">
        <v>714</v>
      </c>
      <c r="Q177" s="338">
        <f>2*5</f>
        <v>10</v>
      </c>
      <c r="R177" s="338">
        <f>Q177+Q178</f>
        <v>20</v>
      </c>
      <c r="S177" s="338"/>
      <c r="T177" s="338"/>
      <c r="U177" s="338"/>
      <c r="V177" s="466"/>
      <c r="W177" s="465">
        <f>SUM(R177:V177)</f>
        <v>20</v>
      </c>
      <c r="X177" s="864"/>
      <c r="Y177" s="769"/>
      <c r="Z177" s="769"/>
      <c r="AA177" s="769"/>
      <c r="AB177" s="769"/>
      <c r="AC177" s="769"/>
      <c r="AD177" s="769"/>
      <c r="AE177" s="769"/>
      <c r="AF177" s="769"/>
      <c r="AG177" s="769"/>
      <c r="AH177" s="769"/>
      <c r="AI177" s="769"/>
      <c r="AJ177" s="769"/>
      <c r="AK177" s="769"/>
      <c r="AL177" s="769"/>
      <c r="AM177" s="769"/>
      <c r="AN177" s="769"/>
      <c r="AO177" s="769"/>
      <c r="AP177" s="769"/>
      <c r="AQ177" s="769"/>
      <c r="AR177" s="769"/>
      <c r="AS177" s="769"/>
      <c r="AT177" s="769"/>
      <c r="AU177" s="769"/>
      <c r="AV177" s="769"/>
      <c r="AW177" s="769"/>
      <c r="AX177" s="769"/>
      <c r="AY177" s="769"/>
      <c r="AZ177" s="769"/>
      <c r="BA177" s="769"/>
      <c r="BB177" s="769"/>
      <c r="BC177" s="769"/>
      <c r="BD177" s="769"/>
      <c r="BE177" s="769"/>
      <c r="BF177" s="769"/>
      <c r="BG177" s="769"/>
      <c r="BH177" s="769"/>
      <c r="BI177" s="769"/>
      <c r="BJ177" s="769"/>
      <c r="BK177" s="769"/>
      <c r="BL177" s="769"/>
      <c r="BM177" s="769"/>
      <c r="BN177" s="769"/>
      <c r="BO177" s="769"/>
      <c r="BP177" s="769"/>
      <c r="BQ177" s="769"/>
      <c r="BR177" s="769"/>
      <c r="BS177" s="769"/>
      <c r="BT177" s="769"/>
      <c r="BU177" s="769"/>
      <c r="BV177" s="769"/>
      <c r="BW177" s="769"/>
      <c r="BX177" s="769"/>
      <c r="BY177" s="769"/>
      <c r="BZ177" s="769"/>
      <c r="CA177" s="769"/>
      <c r="CB177" s="769"/>
      <c r="CC177" s="769"/>
      <c r="CD177" s="769"/>
      <c r="CE177" s="769"/>
      <c r="CF177" s="769"/>
      <c r="CG177" s="769"/>
      <c r="CH177" s="769"/>
      <c r="CI177" s="769"/>
      <c r="CJ177" s="769"/>
      <c r="CK177" s="769"/>
      <c r="CL177" s="769"/>
      <c r="CM177" s="769"/>
      <c r="CN177" s="769"/>
      <c r="CO177" s="769"/>
      <c r="CP177" s="769"/>
      <c r="CQ177" s="769"/>
      <c r="CR177" s="769"/>
      <c r="CS177" s="769"/>
      <c r="CT177" s="769"/>
      <c r="CU177" s="769"/>
      <c r="CV177" s="769"/>
      <c r="CW177" s="769"/>
      <c r="CX177" s="769"/>
      <c r="CY177" s="769"/>
      <c r="CZ177" s="769"/>
      <c r="DA177" s="769"/>
      <c r="DB177" s="769"/>
      <c r="DC177" s="769"/>
      <c r="DD177" s="769"/>
      <c r="DE177" s="769"/>
      <c r="DF177" s="769"/>
      <c r="DG177" s="769"/>
      <c r="DH177" s="769"/>
      <c r="DI177" s="769"/>
      <c r="DJ177" s="769"/>
      <c r="DK177" s="769"/>
      <c r="DL177" s="769"/>
      <c r="DM177" s="769"/>
      <c r="DN177" s="769"/>
      <c r="DO177" s="769"/>
      <c r="DP177" s="769"/>
      <c r="DQ177" s="769"/>
      <c r="DR177" s="769"/>
      <c r="DS177" s="769"/>
      <c r="DT177" s="769"/>
      <c r="DU177" s="769"/>
      <c r="DV177" s="769"/>
      <c r="DW177" s="769"/>
      <c r="DX177" s="769"/>
      <c r="DY177" s="769"/>
      <c r="DZ177" s="769"/>
      <c r="EA177" s="769"/>
      <c r="EB177" s="769"/>
      <c r="EC177" s="769"/>
      <c r="ED177" s="769"/>
      <c r="EE177" s="769"/>
      <c r="EF177" s="769"/>
      <c r="EG177" s="769"/>
      <c r="EH177" s="769"/>
      <c r="EI177" s="769"/>
      <c r="EJ177" s="769"/>
      <c r="EK177" s="769"/>
      <c r="EL177" s="769"/>
      <c r="EM177" s="769"/>
      <c r="EN177" s="769"/>
      <c r="EO177" s="769"/>
      <c r="EP177" s="769"/>
      <c r="EQ177" s="769"/>
      <c r="ER177" s="769"/>
      <c r="ES177" s="769"/>
      <c r="ET177" s="769"/>
      <c r="EU177" s="769"/>
      <c r="EV177" s="769"/>
      <c r="EW177" s="769"/>
      <c r="EX177" s="769"/>
      <c r="EY177" s="769"/>
      <c r="EZ177" s="769"/>
      <c r="FA177" s="769"/>
      <c r="FB177" s="769"/>
    </row>
    <row r="178" spans="1:158" s="809" customFormat="1" ht="15.95" customHeight="1" x14ac:dyDescent="0.5">
      <c r="A178" s="758" t="s">
        <v>981</v>
      </c>
      <c r="B178" s="759"/>
      <c r="C178" s="636" t="s">
        <v>913</v>
      </c>
      <c r="D178" s="373">
        <v>5</v>
      </c>
      <c r="E178" s="200" t="s">
        <v>721</v>
      </c>
      <c r="F178" s="373">
        <f>2*5</f>
        <v>10</v>
      </c>
      <c r="G178" s="637"/>
      <c r="H178" s="637"/>
      <c r="I178" s="637"/>
      <c r="J178" s="637"/>
      <c r="K178" s="637"/>
      <c r="L178" s="637"/>
      <c r="M178" s="861"/>
      <c r="N178" s="200" t="s">
        <v>910</v>
      </c>
      <c r="O178" s="373">
        <v>5</v>
      </c>
      <c r="P178" s="200" t="s">
        <v>721</v>
      </c>
      <c r="Q178" s="373">
        <f>2*5</f>
        <v>10</v>
      </c>
      <c r="R178" s="637"/>
      <c r="S178" s="637"/>
      <c r="T178" s="637"/>
      <c r="U178" s="637"/>
      <c r="V178" s="637"/>
      <c r="W178" s="637"/>
      <c r="X178" s="862"/>
      <c r="Y178" s="808"/>
      <c r="Z178" s="808"/>
      <c r="AA178" s="808"/>
      <c r="AB178" s="808"/>
      <c r="AC178" s="808"/>
      <c r="AD178" s="808"/>
      <c r="AE178" s="808"/>
      <c r="AF178" s="808"/>
      <c r="AG178" s="808"/>
      <c r="AH178" s="808"/>
      <c r="AI178" s="808"/>
      <c r="AJ178" s="808"/>
      <c r="AK178" s="808"/>
      <c r="AL178" s="808"/>
      <c r="AM178" s="808"/>
      <c r="AN178" s="808"/>
      <c r="AO178" s="808"/>
      <c r="AP178" s="808"/>
      <c r="AQ178" s="808"/>
      <c r="AR178" s="808"/>
      <c r="AS178" s="808"/>
      <c r="AT178" s="808"/>
      <c r="AU178" s="808"/>
      <c r="AV178" s="808"/>
      <c r="AW178" s="808"/>
      <c r="AX178" s="808"/>
      <c r="AY178" s="808"/>
      <c r="AZ178" s="808"/>
      <c r="BA178" s="808"/>
      <c r="BB178" s="808"/>
      <c r="BC178" s="808"/>
      <c r="BD178" s="808"/>
      <c r="BE178" s="808"/>
      <c r="BF178" s="808"/>
      <c r="BG178" s="808"/>
      <c r="BH178" s="808"/>
      <c r="BI178" s="808"/>
      <c r="BJ178" s="808"/>
      <c r="BK178" s="808"/>
      <c r="BL178" s="808"/>
      <c r="BM178" s="808"/>
      <c r="BN178" s="808"/>
      <c r="BO178" s="808"/>
      <c r="BP178" s="808"/>
      <c r="BQ178" s="808"/>
      <c r="BR178" s="808"/>
      <c r="BS178" s="808"/>
      <c r="BT178" s="808"/>
      <c r="BU178" s="808"/>
      <c r="BV178" s="808"/>
      <c r="BW178" s="808"/>
      <c r="BX178" s="808"/>
      <c r="BY178" s="808"/>
      <c r="BZ178" s="808"/>
      <c r="CA178" s="808"/>
      <c r="CB178" s="808"/>
      <c r="CC178" s="808"/>
      <c r="CD178" s="808"/>
      <c r="CE178" s="808"/>
      <c r="CF178" s="808"/>
      <c r="CG178" s="808"/>
      <c r="CH178" s="808"/>
      <c r="CI178" s="808"/>
      <c r="CJ178" s="808"/>
      <c r="CK178" s="808"/>
      <c r="CL178" s="808"/>
      <c r="CM178" s="808"/>
      <c r="CN178" s="808"/>
      <c r="CO178" s="808"/>
      <c r="CP178" s="808"/>
      <c r="CQ178" s="808"/>
      <c r="CR178" s="808"/>
      <c r="CS178" s="808"/>
      <c r="CT178" s="808"/>
      <c r="CU178" s="808"/>
      <c r="CV178" s="808"/>
      <c r="CW178" s="808"/>
      <c r="CX178" s="808"/>
      <c r="CY178" s="808"/>
      <c r="CZ178" s="808"/>
      <c r="DA178" s="808"/>
      <c r="DB178" s="808"/>
      <c r="DC178" s="808"/>
      <c r="DD178" s="808"/>
      <c r="DE178" s="808"/>
      <c r="DF178" s="808"/>
      <c r="DG178" s="808"/>
      <c r="DH178" s="808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  <c r="ER178" s="808"/>
      <c r="ES178" s="808"/>
      <c r="ET178" s="808"/>
      <c r="EU178" s="808"/>
      <c r="EV178" s="808"/>
      <c r="EW178" s="808"/>
      <c r="EX178" s="808"/>
      <c r="EY178" s="808"/>
      <c r="EZ178" s="808"/>
      <c r="FA178" s="808"/>
      <c r="FB178" s="808"/>
    </row>
    <row r="179" spans="1:158" s="768" customFormat="1" ht="15.95" customHeight="1" x14ac:dyDescent="0.5">
      <c r="A179" s="502" t="s">
        <v>905</v>
      </c>
      <c r="B179" s="510"/>
      <c r="C179" s="635" t="s">
        <v>912</v>
      </c>
      <c r="D179" s="338">
        <v>5</v>
      </c>
      <c r="E179" s="151" t="s">
        <v>714</v>
      </c>
      <c r="F179" s="338">
        <f>2*5</f>
        <v>10</v>
      </c>
      <c r="G179" s="338">
        <f>F179+F180</f>
        <v>20</v>
      </c>
      <c r="H179" s="338"/>
      <c r="I179" s="338"/>
      <c r="J179" s="338"/>
      <c r="K179" s="466"/>
      <c r="L179" s="465">
        <f>SUM(G179:K179)</f>
        <v>20</v>
      </c>
      <c r="M179" s="863"/>
      <c r="N179" s="151" t="s">
        <v>909</v>
      </c>
      <c r="O179" s="338">
        <v>5</v>
      </c>
      <c r="P179" s="151" t="s">
        <v>714</v>
      </c>
      <c r="Q179" s="338">
        <f>2*5</f>
        <v>10</v>
      </c>
      <c r="R179" s="338">
        <f>Q179+Q180</f>
        <v>20</v>
      </c>
      <c r="S179" s="338"/>
      <c r="T179" s="338"/>
      <c r="U179" s="338"/>
      <c r="V179" s="466"/>
      <c r="W179" s="465">
        <f>SUM(R179:V179)</f>
        <v>20</v>
      </c>
      <c r="X179" s="864"/>
      <c r="Y179" s="769"/>
      <c r="AD179" s="769"/>
      <c r="AE179" s="769"/>
      <c r="AF179" s="769"/>
      <c r="AG179" s="769"/>
      <c r="AH179" s="769"/>
      <c r="AI179" s="769"/>
      <c r="AJ179" s="769"/>
      <c r="AK179" s="769"/>
      <c r="AL179" s="769"/>
      <c r="AM179" s="769"/>
      <c r="AN179" s="769"/>
      <c r="AO179" s="769"/>
      <c r="AP179" s="769"/>
      <c r="AQ179" s="769"/>
      <c r="AR179" s="769"/>
      <c r="AS179" s="769"/>
      <c r="AT179" s="769"/>
      <c r="AU179" s="769"/>
      <c r="AV179" s="769"/>
      <c r="AW179" s="769"/>
      <c r="AX179" s="769"/>
      <c r="AY179" s="769"/>
      <c r="AZ179" s="769"/>
      <c r="BA179" s="769"/>
      <c r="BB179" s="769"/>
      <c r="BC179" s="769"/>
      <c r="BD179" s="769"/>
      <c r="BE179" s="769"/>
      <c r="BF179" s="769"/>
      <c r="BG179" s="769"/>
      <c r="BH179" s="769"/>
      <c r="BI179" s="769"/>
      <c r="BJ179" s="769"/>
      <c r="BK179" s="769"/>
      <c r="BL179" s="769"/>
      <c r="BM179" s="769"/>
      <c r="BN179" s="769"/>
      <c r="BO179" s="769"/>
      <c r="BP179" s="769"/>
      <c r="BQ179" s="769"/>
      <c r="BR179" s="769"/>
      <c r="BS179" s="769"/>
      <c r="BT179" s="769"/>
      <c r="BU179" s="769"/>
      <c r="BV179" s="769"/>
      <c r="BW179" s="769"/>
      <c r="BX179" s="769"/>
      <c r="BY179" s="769"/>
      <c r="BZ179" s="769"/>
      <c r="CA179" s="769"/>
      <c r="CB179" s="769"/>
      <c r="CC179" s="769"/>
      <c r="CD179" s="769"/>
      <c r="CE179" s="769"/>
      <c r="CF179" s="769"/>
      <c r="CG179" s="769"/>
      <c r="CH179" s="769"/>
      <c r="CI179" s="769"/>
      <c r="CJ179" s="769"/>
      <c r="CK179" s="769"/>
      <c r="CL179" s="769"/>
      <c r="CM179" s="769"/>
      <c r="CN179" s="769"/>
      <c r="CO179" s="769"/>
      <c r="CP179" s="769"/>
      <c r="CQ179" s="769"/>
      <c r="CR179" s="769"/>
      <c r="CS179" s="769"/>
      <c r="CT179" s="769"/>
      <c r="CU179" s="769"/>
      <c r="CV179" s="769"/>
      <c r="CW179" s="769"/>
      <c r="CX179" s="769"/>
      <c r="CY179" s="769"/>
      <c r="CZ179" s="769"/>
      <c r="DA179" s="769"/>
      <c r="DB179" s="769"/>
      <c r="DC179" s="769"/>
      <c r="DD179" s="769"/>
      <c r="DE179" s="769"/>
      <c r="DF179" s="769"/>
      <c r="DG179" s="769"/>
      <c r="DH179" s="769"/>
      <c r="DI179" s="769"/>
      <c r="DJ179" s="769"/>
      <c r="DK179" s="769"/>
      <c r="DL179" s="769"/>
      <c r="DM179" s="769"/>
      <c r="DN179" s="769"/>
      <c r="DO179" s="769"/>
      <c r="DP179" s="769"/>
      <c r="DQ179" s="769"/>
      <c r="DR179" s="769"/>
      <c r="DS179" s="769"/>
      <c r="DT179" s="769"/>
      <c r="DU179" s="769"/>
      <c r="DV179" s="769"/>
      <c r="DW179" s="769"/>
      <c r="DX179" s="769"/>
      <c r="DY179" s="769"/>
      <c r="DZ179" s="769"/>
      <c r="EA179" s="769"/>
      <c r="EB179" s="769"/>
      <c r="EC179" s="769"/>
      <c r="ED179" s="769"/>
      <c r="EE179" s="769"/>
      <c r="EF179" s="769"/>
      <c r="EG179" s="769"/>
      <c r="EH179" s="769"/>
      <c r="EI179" s="769"/>
      <c r="EJ179" s="769"/>
      <c r="EK179" s="769"/>
      <c r="EL179" s="769"/>
      <c r="EM179" s="769"/>
      <c r="EN179" s="769"/>
      <c r="EO179" s="769"/>
      <c r="EP179" s="769"/>
      <c r="EQ179" s="769"/>
      <c r="ER179" s="769"/>
      <c r="ES179" s="769"/>
      <c r="ET179" s="769"/>
      <c r="EU179" s="769"/>
      <c r="EV179" s="769"/>
      <c r="EW179" s="769"/>
      <c r="EX179" s="769"/>
      <c r="EY179" s="769"/>
      <c r="EZ179" s="769"/>
      <c r="FA179" s="769"/>
      <c r="FB179" s="769"/>
    </row>
    <row r="180" spans="1:158" s="809" customFormat="1" ht="15.95" customHeight="1" x14ac:dyDescent="0.5">
      <c r="A180" s="758" t="s">
        <v>981</v>
      </c>
      <c r="B180" s="759"/>
      <c r="C180" s="636" t="s">
        <v>913</v>
      </c>
      <c r="D180" s="373">
        <v>5</v>
      </c>
      <c r="E180" s="200" t="s">
        <v>721</v>
      </c>
      <c r="F180" s="373">
        <f>2*5</f>
        <v>10</v>
      </c>
      <c r="G180" s="371"/>
      <c r="H180" s="371"/>
      <c r="I180" s="371"/>
      <c r="J180" s="371"/>
      <c r="K180" s="371"/>
      <c r="L180" s="371"/>
      <c r="M180" s="861"/>
      <c r="N180" s="200" t="s">
        <v>910</v>
      </c>
      <c r="O180" s="373">
        <v>5</v>
      </c>
      <c r="P180" s="200" t="s">
        <v>721</v>
      </c>
      <c r="Q180" s="373">
        <f>2*5</f>
        <v>10</v>
      </c>
      <c r="R180" s="371"/>
      <c r="S180" s="371"/>
      <c r="T180" s="371"/>
      <c r="U180" s="371"/>
      <c r="V180" s="371"/>
      <c r="W180" s="371"/>
      <c r="X180" s="862"/>
      <c r="Y180" s="808"/>
      <c r="Z180" s="808"/>
      <c r="AA180" s="808"/>
      <c r="AB180" s="808"/>
      <c r="AC180" s="808"/>
      <c r="AD180" s="808"/>
      <c r="AE180" s="808"/>
      <c r="AF180" s="808"/>
      <c r="AG180" s="808"/>
      <c r="AH180" s="808"/>
      <c r="AI180" s="808"/>
      <c r="AJ180" s="808"/>
      <c r="AK180" s="808"/>
      <c r="AL180" s="808"/>
      <c r="AM180" s="808"/>
      <c r="AN180" s="808"/>
      <c r="AO180" s="808"/>
      <c r="AP180" s="808"/>
      <c r="AQ180" s="808"/>
      <c r="AR180" s="808"/>
      <c r="AS180" s="808"/>
      <c r="AT180" s="808"/>
      <c r="AU180" s="808"/>
      <c r="AV180" s="808"/>
      <c r="AW180" s="808"/>
      <c r="AX180" s="808"/>
      <c r="AY180" s="808"/>
      <c r="AZ180" s="808"/>
      <c r="BA180" s="808"/>
      <c r="BB180" s="808"/>
      <c r="BC180" s="808"/>
      <c r="BD180" s="808"/>
      <c r="BE180" s="808"/>
      <c r="BF180" s="808"/>
      <c r="BG180" s="808"/>
      <c r="BH180" s="808"/>
      <c r="BI180" s="808"/>
      <c r="BJ180" s="808"/>
      <c r="BK180" s="808"/>
      <c r="BL180" s="808"/>
      <c r="BM180" s="808"/>
      <c r="BN180" s="808"/>
      <c r="BO180" s="808"/>
      <c r="BP180" s="808"/>
      <c r="BQ180" s="808"/>
      <c r="BR180" s="808"/>
      <c r="BS180" s="808"/>
      <c r="BT180" s="808"/>
      <c r="BU180" s="808"/>
      <c r="BV180" s="808"/>
      <c r="BW180" s="808"/>
      <c r="BX180" s="808"/>
      <c r="BY180" s="808"/>
      <c r="BZ180" s="808"/>
      <c r="CA180" s="808"/>
      <c r="CB180" s="808"/>
      <c r="CC180" s="808"/>
      <c r="CD180" s="808"/>
      <c r="CE180" s="808"/>
      <c r="CF180" s="808"/>
      <c r="CG180" s="808"/>
      <c r="CH180" s="808"/>
      <c r="CI180" s="808"/>
      <c r="CJ180" s="808"/>
      <c r="CK180" s="808"/>
      <c r="CL180" s="808"/>
      <c r="CM180" s="808"/>
      <c r="CN180" s="808"/>
      <c r="CO180" s="808"/>
      <c r="CP180" s="808"/>
      <c r="CQ180" s="808"/>
      <c r="CR180" s="808"/>
      <c r="CS180" s="808"/>
      <c r="CT180" s="808"/>
      <c r="CU180" s="808"/>
      <c r="CV180" s="808"/>
      <c r="CW180" s="808"/>
      <c r="CX180" s="808"/>
      <c r="CY180" s="808"/>
      <c r="CZ180" s="808"/>
      <c r="DA180" s="808"/>
      <c r="DB180" s="808"/>
      <c r="DC180" s="808"/>
      <c r="DD180" s="808"/>
      <c r="DE180" s="808"/>
      <c r="DF180" s="808"/>
      <c r="DG180" s="808"/>
      <c r="DH180" s="808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  <c r="ER180" s="808"/>
      <c r="ES180" s="808"/>
      <c r="ET180" s="808"/>
      <c r="EU180" s="808"/>
      <c r="EV180" s="808"/>
      <c r="EW180" s="808"/>
      <c r="EX180" s="808"/>
      <c r="EY180" s="808"/>
      <c r="EZ180" s="808"/>
      <c r="FA180" s="808"/>
      <c r="FB180" s="808"/>
    </row>
    <row r="181" spans="1:158" s="768" customFormat="1" ht="15.95" customHeight="1" x14ac:dyDescent="0.5">
      <c r="A181" s="502" t="s">
        <v>906</v>
      </c>
      <c r="B181" s="510"/>
      <c r="C181" s="635" t="s">
        <v>911</v>
      </c>
      <c r="D181" s="137">
        <v>5</v>
      </c>
      <c r="E181" s="151" t="s">
        <v>724</v>
      </c>
      <c r="F181" s="338">
        <f>3*5</f>
        <v>15</v>
      </c>
      <c r="G181" s="338">
        <f>F181+F182</f>
        <v>15</v>
      </c>
      <c r="H181" s="338"/>
      <c r="I181" s="338"/>
      <c r="J181" s="338"/>
      <c r="K181" s="466"/>
      <c r="L181" s="465">
        <f>SUM(G181:K181)</f>
        <v>15</v>
      </c>
      <c r="M181" s="863"/>
      <c r="N181" s="151" t="s">
        <v>908</v>
      </c>
      <c r="O181" s="137">
        <v>5</v>
      </c>
      <c r="P181" s="151" t="s">
        <v>724</v>
      </c>
      <c r="Q181" s="338">
        <f>3*5</f>
        <v>15</v>
      </c>
      <c r="R181" s="338">
        <f>Q181+Q182</f>
        <v>15</v>
      </c>
      <c r="S181" s="338"/>
      <c r="T181" s="338"/>
      <c r="U181" s="338"/>
      <c r="V181" s="466"/>
      <c r="W181" s="465">
        <f>SUM(R181:V181)</f>
        <v>15</v>
      </c>
      <c r="X181" s="864"/>
      <c r="Y181" s="769"/>
      <c r="Z181" s="769"/>
      <c r="AA181" s="769"/>
      <c r="AB181" s="769"/>
      <c r="AC181" s="769"/>
      <c r="AD181" s="769"/>
      <c r="AE181" s="769"/>
      <c r="AF181" s="769"/>
      <c r="AG181" s="769"/>
      <c r="AH181" s="769"/>
      <c r="AI181" s="769"/>
      <c r="AJ181" s="769"/>
      <c r="AK181" s="769"/>
      <c r="AL181" s="769"/>
      <c r="AM181" s="769"/>
      <c r="AN181" s="769"/>
      <c r="AO181" s="769"/>
      <c r="AP181" s="769"/>
      <c r="AQ181" s="769"/>
      <c r="AR181" s="769"/>
      <c r="AS181" s="769"/>
      <c r="AT181" s="769"/>
      <c r="AU181" s="769"/>
      <c r="AV181" s="769"/>
      <c r="AW181" s="769"/>
      <c r="AX181" s="769"/>
      <c r="AY181" s="769"/>
      <c r="AZ181" s="769"/>
      <c r="BA181" s="769"/>
      <c r="BB181" s="769"/>
      <c r="BC181" s="769"/>
      <c r="BD181" s="769"/>
      <c r="BE181" s="769"/>
      <c r="BF181" s="769"/>
      <c r="BG181" s="769"/>
      <c r="BH181" s="769"/>
      <c r="BI181" s="769"/>
      <c r="BJ181" s="769"/>
      <c r="BK181" s="769"/>
      <c r="BL181" s="769"/>
      <c r="BM181" s="769"/>
      <c r="BN181" s="769"/>
      <c r="BO181" s="769"/>
      <c r="BP181" s="769"/>
      <c r="BQ181" s="769"/>
      <c r="BR181" s="769"/>
      <c r="BS181" s="769"/>
      <c r="BT181" s="769"/>
      <c r="BU181" s="769"/>
      <c r="BV181" s="769"/>
      <c r="BW181" s="769"/>
      <c r="BX181" s="769"/>
      <c r="BY181" s="769"/>
      <c r="BZ181" s="769"/>
      <c r="CA181" s="769"/>
      <c r="CB181" s="769"/>
      <c r="CC181" s="769"/>
      <c r="CD181" s="769"/>
      <c r="CE181" s="769"/>
      <c r="CF181" s="769"/>
      <c r="CG181" s="769"/>
      <c r="CH181" s="769"/>
      <c r="CI181" s="769"/>
      <c r="CJ181" s="769"/>
      <c r="CK181" s="769"/>
      <c r="CL181" s="769"/>
      <c r="CM181" s="769"/>
      <c r="CN181" s="769"/>
      <c r="CO181" s="769"/>
      <c r="CP181" s="769"/>
      <c r="CQ181" s="769"/>
      <c r="CR181" s="769"/>
      <c r="CS181" s="769"/>
      <c r="CT181" s="769"/>
      <c r="CU181" s="769"/>
      <c r="CV181" s="769"/>
      <c r="CW181" s="769"/>
      <c r="CX181" s="769"/>
      <c r="CY181" s="769"/>
      <c r="CZ181" s="769"/>
      <c r="DA181" s="769"/>
      <c r="DB181" s="769"/>
      <c r="DC181" s="769"/>
      <c r="DD181" s="769"/>
      <c r="DE181" s="769"/>
      <c r="DF181" s="769"/>
      <c r="DG181" s="769"/>
      <c r="DH181" s="769"/>
      <c r="DI181" s="769"/>
      <c r="DJ181" s="769"/>
      <c r="DK181" s="769"/>
      <c r="DL181" s="769"/>
      <c r="DM181" s="769"/>
      <c r="DN181" s="769"/>
      <c r="DO181" s="769"/>
      <c r="DP181" s="769"/>
      <c r="DQ181" s="769"/>
      <c r="DR181" s="769"/>
      <c r="DS181" s="769"/>
      <c r="DT181" s="769"/>
      <c r="DU181" s="769"/>
      <c r="DV181" s="769"/>
      <c r="DW181" s="769"/>
      <c r="DX181" s="769"/>
      <c r="DY181" s="769"/>
      <c r="DZ181" s="769"/>
      <c r="EA181" s="769"/>
      <c r="EB181" s="769"/>
      <c r="EC181" s="769"/>
    </row>
    <row r="182" spans="1:158" s="809" customFormat="1" ht="15.95" customHeight="1" x14ac:dyDescent="0.5">
      <c r="A182" s="758" t="s">
        <v>981</v>
      </c>
      <c r="B182" s="759"/>
      <c r="C182" s="636"/>
      <c r="D182" s="142"/>
      <c r="E182" s="200"/>
      <c r="F182" s="373"/>
      <c r="G182" s="371"/>
      <c r="H182" s="371"/>
      <c r="I182" s="371"/>
      <c r="J182" s="371"/>
      <c r="K182" s="371"/>
      <c r="L182" s="371"/>
      <c r="M182" s="861"/>
      <c r="N182" s="200"/>
      <c r="O182" s="142"/>
      <c r="P182" s="200"/>
      <c r="Q182" s="373"/>
      <c r="R182" s="371"/>
      <c r="S182" s="371"/>
      <c r="T182" s="371"/>
      <c r="U182" s="371"/>
      <c r="V182" s="371"/>
      <c r="W182" s="371"/>
      <c r="X182" s="862"/>
      <c r="Y182" s="808"/>
      <c r="Z182" s="808"/>
      <c r="AA182" s="808"/>
      <c r="AB182" s="808"/>
      <c r="AC182" s="808"/>
      <c r="AD182" s="808"/>
      <c r="AE182" s="808"/>
      <c r="AF182" s="808"/>
      <c r="AG182" s="808"/>
      <c r="AH182" s="808"/>
      <c r="AI182" s="808"/>
      <c r="AJ182" s="808"/>
      <c r="AK182" s="808"/>
      <c r="AL182" s="808"/>
      <c r="AM182" s="808"/>
      <c r="AN182" s="808"/>
      <c r="AO182" s="808"/>
      <c r="AP182" s="808"/>
      <c r="AQ182" s="808"/>
      <c r="AR182" s="808"/>
      <c r="AS182" s="808"/>
      <c r="AT182" s="808"/>
      <c r="AU182" s="808"/>
      <c r="AV182" s="808"/>
      <c r="AW182" s="808"/>
      <c r="AX182" s="808"/>
      <c r="AY182" s="808"/>
      <c r="AZ182" s="808"/>
      <c r="BA182" s="808"/>
      <c r="BB182" s="808"/>
      <c r="BC182" s="808"/>
      <c r="BD182" s="808"/>
      <c r="BE182" s="808"/>
      <c r="BF182" s="808"/>
      <c r="BG182" s="808"/>
      <c r="BH182" s="808"/>
      <c r="BI182" s="808"/>
      <c r="BJ182" s="808"/>
      <c r="BK182" s="808"/>
      <c r="BL182" s="808"/>
      <c r="BM182" s="808"/>
      <c r="BN182" s="808"/>
      <c r="BO182" s="808"/>
      <c r="BP182" s="808"/>
      <c r="BQ182" s="808"/>
      <c r="BR182" s="808"/>
      <c r="BS182" s="808"/>
      <c r="BT182" s="808"/>
      <c r="BU182" s="808"/>
      <c r="BV182" s="808"/>
      <c r="BW182" s="808"/>
      <c r="BX182" s="808"/>
      <c r="BY182" s="808"/>
      <c r="BZ182" s="808"/>
      <c r="CA182" s="808"/>
      <c r="CB182" s="808"/>
      <c r="CC182" s="808"/>
      <c r="CD182" s="808"/>
      <c r="CE182" s="808"/>
      <c r="CF182" s="808"/>
      <c r="CG182" s="808"/>
      <c r="CH182" s="808"/>
      <c r="CI182" s="808"/>
      <c r="CJ182" s="808"/>
      <c r="CK182" s="808"/>
      <c r="CL182" s="808"/>
      <c r="CM182" s="808"/>
      <c r="CN182" s="808"/>
      <c r="CO182" s="808"/>
      <c r="CP182" s="808"/>
      <c r="CQ182" s="808"/>
      <c r="CR182" s="808"/>
      <c r="CS182" s="808"/>
      <c r="CT182" s="808"/>
      <c r="CU182" s="808"/>
      <c r="CV182" s="808"/>
      <c r="CW182" s="808"/>
      <c r="CX182" s="808"/>
      <c r="CY182" s="808"/>
      <c r="CZ182" s="808"/>
      <c r="DA182" s="808"/>
      <c r="DB182" s="808"/>
      <c r="DC182" s="808"/>
      <c r="DD182" s="808"/>
      <c r="DE182" s="808"/>
      <c r="DF182" s="808"/>
      <c r="DG182" s="808"/>
      <c r="DH182" s="808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</row>
    <row r="183" spans="1:158" s="768" customFormat="1" ht="15.95" customHeight="1" x14ac:dyDescent="0.5">
      <c r="A183" s="502" t="s">
        <v>907</v>
      </c>
      <c r="B183" s="510"/>
      <c r="C183" s="635" t="s">
        <v>911</v>
      </c>
      <c r="D183" s="137">
        <v>5</v>
      </c>
      <c r="E183" s="151" t="s">
        <v>724</v>
      </c>
      <c r="F183" s="338">
        <f>3*5</f>
        <v>15</v>
      </c>
      <c r="G183" s="338">
        <f>F183+F184</f>
        <v>15</v>
      </c>
      <c r="H183" s="338"/>
      <c r="I183" s="338"/>
      <c r="J183" s="338"/>
      <c r="K183" s="466"/>
      <c r="L183" s="465">
        <f>SUM(G183:K183)</f>
        <v>15</v>
      </c>
      <c r="M183" s="863"/>
      <c r="N183" s="151" t="s">
        <v>908</v>
      </c>
      <c r="O183" s="137">
        <v>5</v>
      </c>
      <c r="P183" s="151" t="s">
        <v>724</v>
      </c>
      <c r="Q183" s="338">
        <f>3*5</f>
        <v>15</v>
      </c>
      <c r="R183" s="338">
        <f>Q183+Q184</f>
        <v>15</v>
      </c>
      <c r="S183" s="338"/>
      <c r="T183" s="338"/>
      <c r="U183" s="338"/>
      <c r="V183" s="466"/>
      <c r="W183" s="465">
        <f>SUM(R183:V183)</f>
        <v>15</v>
      </c>
      <c r="X183" s="864"/>
      <c r="Y183" s="769"/>
      <c r="Z183" s="769"/>
      <c r="AA183" s="769"/>
      <c r="AB183" s="769"/>
      <c r="AC183" s="769"/>
      <c r="AD183" s="769"/>
      <c r="AE183" s="769"/>
      <c r="AF183" s="769"/>
      <c r="AG183" s="769"/>
      <c r="AH183" s="769"/>
      <c r="AI183" s="769"/>
      <c r="AJ183" s="769"/>
      <c r="AK183" s="769"/>
      <c r="AL183" s="769"/>
      <c r="AM183" s="769"/>
      <c r="AN183" s="769"/>
      <c r="AO183" s="769"/>
      <c r="AP183" s="769"/>
      <c r="AQ183" s="769"/>
      <c r="AR183" s="769"/>
      <c r="AS183" s="769"/>
      <c r="AT183" s="769"/>
      <c r="AU183" s="769"/>
      <c r="AV183" s="769"/>
      <c r="AW183" s="769"/>
      <c r="AX183" s="769"/>
      <c r="AY183" s="769"/>
      <c r="AZ183" s="769"/>
      <c r="BA183" s="769"/>
      <c r="BB183" s="769"/>
      <c r="BC183" s="769"/>
      <c r="BD183" s="769"/>
      <c r="BE183" s="769"/>
      <c r="BF183" s="769"/>
      <c r="BG183" s="769"/>
      <c r="BH183" s="769"/>
      <c r="BI183" s="769"/>
      <c r="BJ183" s="769"/>
      <c r="BK183" s="769"/>
      <c r="BL183" s="769"/>
      <c r="BM183" s="769"/>
      <c r="BN183" s="769"/>
      <c r="BO183" s="769"/>
      <c r="BP183" s="769"/>
      <c r="BQ183" s="769"/>
      <c r="BR183" s="769"/>
      <c r="BS183" s="769"/>
      <c r="BT183" s="769"/>
      <c r="BU183" s="769"/>
      <c r="BV183" s="769"/>
      <c r="BW183" s="769"/>
      <c r="BX183" s="769"/>
      <c r="BY183" s="769"/>
      <c r="BZ183" s="769"/>
      <c r="CA183" s="769"/>
      <c r="CB183" s="769"/>
      <c r="CC183" s="769"/>
      <c r="CD183" s="769"/>
      <c r="CE183" s="769"/>
      <c r="CF183" s="769"/>
      <c r="CG183" s="769"/>
      <c r="CH183" s="769"/>
      <c r="CI183" s="769"/>
      <c r="CJ183" s="769"/>
      <c r="CK183" s="769"/>
      <c r="CL183" s="769"/>
      <c r="CM183" s="769"/>
      <c r="CN183" s="769"/>
      <c r="CO183" s="769"/>
      <c r="CP183" s="769"/>
      <c r="CQ183" s="769"/>
      <c r="CR183" s="769"/>
      <c r="CS183" s="769"/>
      <c r="CT183" s="769"/>
      <c r="CU183" s="769"/>
      <c r="CV183" s="769"/>
      <c r="CW183" s="769"/>
      <c r="CX183" s="769"/>
      <c r="CY183" s="769"/>
      <c r="CZ183" s="769"/>
      <c r="DA183" s="769"/>
      <c r="DB183" s="769"/>
      <c r="DC183" s="769"/>
      <c r="DD183" s="769"/>
      <c r="DE183" s="769"/>
      <c r="DF183" s="769"/>
      <c r="DG183" s="769"/>
      <c r="DH183" s="769"/>
      <c r="DI183" s="769"/>
      <c r="DJ183" s="769"/>
      <c r="DK183" s="769"/>
      <c r="DL183" s="769"/>
      <c r="DM183" s="769"/>
      <c r="DN183" s="769"/>
      <c r="DO183" s="769"/>
      <c r="DP183" s="769"/>
      <c r="DQ183" s="769"/>
      <c r="DR183" s="769"/>
      <c r="DS183" s="769"/>
      <c r="DT183" s="769"/>
      <c r="DU183" s="769"/>
      <c r="DV183" s="769"/>
      <c r="DW183" s="769"/>
      <c r="DX183" s="769"/>
      <c r="DY183" s="769"/>
      <c r="DZ183" s="769"/>
      <c r="EA183" s="769"/>
      <c r="EB183" s="769"/>
      <c r="EC183" s="769"/>
    </row>
    <row r="184" spans="1:158" s="808" customFormat="1" ht="15.95" customHeight="1" x14ac:dyDescent="0.5">
      <c r="A184" s="758" t="s">
        <v>981</v>
      </c>
      <c r="B184" s="759"/>
      <c r="C184" s="636"/>
      <c r="D184" s="142"/>
      <c r="E184" s="200"/>
      <c r="F184" s="373"/>
      <c r="G184" s="371"/>
      <c r="H184" s="371"/>
      <c r="I184" s="371"/>
      <c r="J184" s="371"/>
      <c r="K184" s="371"/>
      <c r="L184" s="371"/>
      <c r="M184" s="861"/>
      <c r="N184" s="200"/>
      <c r="O184" s="142"/>
      <c r="P184" s="200"/>
      <c r="Q184" s="373"/>
      <c r="R184" s="371"/>
      <c r="S184" s="371"/>
      <c r="T184" s="371"/>
      <c r="U184" s="371"/>
      <c r="V184" s="371"/>
      <c r="W184" s="371"/>
      <c r="X184" s="862"/>
    </row>
    <row r="185" spans="1:158" ht="9.9499999999999993" customHeight="1" x14ac:dyDescent="0.5"/>
    <row r="186" spans="1:158" ht="18" customHeight="1" x14ac:dyDescent="0.45">
      <c r="A186" s="810" t="s">
        <v>508</v>
      </c>
      <c r="B186" s="811" t="s">
        <v>1125</v>
      </c>
      <c r="C186" s="812"/>
      <c r="D186" s="813"/>
      <c r="E186" s="814"/>
      <c r="F186" s="813"/>
      <c r="G186" s="813"/>
      <c r="H186" s="813"/>
      <c r="I186" s="813"/>
      <c r="J186" s="812"/>
      <c r="K186" s="813"/>
      <c r="L186" s="813"/>
      <c r="M186" s="813"/>
      <c r="N186" s="813"/>
      <c r="O186" s="813"/>
      <c r="P186" s="813"/>
    </row>
    <row r="187" spans="1:158" ht="18" customHeight="1" x14ac:dyDescent="0.5">
      <c r="A187" s="815"/>
      <c r="B187" s="811" t="s">
        <v>1126</v>
      </c>
      <c r="C187" s="816"/>
      <c r="D187" s="811"/>
      <c r="E187" s="817"/>
      <c r="F187" s="811"/>
      <c r="G187" s="811"/>
      <c r="H187" s="811"/>
      <c r="I187" s="811"/>
      <c r="J187" s="816"/>
      <c r="K187" s="811"/>
      <c r="L187" s="811"/>
      <c r="M187" s="811"/>
      <c r="N187" s="811"/>
      <c r="O187" s="811"/>
      <c r="P187" s="811"/>
    </row>
    <row r="188" spans="1:158" ht="9.9499999999999993" customHeight="1" x14ac:dyDescent="0.5">
      <c r="A188" s="815"/>
      <c r="B188" s="811"/>
      <c r="C188" s="816"/>
      <c r="D188" s="811"/>
      <c r="E188" s="817"/>
      <c r="F188" s="811"/>
      <c r="G188" s="811"/>
      <c r="H188" s="811"/>
      <c r="I188" s="811"/>
      <c r="J188" s="816"/>
      <c r="K188" s="811"/>
      <c r="L188" s="811"/>
      <c r="M188" s="811"/>
      <c r="N188" s="811"/>
      <c r="O188" s="811"/>
      <c r="P188" s="811"/>
    </row>
    <row r="189" spans="1:158" ht="18" customHeight="1" x14ac:dyDescent="0.5">
      <c r="A189" s="818"/>
      <c r="B189" s="815" t="s">
        <v>980</v>
      </c>
      <c r="C189" s="816"/>
      <c r="D189" s="811"/>
      <c r="E189" s="817"/>
      <c r="F189" s="811"/>
      <c r="G189" s="811"/>
      <c r="H189" s="811"/>
      <c r="I189" s="811"/>
      <c r="J189" s="816"/>
      <c r="K189" s="811"/>
      <c r="L189" s="811"/>
      <c r="M189" s="811"/>
      <c r="N189" s="811"/>
      <c r="O189" s="811"/>
      <c r="P189" s="811"/>
    </row>
    <row r="190" spans="1:158" ht="9.9499999999999993" customHeight="1" x14ac:dyDescent="0.5">
      <c r="A190" s="811" t="s">
        <v>11</v>
      </c>
      <c r="B190" s="811"/>
      <c r="C190" s="811"/>
      <c r="D190" s="816"/>
      <c r="E190" s="811"/>
      <c r="F190" s="817"/>
      <c r="G190" s="811"/>
      <c r="H190" s="811"/>
      <c r="I190" s="811"/>
      <c r="J190" s="811"/>
      <c r="K190" s="816"/>
      <c r="L190" s="811"/>
      <c r="M190" s="811"/>
      <c r="N190" s="811"/>
      <c r="O190" s="811"/>
      <c r="P190" s="811"/>
    </row>
    <row r="191" spans="1:158" ht="18" customHeight="1" x14ac:dyDescent="0.5">
      <c r="A191" s="811"/>
      <c r="B191" s="811"/>
      <c r="C191" s="811"/>
      <c r="D191" s="816"/>
      <c r="E191" s="811"/>
      <c r="F191" s="817"/>
      <c r="G191" s="811"/>
      <c r="H191" s="811"/>
      <c r="I191" s="811"/>
      <c r="J191" s="811"/>
      <c r="K191" s="816"/>
      <c r="L191" s="811" t="s">
        <v>11</v>
      </c>
      <c r="M191" s="811" t="s">
        <v>1127</v>
      </c>
      <c r="N191" s="811"/>
      <c r="O191" s="811"/>
      <c r="P191" s="811"/>
    </row>
    <row r="192" spans="1:158" ht="12" customHeight="1" x14ac:dyDescent="0.5">
      <c r="A192" s="811"/>
      <c r="B192" s="811"/>
      <c r="C192" s="811"/>
      <c r="D192" s="816"/>
      <c r="E192" s="811"/>
      <c r="F192" s="817"/>
      <c r="G192" s="811"/>
      <c r="H192" s="811"/>
      <c r="I192" s="811"/>
      <c r="J192" s="811"/>
      <c r="K192" s="816"/>
      <c r="L192" s="811"/>
      <c r="M192" s="811"/>
      <c r="N192" s="811"/>
      <c r="O192" s="811"/>
      <c r="P192" s="811"/>
    </row>
    <row r="193" spans="1:16" ht="12" customHeight="1" x14ac:dyDescent="0.5">
      <c r="A193" s="811"/>
      <c r="B193" s="811"/>
      <c r="C193" s="811"/>
      <c r="D193" s="816"/>
      <c r="E193" s="811"/>
      <c r="F193" s="817"/>
      <c r="G193" s="811"/>
      <c r="H193" s="811"/>
      <c r="I193" s="811"/>
      <c r="J193" s="811"/>
      <c r="K193" s="816"/>
      <c r="L193" s="811"/>
      <c r="M193" s="811"/>
      <c r="N193" s="811"/>
      <c r="O193" s="811"/>
      <c r="P193" s="811"/>
    </row>
    <row r="194" spans="1:16" ht="18" customHeight="1" x14ac:dyDescent="0.5">
      <c r="A194" s="811"/>
      <c r="B194" s="811"/>
      <c r="C194" s="811"/>
      <c r="D194" s="816"/>
      <c r="E194" s="811"/>
      <c r="F194" s="817"/>
      <c r="G194" s="811"/>
      <c r="H194" s="811"/>
      <c r="I194" s="811"/>
      <c r="J194" s="811"/>
      <c r="K194" s="816"/>
      <c r="L194" s="811"/>
      <c r="M194" s="811" t="s">
        <v>1128</v>
      </c>
      <c r="N194" s="811"/>
      <c r="O194" s="811"/>
      <c r="P194" s="811"/>
    </row>
    <row r="195" spans="1:16" ht="18" customHeight="1" x14ac:dyDescent="0.5">
      <c r="A195" s="811"/>
      <c r="B195" s="811"/>
      <c r="C195" s="811"/>
      <c r="D195" s="816"/>
      <c r="E195" s="811"/>
      <c r="F195" s="817"/>
      <c r="G195" s="811"/>
      <c r="H195" s="811"/>
      <c r="I195" s="811"/>
      <c r="J195" s="811"/>
      <c r="K195" s="816"/>
      <c r="L195" s="811"/>
      <c r="M195" s="811" t="s">
        <v>979</v>
      </c>
      <c r="N195" s="811"/>
      <c r="O195" s="811"/>
      <c r="P195" s="811"/>
    </row>
  </sheetData>
  <mergeCells count="33">
    <mergeCell ref="K11:K12"/>
    <mergeCell ref="A4:X4"/>
    <mergeCell ref="A5:X5"/>
    <mergeCell ref="A6:X6"/>
    <mergeCell ref="B7:W8"/>
    <mergeCell ref="A10:B12"/>
    <mergeCell ref="C10:M10"/>
    <mergeCell ref="N10:X10"/>
    <mergeCell ref="C11:C12"/>
    <mergeCell ref="D11:D12"/>
    <mergeCell ref="E11:E12"/>
    <mergeCell ref="F11:F12"/>
    <mergeCell ref="G11:G12"/>
    <mergeCell ref="H11:H12"/>
    <mergeCell ref="I11:I12"/>
    <mergeCell ref="J11:J12"/>
    <mergeCell ref="L11:L12"/>
    <mergeCell ref="M11:M12"/>
    <mergeCell ref="N11:N12"/>
    <mergeCell ref="O11:O12"/>
    <mergeCell ref="P11:P12"/>
    <mergeCell ref="X11:X12"/>
    <mergeCell ref="M113:M115"/>
    <mergeCell ref="X113:X114"/>
    <mergeCell ref="M121:M122"/>
    <mergeCell ref="X121:X122"/>
    <mergeCell ref="R11:R12"/>
    <mergeCell ref="S11:S12"/>
    <mergeCell ref="T11:T12"/>
    <mergeCell ref="U11:U12"/>
    <mergeCell ref="V11:V12"/>
    <mergeCell ref="W11:W12"/>
    <mergeCell ref="Q11:Q12"/>
  </mergeCells>
  <printOptions horizontalCentered="1"/>
  <pageMargins left="0.15748031496062992" right="0.15748031496062992" top="0.31496062992125984" bottom="0.35433070866141736" header="0.19685039370078741" footer="0.15748031496062992"/>
  <pageSetup paperSize="9" orientation="landscape" r:id="rId1"/>
  <headerFooter alignWithMargins="0">
    <oddFooter xml:space="preserve">&amp;C&amp;"TH SarabunPSK,Regular"&amp;10- &amp;P -&amp;R&amp;11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6"/>
  <sheetViews>
    <sheetView showGridLines="0" zoomScale="120" zoomScaleNormal="120" workbookViewId="0">
      <selection activeCell="A3" sqref="A1:F1048576"/>
    </sheetView>
  </sheetViews>
  <sheetFormatPr defaultColWidth="9.140625" defaultRowHeight="21.75" x14ac:dyDescent="0.5"/>
  <cols>
    <col min="1" max="1" width="8.5703125" style="1074" customWidth="1"/>
    <col min="2" max="2" width="17.5703125" style="1074" customWidth="1"/>
    <col min="3" max="3" width="18.42578125" style="1074" customWidth="1"/>
    <col min="4" max="4" width="18.42578125" style="1075" customWidth="1"/>
    <col min="5" max="6" width="18.42578125" style="134" customWidth="1"/>
    <col min="7" max="7" width="7.42578125" style="711" customWidth="1"/>
    <col min="8" max="16384" width="9.140625" style="710"/>
  </cols>
  <sheetData>
    <row r="1" spans="1:7" s="716" customFormat="1" ht="21" customHeight="1" x14ac:dyDescent="0.5">
      <c r="A1" s="1541" t="s">
        <v>0</v>
      </c>
      <c r="B1" s="1541"/>
      <c r="C1" s="1541"/>
      <c r="D1" s="1541"/>
      <c r="E1" s="1541"/>
      <c r="F1" s="1541"/>
      <c r="G1" s="717"/>
    </row>
    <row r="2" spans="1:7" s="716" customFormat="1" ht="21" customHeight="1" x14ac:dyDescent="0.5">
      <c r="A2" s="1542" t="s">
        <v>1111</v>
      </c>
      <c r="B2" s="1542"/>
      <c r="C2" s="1542"/>
      <c r="D2" s="1542"/>
      <c r="E2" s="1542"/>
      <c r="F2" s="1542"/>
      <c r="G2" s="717"/>
    </row>
    <row r="3" spans="1:7" s="716" customFormat="1" ht="21" customHeight="1" x14ac:dyDescent="0.5">
      <c r="A3" s="1074"/>
      <c r="B3" s="1074"/>
      <c r="C3" s="1074"/>
      <c r="D3" s="1075"/>
      <c r="E3" s="134"/>
      <c r="F3" s="134"/>
      <c r="G3" s="717"/>
    </row>
    <row r="4" spans="1:7" s="716" customFormat="1" ht="23.25" customHeight="1" x14ac:dyDescent="0.5">
      <c r="A4" s="1076" t="s">
        <v>1110</v>
      </c>
      <c r="B4" s="1077"/>
      <c r="C4" s="1077"/>
      <c r="D4" s="1077"/>
      <c r="E4" s="1078"/>
      <c r="F4" s="1079" t="s">
        <v>1109</v>
      </c>
      <c r="G4" s="717"/>
    </row>
    <row r="5" spans="1:7" s="716" customFormat="1" ht="23.25" customHeight="1" x14ac:dyDescent="0.5">
      <c r="A5" s="1080" t="s">
        <v>1108</v>
      </c>
      <c r="B5" s="1081"/>
      <c r="C5" s="1081"/>
      <c r="D5" s="1081"/>
      <c r="E5" s="1082"/>
      <c r="F5" s="1083" t="s">
        <v>1107</v>
      </c>
      <c r="G5" s="717"/>
    </row>
    <row r="6" spans="1:7" s="712" customFormat="1" ht="21" customHeight="1" x14ac:dyDescent="0.5">
      <c r="A6" s="1084" t="s">
        <v>1087</v>
      </c>
      <c r="B6" s="1084" t="s">
        <v>1086</v>
      </c>
      <c r="C6" s="1538" t="s">
        <v>1085</v>
      </c>
      <c r="D6" s="1539"/>
      <c r="E6" s="1538" t="s">
        <v>1084</v>
      </c>
      <c r="F6" s="1539"/>
      <c r="G6" s="711"/>
    </row>
    <row r="7" spans="1:7" s="720" customFormat="1" ht="21" customHeight="1" x14ac:dyDescent="0.5">
      <c r="A7" s="1085" t="s">
        <v>364</v>
      </c>
      <c r="B7" s="1086" t="s">
        <v>546</v>
      </c>
      <c r="C7" s="1087" t="s">
        <v>755</v>
      </c>
      <c r="D7" s="1088" t="s">
        <v>756</v>
      </c>
      <c r="E7" s="1089" t="s">
        <v>730</v>
      </c>
      <c r="F7" s="1088" t="s">
        <v>731</v>
      </c>
      <c r="G7" s="711"/>
    </row>
    <row r="8" spans="1:7" s="720" customFormat="1" ht="21" customHeight="1" x14ac:dyDescent="0.5">
      <c r="A8" s="1086" t="s">
        <v>1106</v>
      </c>
      <c r="B8" s="1090" t="s">
        <v>570</v>
      </c>
      <c r="C8" s="1091" t="s">
        <v>757</v>
      </c>
      <c r="D8" s="1092" t="s">
        <v>758</v>
      </c>
      <c r="E8" s="1093" t="s">
        <v>1152</v>
      </c>
      <c r="F8" s="1094" t="s">
        <v>1153</v>
      </c>
      <c r="G8" s="711"/>
    </row>
    <row r="9" spans="1:7" s="713" customFormat="1" ht="21" customHeight="1" x14ac:dyDescent="0.5">
      <c r="A9" s="1090" t="s">
        <v>1105</v>
      </c>
      <c r="B9" s="1086" t="s">
        <v>570</v>
      </c>
      <c r="C9" s="1087" t="s">
        <v>537</v>
      </c>
      <c r="D9" s="1088" t="s">
        <v>538</v>
      </c>
      <c r="E9" s="1093" t="s">
        <v>1158</v>
      </c>
      <c r="F9" s="1094" t="s">
        <v>1159</v>
      </c>
      <c r="G9" s="714"/>
    </row>
    <row r="10" spans="1:7" s="713" customFormat="1" ht="21" customHeight="1" x14ac:dyDescent="0.5">
      <c r="A10" s="1086" t="s">
        <v>1104</v>
      </c>
      <c r="B10" s="1086" t="s">
        <v>1103</v>
      </c>
      <c r="C10" s="1087" t="s">
        <v>540</v>
      </c>
      <c r="D10" s="1088" t="s">
        <v>541</v>
      </c>
      <c r="E10" s="1087" t="s">
        <v>643</v>
      </c>
      <c r="F10" s="1088" t="s">
        <v>644</v>
      </c>
      <c r="G10" s="714"/>
    </row>
    <row r="11" spans="1:7" s="712" customFormat="1" ht="21" customHeight="1" x14ac:dyDescent="0.5">
      <c r="A11" s="1086" t="s">
        <v>1102</v>
      </c>
      <c r="B11" s="1090" t="s">
        <v>1081</v>
      </c>
      <c r="C11" s="1091" t="s">
        <v>605</v>
      </c>
      <c r="D11" s="1092" t="s">
        <v>606</v>
      </c>
      <c r="E11" s="1087" t="s">
        <v>579</v>
      </c>
      <c r="F11" s="1088" t="s">
        <v>580</v>
      </c>
      <c r="G11" s="711"/>
    </row>
    <row r="12" spans="1:7" s="713" customFormat="1" ht="21" customHeight="1" x14ac:dyDescent="0.5">
      <c r="A12" s="1095" t="s">
        <v>1101</v>
      </c>
      <c r="B12" s="1090" t="s">
        <v>1081</v>
      </c>
      <c r="C12" s="1091" t="s">
        <v>687</v>
      </c>
      <c r="D12" s="1092" t="s">
        <v>688</v>
      </c>
      <c r="E12" s="1087" t="s">
        <v>626</v>
      </c>
      <c r="F12" s="1088" t="s">
        <v>627</v>
      </c>
      <c r="G12" s="714"/>
    </row>
    <row r="13" spans="1:7" s="713" customFormat="1" ht="21" customHeight="1" x14ac:dyDescent="0.5">
      <c r="A13" s="1095" t="s">
        <v>1100</v>
      </c>
      <c r="B13" s="1086" t="s">
        <v>1075</v>
      </c>
      <c r="C13" s="1091" t="s">
        <v>516</v>
      </c>
      <c r="D13" s="1092" t="s">
        <v>517</v>
      </c>
      <c r="E13" s="1089" t="s">
        <v>628</v>
      </c>
      <c r="F13" s="1088" t="s">
        <v>629</v>
      </c>
      <c r="G13" s="714"/>
    </row>
    <row r="14" spans="1:7" s="713" customFormat="1" ht="21" customHeight="1" x14ac:dyDescent="0.5">
      <c r="A14" s="1086" t="s">
        <v>1099</v>
      </c>
      <c r="B14" s="1086" t="s">
        <v>1075</v>
      </c>
      <c r="C14" s="1087" t="s">
        <v>651</v>
      </c>
      <c r="D14" s="1088" t="s">
        <v>652</v>
      </c>
      <c r="E14" s="1093" t="s">
        <v>1168</v>
      </c>
      <c r="F14" s="1088"/>
      <c r="G14" s="714"/>
    </row>
    <row r="15" spans="1:7" ht="21.75" customHeight="1" x14ac:dyDescent="0.2">
      <c r="A15" s="1096" t="s">
        <v>1098</v>
      </c>
      <c r="B15" s="1097"/>
      <c r="C15" s="1097"/>
      <c r="D15" s="1097"/>
      <c r="E15" s="1098"/>
      <c r="F15" s="1099" t="s">
        <v>1097</v>
      </c>
    </row>
    <row r="16" spans="1:7" s="716" customFormat="1" ht="21" customHeight="1" x14ac:dyDescent="0.5">
      <c r="A16" s="1084" t="s">
        <v>1087</v>
      </c>
      <c r="B16" s="1084" t="s">
        <v>1086</v>
      </c>
      <c r="C16" s="1538" t="s">
        <v>1085</v>
      </c>
      <c r="D16" s="1539"/>
      <c r="E16" s="1540" t="s">
        <v>1084</v>
      </c>
      <c r="F16" s="1539"/>
      <c r="G16" s="717"/>
    </row>
    <row r="17" spans="1:7" s="712" customFormat="1" ht="21" customHeight="1" x14ac:dyDescent="0.5">
      <c r="A17" s="1100" t="s">
        <v>367</v>
      </c>
      <c r="B17" s="1086" t="s">
        <v>546</v>
      </c>
      <c r="C17" s="1091" t="s">
        <v>550</v>
      </c>
      <c r="D17" s="1092" t="s">
        <v>551</v>
      </c>
      <c r="E17" s="719" t="s">
        <v>616</v>
      </c>
      <c r="F17" s="718" t="s">
        <v>617</v>
      </c>
      <c r="G17" s="711"/>
    </row>
    <row r="18" spans="1:7" s="712" customFormat="1" ht="21" customHeight="1" x14ac:dyDescent="0.5">
      <c r="A18" s="1086" t="s">
        <v>1096</v>
      </c>
      <c r="B18" s="1090" t="s">
        <v>570</v>
      </c>
      <c r="C18" s="1087" t="s">
        <v>767</v>
      </c>
      <c r="D18" s="1088" t="s">
        <v>768</v>
      </c>
      <c r="E18" s="1087" t="s">
        <v>633</v>
      </c>
      <c r="F18" s="1088" t="s">
        <v>634</v>
      </c>
      <c r="G18" s="711"/>
    </row>
    <row r="19" spans="1:7" s="712" customFormat="1" ht="21" customHeight="1" x14ac:dyDescent="0.5">
      <c r="A19" s="1086" t="s">
        <v>490</v>
      </c>
      <c r="B19" s="1086" t="s">
        <v>570</v>
      </c>
      <c r="C19" s="1087" t="s">
        <v>554</v>
      </c>
      <c r="D19" s="1088" t="s">
        <v>555</v>
      </c>
      <c r="E19" s="1087" t="s">
        <v>769</v>
      </c>
      <c r="F19" s="1088" t="s">
        <v>1044</v>
      </c>
      <c r="G19" s="711"/>
    </row>
    <row r="20" spans="1:7" s="712" customFormat="1" ht="21" customHeight="1" x14ac:dyDescent="0.5">
      <c r="A20" s="1086" t="s">
        <v>1095</v>
      </c>
      <c r="B20" s="1086" t="s">
        <v>1081</v>
      </c>
      <c r="C20" s="1087" t="s">
        <v>765</v>
      </c>
      <c r="D20" s="1088" t="s">
        <v>766</v>
      </c>
      <c r="E20" s="1087" t="s">
        <v>674</v>
      </c>
      <c r="F20" s="1088" t="s">
        <v>679</v>
      </c>
      <c r="G20" s="711"/>
    </row>
    <row r="21" spans="1:7" s="712" customFormat="1" ht="21" customHeight="1" x14ac:dyDescent="0.5">
      <c r="A21" s="1086" t="s">
        <v>1094</v>
      </c>
      <c r="B21" s="1090" t="s">
        <v>1081</v>
      </c>
      <c r="C21" s="1087" t="s">
        <v>618</v>
      </c>
      <c r="D21" s="1088" t="s">
        <v>619</v>
      </c>
      <c r="E21" s="1093" t="s">
        <v>1162</v>
      </c>
      <c r="F21" s="1094" t="s">
        <v>1161</v>
      </c>
      <c r="G21" s="711"/>
    </row>
    <row r="22" spans="1:7" s="712" customFormat="1" ht="21" customHeight="1" x14ac:dyDescent="0.5">
      <c r="A22" s="1086" t="s">
        <v>1093</v>
      </c>
      <c r="B22" s="1090" t="s">
        <v>1092</v>
      </c>
      <c r="C22" s="1087" t="s">
        <v>522</v>
      </c>
      <c r="D22" s="1088" t="s">
        <v>523</v>
      </c>
      <c r="E22" s="1089" t="s">
        <v>918</v>
      </c>
      <c r="F22" s="1088" t="s">
        <v>919</v>
      </c>
      <c r="G22" s="711"/>
    </row>
    <row r="23" spans="1:7" s="712" customFormat="1" ht="21" customHeight="1" x14ac:dyDescent="0.5">
      <c r="A23" s="1086" t="s">
        <v>1091</v>
      </c>
      <c r="B23" s="1086" t="s">
        <v>1075</v>
      </c>
      <c r="C23" s="1087" t="s">
        <v>520</v>
      </c>
      <c r="D23" s="1088" t="s">
        <v>521</v>
      </c>
      <c r="E23" s="1101" t="s">
        <v>647</v>
      </c>
      <c r="F23" s="1092" t="s">
        <v>589</v>
      </c>
      <c r="G23" s="711"/>
    </row>
    <row r="24" spans="1:7" s="712" customFormat="1" ht="21" customHeight="1" x14ac:dyDescent="0.5">
      <c r="A24" s="1102" t="s">
        <v>1090</v>
      </c>
      <c r="B24" s="1103" t="s">
        <v>1075</v>
      </c>
      <c r="C24" s="1104" t="s">
        <v>662</v>
      </c>
      <c r="D24" s="1105" t="s">
        <v>859</v>
      </c>
      <c r="E24" s="1106" t="s">
        <v>1154</v>
      </c>
      <c r="F24" s="1107" t="s">
        <v>1163</v>
      </c>
      <c r="G24" s="711"/>
    </row>
    <row r="25" spans="1:7" s="712" customFormat="1" ht="21" customHeight="1" x14ac:dyDescent="0.5">
      <c r="A25" s="1108" t="s">
        <v>1089</v>
      </c>
      <c r="B25" s="1109"/>
      <c r="C25" s="1109"/>
      <c r="D25" s="1109"/>
      <c r="E25" s="1098"/>
      <c r="F25" s="1099" t="s">
        <v>1088</v>
      </c>
      <c r="G25" s="711"/>
    </row>
    <row r="26" spans="1:7" x14ac:dyDescent="0.2">
      <c r="A26" s="1084" t="s">
        <v>1087</v>
      </c>
      <c r="B26" s="1084" t="s">
        <v>1086</v>
      </c>
      <c r="C26" s="1538" t="s">
        <v>1085</v>
      </c>
      <c r="D26" s="1539"/>
      <c r="E26" s="1540" t="s">
        <v>1084</v>
      </c>
      <c r="F26" s="1539"/>
    </row>
    <row r="27" spans="1:7" s="716" customFormat="1" ht="21" customHeight="1" x14ac:dyDescent="0.5">
      <c r="A27" s="1100" t="s">
        <v>572</v>
      </c>
      <c r="B27" s="1100" t="s">
        <v>546</v>
      </c>
      <c r="C27" s="1110" t="s">
        <v>763</v>
      </c>
      <c r="D27" s="1111" t="s">
        <v>764</v>
      </c>
      <c r="E27" s="1110" t="s">
        <v>673</v>
      </c>
      <c r="F27" s="1111" t="s">
        <v>682</v>
      </c>
      <c r="G27" s="717"/>
    </row>
    <row r="28" spans="1:7" s="712" customFormat="1" ht="21" customHeight="1" x14ac:dyDescent="0.5">
      <c r="A28" s="1086" t="s">
        <v>405</v>
      </c>
      <c r="B28" s="1090" t="s">
        <v>570</v>
      </c>
      <c r="C28" s="1087" t="s">
        <v>544</v>
      </c>
      <c r="D28" s="1088" t="s">
        <v>545</v>
      </c>
      <c r="E28" s="1089" t="s">
        <v>622</v>
      </c>
      <c r="F28" s="1088" t="s">
        <v>623</v>
      </c>
      <c r="G28" s="711"/>
    </row>
    <row r="29" spans="1:7" s="713" customFormat="1" ht="21" customHeight="1" x14ac:dyDescent="0.5">
      <c r="A29" s="1086" t="s">
        <v>1083</v>
      </c>
      <c r="B29" s="1086" t="s">
        <v>570</v>
      </c>
      <c r="C29" s="1087" t="s">
        <v>759</v>
      </c>
      <c r="D29" s="1088" t="s">
        <v>760</v>
      </c>
      <c r="E29" s="1087" t="s">
        <v>636</v>
      </c>
      <c r="F29" s="1088" t="s">
        <v>637</v>
      </c>
      <c r="G29" s="714"/>
    </row>
    <row r="30" spans="1:7" s="713" customFormat="1" ht="21" customHeight="1" x14ac:dyDescent="0.5">
      <c r="A30" s="1086" t="s">
        <v>1082</v>
      </c>
      <c r="B30" s="1086" t="s">
        <v>1081</v>
      </c>
      <c r="C30" s="1087" t="s">
        <v>593</v>
      </c>
      <c r="D30" s="1088" t="s">
        <v>594</v>
      </c>
      <c r="E30" s="1087" t="s">
        <v>528</v>
      </c>
      <c r="F30" s="1088" t="s">
        <v>529</v>
      </c>
      <c r="G30" s="714"/>
    </row>
    <row r="31" spans="1:7" s="713" customFormat="1" ht="21" customHeight="1" x14ac:dyDescent="0.5">
      <c r="A31" s="1086" t="s">
        <v>1080</v>
      </c>
      <c r="B31" s="1090" t="s">
        <v>1079</v>
      </c>
      <c r="C31" s="1087" t="s">
        <v>612</v>
      </c>
      <c r="D31" s="1088" t="s">
        <v>938</v>
      </c>
      <c r="E31" s="1087" t="s">
        <v>732</v>
      </c>
      <c r="F31" s="1088" t="s">
        <v>733</v>
      </c>
      <c r="G31" s="715"/>
    </row>
    <row r="32" spans="1:7" s="713" customFormat="1" ht="21" customHeight="1" x14ac:dyDescent="0.5">
      <c r="A32" s="1086" t="s">
        <v>1078</v>
      </c>
      <c r="B32" s="1090" t="s">
        <v>1075</v>
      </c>
      <c r="C32" s="1091" t="s">
        <v>680</v>
      </c>
      <c r="D32" s="1092" t="s">
        <v>681</v>
      </c>
      <c r="E32" s="1093" t="s">
        <v>1164</v>
      </c>
      <c r="F32" s="1094" t="s">
        <v>1157</v>
      </c>
      <c r="G32" s="714"/>
    </row>
    <row r="33" spans="1:7" s="713" customFormat="1" ht="21" customHeight="1" x14ac:dyDescent="0.5">
      <c r="A33" s="1086" t="s">
        <v>1077</v>
      </c>
      <c r="B33" s="1086" t="s">
        <v>1075</v>
      </c>
      <c r="C33" s="1087" t="s">
        <v>526</v>
      </c>
      <c r="D33" s="1088" t="s">
        <v>527</v>
      </c>
      <c r="E33" s="1087" t="s">
        <v>1064</v>
      </c>
      <c r="F33" s="1088" t="s">
        <v>632</v>
      </c>
      <c r="G33" s="714"/>
    </row>
    <row r="34" spans="1:7" s="712" customFormat="1" ht="21" customHeight="1" x14ac:dyDescent="0.5">
      <c r="A34" s="1103" t="s">
        <v>1076</v>
      </c>
      <c r="B34" s="1103" t="s">
        <v>1075</v>
      </c>
      <c r="C34" s="1104" t="s">
        <v>648</v>
      </c>
      <c r="D34" s="1105" t="s">
        <v>649</v>
      </c>
      <c r="E34" s="1104" t="s">
        <v>692</v>
      </c>
      <c r="F34" s="1105" t="s">
        <v>693</v>
      </c>
      <c r="G34" s="711"/>
    </row>
    <row r="35" spans="1:7" s="712" customFormat="1" ht="21" customHeight="1" x14ac:dyDescent="0.5">
      <c r="A35" s="1074"/>
      <c r="B35" s="1074"/>
      <c r="C35" s="1074"/>
      <c r="D35" s="1075"/>
      <c r="E35" s="134"/>
      <c r="F35" s="134"/>
      <c r="G35" s="711"/>
    </row>
    <row r="36" spans="1:7" ht="18.95" customHeight="1" x14ac:dyDescent="0.5"/>
  </sheetData>
  <mergeCells count="8">
    <mergeCell ref="C26:D26"/>
    <mergeCell ref="E26:F26"/>
    <mergeCell ref="A1:F1"/>
    <mergeCell ref="A2:F2"/>
    <mergeCell ref="C6:D6"/>
    <mergeCell ref="E6:F6"/>
    <mergeCell ref="C16:D16"/>
    <mergeCell ref="E16:F16"/>
  </mergeCells>
  <printOptions horizontalCentered="1"/>
  <pageMargins left="0.23622047244094491" right="0.23622047244094491" top="0.51181102362204722" bottom="0.19685039370078741" header="0.15748031496062992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4" sqref="H14"/>
    </sheetView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คำนวณ</vt:lpstr>
      <vt:lpstr>โครงสร้าง_23Mar</vt:lpstr>
      <vt:lpstr>อัตรากำลังตามโครงสร้าง</vt:lpstr>
      <vt:lpstr>กลุ่มสาระ</vt:lpstr>
      <vt:lpstr>คำสั่ง</vt:lpstr>
      <vt:lpstr>ปจช.&amp;ผช.</vt:lpstr>
      <vt:lpstr>Sheet2</vt:lpstr>
      <vt:lpstr>โครงสร้าง_23Mar!Print_Area</vt:lpstr>
      <vt:lpstr>กลุ่มสาระ!Print_Area</vt:lpstr>
      <vt:lpstr>คำนวณ!Print_Area</vt:lpstr>
      <vt:lpstr>คำสั่ง!Print_Area</vt:lpstr>
      <vt:lpstr>'ปจช.&amp;ผช.'!Print_Area</vt:lpstr>
      <vt:lpstr>อัตรากำลังตามโครงสร้าง!Print_Area</vt:lpstr>
      <vt:lpstr>คำสั่ง!Print_Titles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Computers</dc:creator>
  <cp:lastModifiedBy>CHORLADA PATTAYARAK</cp:lastModifiedBy>
  <cp:lastPrinted>2023-05-16T03:20:42Z</cp:lastPrinted>
  <dcterms:created xsi:type="dcterms:W3CDTF">2022-02-02T04:54:39Z</dcterms:created>
  <dcterms:modified xsi:type="dcterms:W3CDTF">2023-05-18T02:06:16Z</dcterms:modified>
</cp:coreProperties>
</file>